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tabRatio="942"/>
  </bookViews>
  <sheets>
    <sheet name="县直部门经费" sheetId="79" r:id="rId1"/>
    <sheet name="一般商品与服务支出" sheetId="80" r:id="rId2"/>
    <sheet name="批复专项" sheetId="82" r:id="rId3"/>
    <sheet name="社保基金" sheetId="83" r:id="rId4"/>
    <sheet name="设置科目批复" sheetId="87" r:id="rId5"/>
  </sheets>
  <definedNames>
    <definedName name="_xlnm._FilterDatabase" localSheetId="0" hidden="1">县直部门经费!$A$5:$AI$8</definedName>
    <definedName name="_xlnm._FilterDatabase" localSheetId="2" hidden="1">批复专项!$A$5:$O$8</definedName>
    <definedName name="_xlnm._FilterDatabase" localSheetId="4" hidden="1">设置科目批复!$A$5:$Z$8</definedName>
    <definedName name="_xlnm.Print_Area" localSheetId="2">批复专项!$A$2:$H$8</definedName>
    <definedName name="_xlnm.Print_Area" localSheetId="4">设置科目批复!$A$1:$Z$8</definedName>
    <definedName name="_xlnm.Print_Titles" localSheetId="2">批复专项!$2:$5</definedName>
    <definedName name="_xlnm.Print_Titles" localSheetId="4">设置科目批复!$1:$5</definedName>
    <definedName name="_xlnm.Print_Titles" localSheetId="3">社保基金!$1:$5</definedName>
    <definedName name="_xlnm.Print_Titles" localSheetId="0">县直部门经费!$1:$5</definedName>
  </definedName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Z5" authorId="0">
      <text>
        <r>
          <rPr>
            <b/>
            <sz val="9"/>
            <rFont val="宋体"/>
            <charset val="134"/>
          </rPr>
          <t>微软用户:此列数据表示有非税收入计划，但不抵减财力，或超收分成或由单位使用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G3" authorId="0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按车改办定留用车台数，未填列用车平台车辆</t>
        </r>
      </text>
    </comment>
  </commentList>
</comments>
</file>

<file path=xl/sharedStrings.xml><?xml version="1.0" encoding="utf-8"?>
<sst xmlns="http://schemas.openxmlformats.org/spreadsheetml/2006/main" count="108">
  <si>
    <t>岳阳县2018年县直单位预算经费汇总表（表3）</t>
  </si>
  <si>
    <t>单位：万元</t>
  </si>
  <si>
    <t>序号</t>
  </si>
  <si>
    <t>单位</t>
  </si>
  <si>
    <t>2018年人员（预算编制）</t>
  </si>
  <si>
    <t>2018年预算收入明细</t>
  </si>
  <si>
    <t>2018年实际安排</t>
  </si>
  <si>
    <t>代扣个人社保经费</t>
  </si>
  <si>
    <t>单位性质</t>
  </si>
  <si>
    <t>归口管理股室</t>
  </si>
  <si>
    <t>在职</t>
  </si>
  <si>
    <t>退休</t>
  </si>
  <si>
    <t>基本工资</t>
  </si>
  <si>
    <t>定额补助</t>
  </si>
  <si>
    <t>津贴补贴</t>
  </si>
  <si>
    <t>住房公积金</t>
  </si>
  <si>
    <t>一般商品与服务支出</t>
  </si>
  <si>
    <t>批复专项</t>
  </si>
  <si>
    <t>合计</t>
  </si>
  <si>
    <t>经费拨款</t>
  </si>
  <si>
    <t>社保经费</t>
  </si>
  <si>
    <t>2018年非税收入</t>
  </si>
  <si>
    <t>2018年单位其他应抵预算经营的收入</t>
  </si>
  <si>
    <t>2018年批复合计</t>
  </si>
  <si>
    <t>工资部分</t>
  </si>
  <si>
    <t>津补贴部分</t>
  </si>
  <si>
    <t>小计</t>
  </si>
  <si>
    <t>全额代发</t>
  </si>
  <si>
    <t>全额未代发</t>
  </si>
  <si>
    <t>差额</t>
  </si>
  <si>
    <t>自筹</t>
  </si>
  <si>
    <t>代发中心(原始数据）</t>
  </si>
  <si>
    <t>非代发工资金额</t>
  </si>
  <si>
    <t>在职代发津补贴</t>
  </si>
  <si>
    <t>在职人员未代发津补贴</t>
  </si>
  <si>
    <t>离退人员</t>
  </si>
  <si>
    <t>特殊岗位津补贴</t>
  </si>
  <si>
    <t>乡镇工作补贴</t>
  </si>
  <si>
    <t>公车改革补贴</t>
  </si>
  <si>
    <t>计划数合计</t>
  </si>
  <si>
    <t>成本</t>
  </si>
  <si>
    <t>可支配收入</t>
  </si>
  <si>
    <t>其他部分</t>
  </si>
  <si>
    <t>代扣养老金及职业年金12%</t>
  </si>
  <si>
    <t>代扣医保金2%</t>
  </si>
  <si>
    <t>养老金及职业年金12%</t>
  </si>
  <si>
    <t>人均1.5万津补贴部分2%</t>
  </si>
  <si>
    <t>工信局</t>
  </si>
  <si>
    <t>一级</t>
  </si>
  <si>
    <t>企业股</t>
  </si>
  <si>
    <t>二轻行业办</t>
  </si>
  <si>
    <t>二级</t>
  </si>
  <si>
    <t>2018年各预算单位一般商品服务与支出与专项支出测算表</t>
  </si>
  <si>
    <t>原小车情况</t>
  </si>
  <si>
    <t>2018年一般商品服务与支出金额</t>
  </si>
  <si>
    <t>2017年一般商品服务支出安排</t>
  </si>
  <si>
    <t>比上年增加</t>
  </si>
  <si>
    <t>2017年已安排专项</t>
  </si>
  <si>
    <t>2018年已安排专项</t>
  </si>
  <si>
    <t>2018年公务加专项合计</t>
  </si>
  <si>
    <t>2014年公务加专项合计</t>
  </si>
  <si>
    <t>新增</t>
  </si>
  <si>
    <t>单位分类</t>
  </si>
  <si>
    <t>数量</t>
  </si>
  <si>
    <t>经费</t>
  </si>
  <si>
    <t>公务费</t>
  </si>
  <si>
    <t>会议费</t>
  </si>
  <si>
    <t>标准</t>
  </si>
  <si>
    <t>金额</t>
  </si>
  <si>
    <t>工业局</t>
  </si>
  <si>
    <t>其他单位</t>
  </si>
  <si>
    <t>工业局二轻行业办</t>
  </si>
  <si>
    <t>2018年批复预算单位专项资金预算表（表4）</t>
  </si>
  <si>
    <t>2017年批复专项</t>
  </si>
  <si>
    <t>2018年批复专项</t>
  </si>
  <si>
    <t>2017年批复预算单位专项资金明细</t>
  </si>
  <si>
    <t>2018年专项增减明细</t>
  </si>
  <si>
    <t>2018年批复预算单位专项资金明细</t>
  </si>
  <si>
    <t>建议增减</t>
  </si>
  <si>
    <t>新型工业化专项经费6万元、财务统计调查经费1.5万元、电力执法3万元、企业一套表13万元、联手帮扶8万元、工业信息化建设经费10万。</t>
  </si>
  <si>
    <t>岳阳县2018年县直单位社保资金预算明细表</t>
  </si>
  <si>
    <r>
      <rPr>
        <b/>
        <sz val="9"/>
        <rFont val="宋体"/>
        <charset val="134"/>
      </rPr>
      <t>201</t>
    </r>
    <r>
      <rPr>
        <b/>
        <sz val="9"/>
        <rFont val="宋体"/>
        <charset val="134"/>
      </rPr>
      <t>8</t>
    </r>
    <r>
      <rPr>
        <b/>
        <sz val="9"/>
        <rFont val="宋体"/>
        <charset val="134"/>
      </rPr>
      <t>年在职人员</t>
    </r>
  </si>
  <si>
    <r>
      <rPr>
        <b/>
        <sz val="9"/>
        <rFont val="宋体"/>
        <charset val="134"/>
      </rPr>
      <t>201</t>
    </r>
    <r>
      <rPr>
        <b/>
        <sz val="9"/>
        <rFont val="宋体"/>
        <charset val="134"/>
      </rPr>
      <t>8</t>
    </r>
    <r>
      <rPr>
        <b/>
        <sz val="9"/>
        <rFont val="宋体"/>
        <charset val="134"/>
      </rPr>
      <t>年单位预算收入</t>
    </r>
  </si>
  <si>
    <r>
      <rPr>
        <b/>
        <sz val="9"/>
        <rFont val="宋体"/>
        <charset val="134"/>
      </rPr>
      <t>201</t>
    </r>
    <r>
      <rPr>
        <b/>
        <sz val="9"/>
        <rFont val="宋体"/>
        <charset val="134"/>
      </rPr>
      <t>8</t>
    </r>
    <r>
      <rPr>
        <b/>
        <sz val="9"/>
        <rFont val="宋体"/>
        <charset val="134"/>
      </rPr>
      <t>年社保经费（按标准计算）</t>
    </r>
  </si>
  <si>
    <t>特殊情况</t>
  </si>
  <si>
    <r>
      <rPr>
        <b/>
        <sz val="9"/>
        <rFont val="宋体"/>
        <charset val="134"/>
      </rPr>
      <t>1</t>
    </r>
    <r>
      <rPr>
        <b/>
        <sz val="9"/>
        <rFont val="宋体"/>
        <charset val="134"/>
      </rPr>
      <t>8</t>
    </r>
    <r>
      <rPr>
        <b/>
        <sz val="9"/>
        <rFont val="宋体"/>
        <charset val="134"/>
      </rPr>
      <t>年社保缴费（4金合计）</t>
    </r>
  </si>
  <si>
    <r>
      <rPr>
        <b/>
        <sz val="9"/>
        <rFont val="宋体"/>
        <charset val="134"/>
      </rPr>
      <t>201</t>
    </r>
    <r>
      <rPr>
        <b/>
        <sz val="9"/>
        <rFont val="宋体"/>
        <charset val="134"/>
      </rPr>
      <t>8</t>
    </r>
    <r>
      <rPr>
        <b/>
        <sz val="9"/>
        <rFont val="宋体"/>
        <charset val="134"/>
      </rPr>
      <t>年公积金（工资+津补贴）*12%</t>
    </r>
  </si>
  <si>
    <t>在职工资</t>
  </si>
  <si>
    <t>在职人员津补贴</t>
  </si>
  <si>
    <t>养老金（工资+津补贴）*20%</t>
  </si>
  <si>
    <t>职业年金（工资+津补贴）*8%</t>
  </si>
  <si>
    <t>医保金（工资+1.5万津贴）*7.5%</t>
  </si>
  <si>
    <t>工伤保险（工资+1.5万津贴）*1%</t>
  </si>
  <si>
    <t>岳阳县2018年部门预算经费批复明细表</t>
  </si>
  <si>
    <t>收入安排途径</t>
  </si>
  <si>
    <t>501机关工资福利支出</t>
  </si>
  <si>
    <t>502机关一般商品与服务支出</t>
  </si>
  <si>
    <t>2018年批复收入合计</t>
  </si>
  <si>
    <t>财政经费拨款</t>
  </si>
  <si>
    <t>纳入预算管理的非税收入拨款</t>
  </si>
  <si>
    <t>统筹存量资金</t>
  </si>
  <si>
    <t>301工资福利支出</t>
  </si>
  <si>
    <t>302商品和服务支出</t>
  </si>
  <si>
    <t>代发中心工资</t>
  </si>
  <si>
    <t>离退人员津补贴</t>
  </si>
  <si>
    <t>社会保障缴费</t>
  </si>
  <si>
    <t>公用经费</t>
  </si>
  <si>
    <t>非税收入征收成本</t>
  </si>
</sst>
</file>

<file path=xl/styles.xml><?xml version="1.0" encoding="utf-8"?>
<styleSheet xmlns="http://schemas.openxmlformats.org/spreadsheetml/2006/main">
  <numFmts count="11">
    <numFmt numFmtId="176" formatCode="0.0_);[Red]\(0.0\)"/>
    <numFmt numFmtId="177" formatCode="0_ "/>
    <numFmt numFmtId="178" formatCode="0.00_);[Red]\(0.00\)"/>
    <numFmt numFmtId="179" formatCode="0_);[Red]\(0\)"/>
    <numFmt numFmtId="180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81" formatCode="0.0_ "/>
    <numFmt numFmtId="182" formatCode="0.00_ ;[Red]\-0.00\ "/>
  </numFmts>
  <fonts count="37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黑体"/>
      <charset val="134"/>
    </font>
    <font>
      <b/>
      <sz val="10"/>
      <name val="宋体"/>
      <charset val="134"/>
    </font>
    <font>
      <sz val="6"/>
      <name val="宋体"/>
      <charset val="134"/>
    </font>
    <font>
      <b/>
      <sz val="16"/>
      <name val="黑体"/>
      <charset val="134"/>
    </font>
    <font>
      <b/>
      <sz val="6"/>
      <name val="宋体"/>
      <charset val="134"/>
    </font>
    <font>
      <b/>
      <sz val="18"/>
      <name val="黑体"/>
      <charset val="134"/>
    </font>
    <font>
      <sz val="10"/>
      <name val="黑体"/>
      <charset val="134"/>
    </font>
    <font>
      <b/>
      <sz val="10"/>
      <name val="黑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/>
    <xf numFmtId="0" fontId="15" fillId="26" borderId="1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30" fillId="0" borderId="0" applyNumberFormat="0" applyFill="0" applyBorder="0" applyAlignment="0" applyProtection="0">
      <alignment vertical="center"/>
    </xf>
    <xf numFmtId="0" fontId="29" fillId="0" borderId="0"/>
    <xf numFmtId="0" fontId="3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1" fillId="11" borderId="11" applyNumberFormat="0" applyAlignment="0" applyProtection="0">
      <alignment vertical="center"/>
    </xf>
    <xf numFmtId="0" fontId="31" fillId="25" borderId="1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0" borderId="0"/>
    <xf numFmtId="0" fontId="16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/>
    <xf numFmtId="0" fontId="33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6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center"/>
    </xf>
    <xf numFmtId="0" fontId="29" fillId="0" borderId="0"/>
    <xf numFmtId="0" fontId="29" fillId="0" borderId="0"/>
  </cellStyleXfs>
  <cellXfs count="10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179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179" fontId="3" fillId="0" borderId="1" xfId="89" applyNumberFormat="1" applyFont="1" applyFill="1" applyBorder="1" applyAlignment="1">
      <alignment horizontal="center" vertical="center" shrinkToFit="1"/>
    </xf>
    <xf numFmtId="178" fontId="2" fillId="0" borderId="5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82" fontId="3" fillId="0" borderId="4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8" fontId="1" fillId="2" borderId="0" xfId="0" applyNumberFormat="1" applyFont="1" applyFill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3" fillId="0" borderId="1" xfId="89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常规 2 5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31" xfId="29"/>
    <cellStyle name="常规 26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2 4" xfId="60"/>
    <cellStyle name="常规 11" xfId="61"/>
    <cellStyle name="常规 13" xfId="62"/>
    <cellStyle name="常规 14" xfId="63"/>
    <cellStyle name="常规 20" xfId="64"/>
    <cellStyle name="常规 15" xfId="65"/>
    <cellStyle name="常规 22" xfId="66"/>
    <cellStyle name="常规 17" xfId="67"/>
    <cellStyle name="常规 23" xfId="68"/>
    <cellStyle name="常规 18" xfId="69"/>
    <cellStyle name="常规 24" xfId="70"/>
    <cellStyle name="常规 19" xfId="71"/>
    <cellStyle name="常规 2" xfId="72"/>
    <cellStyle name="常规 33" xfId="73"/>
    <cellStyle name="常规 28" xfId="74"/>
    <cellStyle name="常规 34" xfId="75"/>
    <cellStyle name="常规 29" xfId="76"/>
    <cellStyle name="常规 3" xfId="77"/>
    <cellStyle name="常规 3 2" xfId="78"/>
    <cellStyle name="常规 3 2 3" xfId="79"/>
    <cellStyle name="常规 3_农业股2018年预算汇总表" xfId="80"/>
    <cellStyle name="常规 35" xfId="81"/>
    <cellStyle name="常规 36 2" xfId="82"/>
    <cellStyle name="常规 4" xfId="83"/>
    <cellStyle name="常规 4 2" xfId="84"/>
    <cellStyle name="常规 5" xfId="85"/>
    <cellStyle name="常规 7" xfId="86"/>
    <cellStyle name="常规 8" xfId="87"/>
    <cellStyle name="常规 9" xfId="88"/>
    <cellStyle name="常规_Sheet1" xfId="89"/>
    <cellStyle name="样式 1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tabSelected="1" workbookViewId="0">
      <pane xSplit="2" ySplit="6" topLeftCell="Q7" activePane="bottomRight" state="frozen"/>
      <selection/>
      <selection pane="topRight"/>
      <selection pane="bottomLeft"/>
      <selection pane="bottomRight" activeCell="A9" sqref="$A9:$XFD9"/>
    </sheetView>
  </sheetViews>
  <sheetFormatPr defaultColWidth="7.375" defaultRowHeight="20.1" customHeight="1" outlineLevelRow="7"/>
  <cols>
    <col min="1" max="1" width="3.5" style="4" customWidth="1"/>
    <col min="2" max="2" width="10.75" style="5" customWidth="1"/>
    <col min="3" max="3" width="7.375" style="6" customWidth="1"/>
    <col min="4" max="6" width="7.375" style="7" customWidth="1"/>
    <col min="7" max="7" width="7.25" style="7" customWidth="1"/>
    <col min="8" max="8" width="10.75" style="8" customWidth="1"/>
    <col min="9" max="9" width="7.375" style="9" customWidth="1"/>
    <col min="10" max="13" width="7.375" style="10" customWidth="1"/>
    <col min="14" max="16" width="6.875" style="10" customWidth="1"/>
    <col min="17" max="17" width="10" style="9" customWidth="1"/>
    <col min="18" max="19" width="12.25" style="9" customWidth="1"/>
    <col min="20" max="20" width="8" style="9" customWidth="1"/>
    <col min="21" max="25" width="8.875" style="9" customWidth="1"/>
    <col min="26" max="26" width="9" style="9" customWidth="1"/>
    <col min="27" max="27" width="9.25" style="9" customWidth="1"/>
    <col min="28" max="28" width="7.875" style="92" customWidth="1"/>
    <col min="29" max="32" width="7.375" style="9" customWidth="1"/>
    <col min="33" max="33" width="9" style="9" customWidth="1"/>
    <col min="34" max="34" width="7.375" style="9" customWidth="1"/>
    <col min="35" max="35" width="7.375" style="4" customWidth="1"/>
    <col min="36" max="16384" width="7.375" style="4"/>
  </cols>
  <sheetData>
    <row r="1" s="1" customFormat="1" ht="35.25" customHeight="1" spans="1:35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="1" customFormat="1" ht="35.25" customHeight="1" spans="1:35">
      <c r="A2" s="11"/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00" t="s">
        <v>1</v>
      </c>
      <c r="AH2" s="100"/>
      <c r="AI2" s="11"/>
    </row>
    <row r="3" s="2" customFormat="1" customHeight="1" spans="1:35">
      <c r="A3" s="13" t="s">
        <v>2</v>
      </c>
      <c r="B3" s="14" t="s">
        <v>3</v>
      </c>
      <c r="C3" s="15" t="s">
        <v>4</v>
      </c>
      <c r="D3" s="16"/>
      <c r="E3" s="16"/>
      <c r="F3" s="16"/>
      <c r="G3" s="16"/>
      <c r="H3" s="15" t="s">
        <v>5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 t="s">
        <v>6</v>
      </c>
      <c r="V3" s="15"/>
      <c r="W3" s="15"/>
      <c r="X3" s="15"/>
      <c r="Y3" s="15"/>
      <c r="Z3" s="15"/>
      <c r="AA3" s="15"/>
      <c r="AB3" s="15"/>
      <c r="AC3" s="15" t="s">
        <v>7</v>
      </c>
      <c r="AD3" s="15"/>
      <c r="AE3" s="15"/>
      <c r="AF3" s="15"/>
      <c r="AG3" s="15"/>
      <c r="AH3" s="15" t="s">
        <v>8</v>
      </c>
      <c r="AI3" s="13" t="s">
        <v>9</v>
      </c>
    </row>
    <row r="4" s="2" customFormat="1" customHeight="1" spans="1:35">
      <c r="A4" s="13"/>
      <c r="B4" s="14"/>
      <c r="C4" s="49" t="s">
        <v>10</v>
      </c>
      <c r="D4" s="50"/>
      <c r="E4" s="50"/>
      <c r="F4" s="50"/>
      <c r="G4" s="50" t="s">
        <v>11</v>
      </c>
      <c r="H4" s="49" t="s">
        <v>12</v>
      </c>
      <c r="I4" s="49"/>
      <c r="J4" s="89" t="s">
        <v>13</v>
      </c>
      <c r="K4" s="89" t="s">
        <v>14</v>
      </c>
      <c r="L4" s="89"/>
      <c r="M4" s="89"/>
      <c r="N4" s="89"/>
      <c r="O4" s="89"/>
      <c r="P4" s="89"/>
      <c r="Q4" s="49" t="s">
        <v>15</v>
      </c>
      <c r="R4" s="49" t="s">
        <v>16</v>
      </c>
      <c r="S4" s="49" t="s">
        <v>17</v>
      </c>
      <c r="T4" s="15" t="s">
        <v>18</v>
      </c>
      <c r="U4" s="49" t="s">
        <v>19</v>
      </c>
      <c r="V4" s="49" t="s">
        <v>20</v>
      </c>
      <c r="W4" s="15" t="s">
        <v>21</v>
      </c>
      <c r="X4" s="15"/>
      <c r="Y4" s="15"/>
      <c r="Z4" s="15"/>
      <c r="AA4" s="49" t="s">
        <v>22</v>
      </c>
      <c r="AB4" s="96" t="s">
        <v>23</v>
      </c>
      <c r="AC4" s="49" t="s">
        <v>24</v>
      </c>
      <c r="AD4" s="49"/>
      <c r="AE4" s="97" t="s">
        <v>25</v>
      </c>
      <c r="AF4" s="54"/>
      <c r="AG4" s="49" t="s">
        <v>26</v>
      </c>
      <c r="AH4" s="15"/>
      <c r="AI4" s="13"/>
    </row>
    <row r="5" s="2" customFormat="1" ht="60" customHeight="1" spans="1:35">
      <c r="A5" s="13"/>
      <c r="B5" s="14"/>
      <c r="C5" s="93" t="s">
        <v>27</v>
      </c>
      <c r="D5" s="50" t="s">
        <v>28</v>
      </c>
      <c r="E5" s="50" t="s">
        <v>29</v>
      </c>
      <c r="F5" s="50" t="s">
        <v>30</v>
      </c>
      <c r="G5" s="50"/>
      <c r="H5" s="49" t="s">
        <v>31</v>
      </c>
      <c r="I5" s="49" t="s">
        <v>32</v>
      </c>
      <c r="J5" s="89"/>
      <c r="K5" s="89" t="s">
        <v>33</v>
      </c>
      <c r="L5" s="89" t="s">
        <v>34</v>
      </c>
      <c r="M5" s="89" t="s">
        <v>35</v>
      </c>
      <c r="N5" s="89" t="s">
        <v>36</v>
      </c>
      <c r="O5" s="89" t="s">
        <v>37</v>
      </c>
      <c r="P5" s="89" t="s">
        <v>38</v>
      </c>
      <c r="Q5" s="49"/>
      <c r="R5" s="49"/>
      <c r="S5" s="49"/>
      <c r="T5" s="15"/>
      <c r="U5" s="49"/>
      <c r="V5" s="49"/>
      <c r="W5" s="49" t="s">
        <v>39</v>
      </c>
      <c r="X5" s="49" t="s">
        <v>40</v>
      </c>
      <c r="Y5" s="49" t="s">
        <v>41</v>
      </c>
      <c r="Z5" s="49" t="s">
        <v>42</v>
      </c>
      <c r="AA5" s="49"/>
      <c r="AB5" s="96"/>
      <c r="AC5" s="49" t="s">
        <v>43</v>
      </c>
      <c r="AD5" s="49" t="s">
        <v>44</v>
      </c>
      <c r="AE5" s="49" t="s">
        <v>45</v>
      </c>
      <c r="AF5" s="49" t="s">
        <v>46</v>
      </c>
      <c r="AG5" s="49"/>
      <c r="AH5" s="15"/>
      <c r="AI5" s="13"/>
    </row>
    <row r="6" s="3" customFormat="1" customHeight="1" spans="1:35">
      <c r="A6" s="22">
        <v>0</v>
      </c>
      <c r="B6" s="23" t="s">
        <v>18</v>
      </c>
      <c r="C6" s="94">
        <f t="shared" ref="C6:AI6" si="0">SUM(C7:C8)</f>
        <v>42</v>
      </c>
      <c r="D6" s="94">
        <f t="shared" si="0"/>
        <v>1</v>
      </c>
      <c r="E6" s="94">
        <f t="shared" si="0"/>
        <v>0</v>
      </c>
      <c r="F6" s="94">
        <f t="shared" si="0"/>
        <v>0</v>
      </c>
      <c r="G6" s="94">
        <f t="shared" si="0"/>
        <v>38</v>
      </c>
      <c r="H6" s="94">
        <f t="shared" si="0"/>
        <v>141.15</v>
      </c>
      <c r="I6" s="94">
        <f t="shared" si="0"/>
        <v>14.4852</v>
      </c>
      <c r="J6" s="94">
        <f t="shared" si="0"/>
        <v>0</v>
      </c>
      <c r="K6" s="94">
        <f t="shared" si="0"/>
        <v>0</v>
      </c>
      <c r="L6" s="94">
        <f t="shared" si="0"/>
        <v>94.3908</v>
      </c>
      <c r="M6" s="94">
        <f t="shared" si="0"/>
        <v>77.4852</v>
      </c>
      <c r="N6" s="94">
        <f t="shared" si="0"/>
        <v>0</v>
      </c>
      <c r="O6" s="94">
        <f t="shared" si="0"/>
        <v>0</v>
      </c>
      <c r="P6" s="94">
        <f t="shared" si="0"/>
        <v>18.228</v>
      </c>
      <c r="Q6" s="94">
        <f t="shared" si="0"/>
        <v>30.00312</v>
      </c>
      <c r="R6" s="94">
        <f t="shared" si="0"/>
        <v>28.8</v>
      </c>
      <c r="S6" s="94">
        <f t="shared" si="0"/>
        <v>41.5</v>
      </c>
      <c r="T6" s="94">
        <f t="shared" si="0"/>
        <v>446.04232</v>
      </c>
      <c r="U6" s="94">
        <f t="shared" si="0"/>
        <v>446.04232</v>
      </c>
      <c r="V6" s="94">
        <f t="shared" si="0"/>
        <v>88.718772</v>
      </c>
      <c r="W6" s="94">
        <f t="shared" si="0"/>
        <v>0</v>
      </c>
      <c r="X6" s="94">
        <f t="shared" si="0"/>
        <v>0</v>
      </c>
      <c r="Y6" s="94">
        <f t="shared" si="0"/>
        <v>0</v>
      </c>
      <c r="Z6" s="94">
        <f t="shared" si="0"/>
        <v>0</v>
      </c>
      <c r="AA6" s="94">
        <f t="shared" si="0"/>
        <v>0</v>
      </c>
      <c r="AB6" s="98">
        <f t="shared" si="0"/>
        <v>534.761092</v>
      </c>
      <c r="AC6" s="94">
        <f t="shared" si="0"/>
        <v>1.738224</v>
      </c>
      <c r="AD6" s="94">
        <f t="shared" si="0"/>
        <v>0.289704</v>
      </c>
      <c r="AE6" s="94">
        <f t="shared" si="0"/>
        <v>11.326896</v>
      </c>
      <c r="AF6" s="94">
        <f t="shared" si="0"/>
        <v>1.29</v>
      </c>
      <c r="AG6" s="94">
        <f t="shared" si="0"/>
        <v>14.644824</v>
      </c>
      <c r="AH6" s="22">
        <f t="shared" si="0"/>
        <v>0</v>
      </c>
      <c r="AI6" s="22">
        <f t="shared" si="0"/>
        <v>0</v>
      </c>
    </row>
    <row r="7" ht="26.25" customHeight="1" spans="1:35">
      <c r="A7" s="25">
        <v>113</v>
      </c>
      <c r="B7" s="26" t="s">
        <v>47</v>
      </c>
      <c r="C7" s="22">
        <v>38</v>
      </c>
      <c r="D7" s="85">
        <v>1</v>
      </c>
      <c r="E7" s="85"/>
      <c r="F7" s="85"/>
      <c r="G7" s="85">
        <v>29</v>
      </c>
      <c r="H7" s="89">
        <v>141.15</v>
      </c>
      <c r="I7" s="89">
        <v>0.00239999999999441</v>
      </c>
      <c r="J7" s="89"/>
      <c r="K7" s="89"/>
      <c r="L7" s="77">
        <v>86.3076</v>
      </c>
      <c r="M7" s="89">
        <v>60.3336</v>
      </c>
      <c r="N7" s="89"/>
      <c r="O7" s="89"/>
      <c r="P7" s="89">
        <v>18.228</v>
      </c>
      <c r="Q7" s="89">
        <v>27.2952</v>
      </c>
      <c r="R7" s="89">
        <v>26.4</v>
      </c>
      <c r="S7" s="89">
        <v>41.5</v>
      </c>
      <c r="T7" s="89">
        <v>401.2168</v>
      </c>
      <c r="U7" s="89">
        <v>401.2168</v>
      </c>
      <c r="V7" s="89">
        <v>80.659254</v>
      </c>
      <c r="W7" s="89">
        <v>0</v>
      </c>
      <c r="X7" s="89">
        <v>0</v>
      </c>
      <c r="Y7" s="89">
        <v>0</v>
      </c>
      <c r="Z7" s="89">
        <v>0</v>
      </c>
      <c r="AA7" s="89"/>
      <c r="AB7" s="99">
        <v>481.876054</v>
      </c>
      <c r="AC7" s="89">
        <v>0.000287999999999329</v>
      </c>
      <c r="AD7" s="89">
        <v>4.79999999998881e-5</v>
      </c>
      <c r="AE7" s="89">
        <v>10.356912</v>
      </c>
      <c r="AF7" s="89">
        <v>1.17</v>
      </c>
      <c r="AG7" s="89">
        <v>11.527248</v>
      </c>
      <c r="AH7" s="89" t="s">
        <v>48</v>
      </c>
      <c r="AI7" s="25" t="s">
        <v>49</v>
      </c>
    </row>
    <row r="8" customHeight="1" spans="1:35">
      <c r="A8" s="25">
        <v>114</v>
      </c>
      <c r="B8" s="30" t="s">
        <v>50</v>
      </c>
      <c r="C8" s="95">
        <v>4</v>
      </c>
      <c r="D8" s="85"/>
      <c r="E8" s="85"/>
      <c r="F8" s="85"/>
      <c r="G8" s="85">
        <v>9</v>
      </c>
      <c r="H8" s="89"/>
      <c r="I8" s="89">
        <v>14.4828</v>
      </c>
      <c r="J8" s="89"/>
      <c r="K8" s="89"/>
      <c r="L8" s="77">
        <v>8.0832</v>
      </c>
      <c r="M8" s="89">
        <v>17.1516</v>
      </c>
      <c r="N8" s="89"/>
      <c r="O8" s="89"/>
      <c r="P8" s="89"/>
      <c r="Q8" s="89">
        <v>2.70792</v>
      </c>
      <c r="R8" s="89">
        <v>2.4</v>
      </c>
      <c r="S8" s="89">
        <v>0</v>
      </c>
      <c r="T8" s="89">
        <v>44.82552</v>
      </c>
      <c r="U8" s="89">
        <v>44.82552</v>
      </c>
      <c r="V8" s="89">
        <v>8.059518</v>
      </c>
      <c r="W8" s="89">
        <v>0</v>
      </c>
      <c r="X8" s="89">
        <v>0</v>
      </c>
      <c r="Y8" s="89">
        <v>0</v>
      </c>
      <c r="Z8" s="89">
        <v>0</v>
      </c>
      <c r="AA8" s="89"/>
      <c r="AB8" s="99">
        <v>52.885038</v>
      </c>
      <c r="AC8" s="89">
        <v>1.737936</v>
      </c>
      <c r="AD8" s="89">
        <v>0.289656</v>
      </c>
      <c r="AE8" s="89">
        <v>0.969984</v>
      </c>
      <c r="AF8" s="89">
        <v>0.12</v>
      </c>
      <c r="AG8" s="89">
        <v>3.117576</v>
      </c>
      <c r="AH8" s="89" t="s">
        <v>51</v>
      </c>
      <c r="AI8" s="25" t="s">
        <v>49</v>
      </c>
    </row>
  </sheetData>
  <autoFilter ref="A5:AI8"/>
  <mergeCells count="27">
    <mergeCell ref="A1:AI1"/>
    <mergeCell ref="AG2:AH2"/>
    <mergeCell ref="C3:G3"/>
    <mergeCell ref="H3:T3"/>
    <mergeCell ref="U3:AB3"/>
    <mergeCell ref="AC3:AG3"/>
    <mergeCell ref="C4:F4"/>
    <mergeCell ref="H4:I4"/>
    <mergeCell ref="K4:P4"/>
    <mergeCell ref="W4:Z4"/>
    <mergeCell ref="AC4:AD4"/>
    <mergeCell ref="AE4:AF4"/>
    <mergeCell ref="A3:A5"/>
    <mergeCell ref="B3:B5"/>
    <mergeCell ref="G4:G5"/>
    <mergeCell ref="J4:J5"/>
    <mergeCell ref="Q4:Q5"/>
    <mergeCell ref="R4:R5"/>
    <mergeCell ref="S4:S5"/>
    <mergeCell ref="T4:T5"/>
    <mergeCell ref="U4:U5"/>
    <mergeCell ref="V4:V5"/>
    <mergeCell ref="AA4:AA5"/>
    <mergeCell ref="AB4:AB5"/>
    <mergeCell ref="AG4:AG5"/>
    <mergeCell ref="AH3:AH5"/>
    <mergeCell ref="AI3:AI5"/>
  </mergeCells>
  <printOptions horizontalCentered="1"/>
  <pageMargins left="0.747916666666667" right="0.747916666666667" top="1.1" bottom="0.709722222222222" header="0.511805555555556" footer="0.511805555555556"/>
  <pageSetup paperSize="9" scale="85" orientation="landscape"/>
  <headerFooter alignWithMargins="0" scaleWithDoc="0">
    <oddFooter>&amp;C第 &amp;P+14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T8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9" defaultRowHeight="20.1" customHeight="1" outlineLevelRow="7"/>
  <cols>
    <col min="1" max="1" width="3.5" style="4" customWidth="1"/>
    <col min="2" max="2" width="14.375" style="42" customWidth="1"/>
    <col min="3" max="3" width="6.25" style="7" customWidth="1"/>
    <col min="4" max="4" width="5.875" style="7" customWidth="1"/>
    <col min="5" max="5" width="5.75" style="7" customWidth="1"/>
    <col min="6" max="6" width="6.375" style="7" customWidth="1"/>
    <col min="7" max="7" width="5.25" style="62" customWidth="1"/>
    <col min="8" max="8" width="5.875" style="79" customWidth="1"/>
    <col min="9" max="9" width="7.25" style="80" customWidth="1"/>
    <col min="10" max="10" width="9" style="81"/>
    <col min="11" max="11" width="6.875" style="81" customWidth="1"/>
    <col min="12" max="12" width="8.625" style="82" customWidth="1"/>
    <col min="13" max="13" width="9.25" style="82" customWidth="1"/>
    <col min="14" max="14" width="9.125" style="81" customWidth="1"/>
    <col min="15" max="18" width="9" style="81"/>
    <col min="19" max="19" width="9.375" style="81" customWidth="1"/>
    <col min="20" max="20" width="18" style="79" customWidth="1"/>
    <col min="21" max="16384" width="9" style="79"/>
  </cols>
  <sheetData>
    <row r="1" ht="30" customHeight="1" spans="1:20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30" customHeight="1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91" t="s">
        <v>1</v>
      </c>
    </row>
    <row r="3" s="78" customFormat="1" customHeight="1" spans="1:20">
      <c r="A3" s="69" t="s">
        <v>2</v>
      </c>
      <c r="B3" s="69" t="s">
        <v>3</v>
      </c>
      <c r="C3" s="69" t="s">
        <v>4</v>
      </c>
      <c r="D3" s="69"/>
      <c r="E3" s="69"/>
      <c r="F3" s="69"/>
      <c r="G3" s="69" t="s">
        <v>53</v>
      </c>
      <c r="H3" s="69"/>
      <c r="I3" s="69" t="s">
        <v>54</v>
      </c>
      <c r="J3" s="69"/>
      <c r="K3" s="69"/>
      <c r="L3" s="69"/>
      <c r="M3" s="34" t="s">
        <v>55</v>
      </c>
      <c r="N3" s="86" t="s">
        <v>56</v>
      </c>
      <c r="O3" s="86" t="s">
        <v>57</v>
      </c>
      <c r="P3" s="86" t="s">
        <v>58</v>
      </c>
      <c r="Q3" s="86" t="s">
        <v>59</v>
      </c>
      <c r="R3" s="86" t="s">
        <v>60</v>
      </c>
      <c r="S3" s="86" t="s">
        <v>61</v>
      </c>
      <c r="T3" s="69" t="s">
        <v>62</v>
      </c>
    </row>
    <row r="4" s="78" customFormat="1" customHeight="1" spans="1:20">
      <c r="A4" s="69"/>
      <c r="B4" s="69"/>
      <c r="C4" s="25" t="s">
        <v>27</v>
      </c>
      <c r="D4" s="25" t="s">
        <v>28</v>
      </c>
      <c r="E4" s="25" t="s">
        <v>29</v>
      </c>
      <c r="F4" s="25" t="s">
        <v>26</v>
      </c>
      <c r="G4" s="25" t="s">
        <v>63</v>
      </c>
      <c r="H4" s="25" t="s">
        <v>64</v>
      </c>
      <c r="I4" s="75" t="s">
        <v>65</v>
      </c>
      <c r="J4" s="75"/>
      <c r="K4" s="75" t="s">
        <v>66</v>
      </c>
      <c r="L4" s="34" t="s">
        <v>26</v>
      </c>
      <c r="M4" s="34"/>
      <c r="N4" s="86"/>
      <c r="O4" s="86"/>
      <c r="P4" s="86"/>
      <c r="Q4" s="86"/>
      <c r="R4" s="86"/>
      <c r="S4" s="86"/>
      <c r="T4" s="69"/>
    </row>
    <row r="5" s="78" customFormat="1" customHeight="1" spans="1:20">
      <c r="A5" s="69"/>
      <c r="B5" s="69"/>
      <c r="C5" s="25"/>
      <c r="D5" s="25"/>
      <c r="E5" s="25"/>
      <c r="F5" s="25"/>
      <c r="G5" s="25"/>
      <c r="H5" s="25"/>
      <c r="I5" s="87" t="s">
        <v>67</v>
      </c>
      <c r="J5" s="75" t="s">
        <v>68</v>
      </c>
      <c r="K5" s="75"/>
      <c r="L5" s="34"/>
      <c r="M5" s="34"/>
      <c r="N5" s="86"/>
      <c r="O5" s="86"/>
      <c r="P5" s="86"/>
      <c r="Q5" s="86"/>
      <c r="R5" s="86"/>
      <c r="S5" s="86"/>
      <c r="T5" s="69"/>
    </row>
    <row r="6" s="62" customFormat="1" customHeight="1" spans="1:20">
      <c r="A6" s="72">
        <v>0</v>
      </c>
      <c r="B6" s="83" t="s">
        <v>18</v>
      </c>
      <c r="C6" s="84">
        <f t="shared" ref="C6:T6" si="0">SUM(C7:C8)</f>
        <v>42</v>
      </c>
      <c r="D6" s="84">
        <f t="shared" si="0"/>
        <v>1</v>
      </c>
      <c r="E6" s="84">
        <f t="shared" si="0"/>
        <v>0</v>
      </c>
      <c r="F6" s="84">
        <f>SUM(F7:F8)</f>
        <v>43</v>
      </c>
      <c r="G6" s="84">
        <f t="shared" si="0"/>
        <v>0</v>
      </c>
      <c r="H6" s="84">
        <f t="shared" si="0"/>
        <v>0</v>
      </c>
      <c r="I6" s="84">
        <f t="shared" si="0"/>
        <v>1.2</v>
      </c>
      <c r="J6" s="84">
        <f t="shared" si="0"/>
        <v>25.8</v>
      </c>
      <c r="K6" s="84">
        <f t="shared" si="0"/>
        <v>3</v>
      </c>
      <c r="L6" s="84">
        <f t="shared" si="0"/>
        <v>28.8</v>
      </c>
      <c r="M6" s="84">
        <f t="shared" si="0"/>
        <v>30.6</v>
      </c>
      <c r="N6" s="88">
        <f t="shared" si="0"/>
        <v>-1.8</v>
      </c>
      <c r="O6" s="84">
        <f t="shared" si="0"/>
        <v>41.5</v>
      </c>
      <c r="P6" s="84">
        <f t="shared" si="0"/>
        <v>41.5</v>
      </c>
      <c r="Q6" s="84">
        <f t="shared" si="0"/>
        <v>70.3</v>
      </c>
      <c r="R6" s="84">
        <f t="shared" si="0"/>
        <v>27.4</v>
      </c>
      <c r="S6" s="84">
        <f t="shared" si="0"/>
        <v>42.9</v>
      </c>
      <c r="T6" s="84">
        <f t="shared" si="0"/>
        <v>0</v>
      </c>
    </row>
    <row r="7" customHeight="1" spans="1:20">
      <c r="A7" s="72">
        <v>113</v>
      </c>
      <c r="B7" s="53" t="s">
        <v>69</v>
      </c>
      <c r="C7" s="85">
        <v>38</v>
      </c>
      <c r="D7" s="85">
        <v>1</v>
      </c>
      <c r="E7" s="85">
        <v>0</v>
      </c>
      <c r="F7" s="85">
        <v>39</v>
      </c>
      <c r="G7" s="25"/>
      <c r="H7" s="25">
        <v>0</v>
      </c>
      <c r="I7" s="87">
        <v>0.6</v>
      </c>
      <c r="J7" s="75">
        <v>23.4</v>
      </c>
      <c r="K7" s="75">
        <v>3</v>
      </c>
      <c r="L7" s="89">
        <v>26.4</v>
      </c>
      <c r="M7" s="89">
        <v>27.6</v>
      </c>
      <c r="N7" s="90">
        <v>-1.2</v>
      </c>
      <c r="O7" s="75">
        <v>41.5</v>
      </c>
      <c r="P7" s="75">
        <v>41.5</v>
      </c>
      <c r="Q7" s="75">
        <v>67.9</v>
      </c>
      <c r="R7" s="75">
        <v>27.2</v>
      </c>
      <c r="S7" s="75">
        <v>40.7</v>
      </c>
      <c r="T7" s="25" t="s">
        <v>70</v>
      </c>
    </row>
    <row r="8" customHeight="1" spans="1:20">
      <c r="A8" s="72">
        <v>114</v>
      </c>
      <c r="B8" s="55" t="s">
        <v>71</v>
      </c>
      <c r="C8" s="85">
        <v>4</v>
      </c>
      <c r="D8" s="85">
        <v>0</v>
      </c>
      <c r="E8" s="85">
        <v>0</v>
      </c>
      <c r="F8" s="85">
        <v>4</v>
      </c>
      <c r="G8" s="25"/>
      <c r="H8" s="25">
        <v>0</v>
      </c>
      <c r="I8" s="87">
        <v>0.6</v>
      </c>
      <c r="J8" s="75">
        <v>2.4</v>
      </c>
      <c r="K8" s="75"/>
      <c r="L8" s="89">
        <v>2.4</v>
      </c>
      <c r="M8" s="89">
        <v>3</v>
      </c>
      <c r="N8" s="90">
        <v>-0.6</v>
      </c>
      <c r="O8" s="75">
        <v>0</v>
      </c>
      <c r="P8" s="75">
        <v>0</v>
      </c>
      <c r="Q8" s="75">
        <v>2.4</v>
      </c>
      <c r="R8" s="75">
        <v>0.2</v>
      </c>
      <c r="S8" s="75">
        <v>2.2</v>
      </c>
      <c r="T8" s="25" t="s">
        <v>70</v>
      </c>
    </row>
  </sheetData>
  <mergeCells count="23">
    <mergeCell ref="A1:T1"/>
    <mergeCell ref="C3:F3"/>
    <mergeCell ref="G3:H3"/>
    <mergeCell ref="I3:L3"/>
    <mergeCell ref="I4:J4"/>
    <mergeCell ref="A3:A5"/>
    <mergeCell ref="B3:B5"/>
    <mergeCell ref="C4:C5"/>
    <mergeCell ref="D4:D5"/>
    <mergeCell ref="E4:E5"/>
    <mergeCell ref="F4:F5"/>
    <mergeCell ref="G4:G5"/>
    <mergeCell ref="H4:H5"/>
    <mergeCell ref="K4:K5"/>
    <mergeCell ref="L4:L5"/>
    <mergeCell ref="M3:M5"/>
    <mergeCell ref="N3:N5"/>
    <mergeCell ref="O3:O5"/>
    <mergeCell ref="P3:P5"/>
    <mergeCell ref="Q3:Q5"/>
    <mergeCell ref="R3:R5"/>
    <mergeCell ref="S3:S5"/>
    <mergeCell ref="T3:T5"/>
  </mergeCells>
  <printOptions horizontalCentered="1"/>
  <pageMargins left="0.747916666666667" right="0.747916666666667" top="0.984027777777778" bottom="0.984027777777778" header="0.511805555555556" footer="0.511805555555556"/>
  <pageSetup paperSize="9" scale="85" orientation="landscape"/>
  <headerFooter alignWithMargins="0" scaleWithDoc="0">
    <oddFooter>&amp;C第 &amp;P+14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8"/>
  <sheetViews>
    <sheetView view="pageBreakPreview" zoomScale="96" zoomScaleNormal="100" zoomScaleSheetLayoutView="96" workbookViewId="0">
      <pane ySplit="5" topLeftCell="A6" activePane="bottomLeft" state="frozen"/>
      <selection/>
      <selection pane="bottomLeft" activeCell="E8" sqref="E8"/>
    </sheetView>
  </sheetViews>
  <sheetFormatPr defaultColWidth="9" defaultRowHeight="24.95" customHeight="1" outlineLevelRow="7" outlineLevelCol="7"/>
  <cols>
    <col min="1" max="1" width="5.125" style="62" customWidth="1"/>
    <col min="2" max="2" width="12.375" style="63" customWidth="1"/>
    <col min="3" max="3" width="8.25" style="64" customWidth="1"/>
    <col min="4" max="4" width="8.75" style="64" customWidth="1"/>
    <col min="5" max="5" width="10.25" style="64" customWidth="1"/>
    <col min="6" max="6" width="55.5" style="65" customWidth="1"/>
    <col min="7" max="7" width="23.125" style="65" customWidth="1"/>
    <col min="8" max="8" width="50.875" style="65" customWidth="1"/>
    <col min="9" max="16384" width="9" style="66"/>
  </cols>
  <sheetData>
    <row r="2" customHeight="1" spans="1:8">
      <c r="A2" s="67" t="s">
        <v>72</v>
      </c>
      <c r="B2" s="67"/>
      <c r="C2" s="67"/>
      <c r="D2" s="67"/>
      <c r="E2" s="67"/>
      <c r="F2" s="67"/>
      <c r="G2" s="67"/>
      <c r="H2" s="67"/>
    </row>
    <row r="3" s="60" customFormat="1" customHeight="1" spans="1:8">
      <c r="A3" s="67"/>
      <c r="B3" s="67"/>
      <c r="C3" s="67"/>
      <c r="D3" s="67"/>
      <c r="E3" s="67"/>
      <c r="F3" s="67"/>
      <c r="G3" s="67"/>
      <c r="H3" s="68" t="s">
        <v>1</v>
      </c>
    </row>
    <row r="4" s="61" customFormat="1" customHeight="1" spans="1:8">
      <c r="A4" s="69" t="s">
        <v>2</v>
      </c>
      <c r="B4" s="69" t="s">
        <v>3</v>
      </c>
      <c r="C4" s="70" t="s">
        <v>73</v>
      </c>
      <c r="D4" s="70" t="s">
        <v>74</v>
      </c>
      <c r="E4" s="70"/>
      <c r="F4" s="34" t="s">
        <v>75</v>
      </c>
      <c r="G4" s="34" t="s">
        <v>76</v>
      </c>
      <c r="H4" s="34" t="s">
        <v>77</v>
      </c>
    </row>
    <row r="5" s="61" customFormat="1" customHeight="1" spans="1:8">
      <c r="A5" s="69"/>
      <c r="B5" s="69"/>
      <c r="C5" s="70"/>
      <c r="D5" s="71" t="s">
        <v>78</v>
      </c>
      <c r="E5" s="71" t="s">
        <v>26</v>
      </c>
      <c r="F5" s="34"/>
      <c r="G5" s="34"/>
      <c r="H5" s="34"/>
    </row>
    <row r="6" customHeight="1" spans="1:8">
      <c r="A6" s="72">
        <v>0</v>
      </c>
      <c r="B6" s="73" t="s">
        <v>18</v>
      </c>
      <c r="C6" s="71">
        <f>SUM(C7:C8)</f>
        <v>41.5</v>
      </c>
      <c r="D6" s="71">
        <f>SUM(D7:D8)</f>
        <v>0</v>
      </c>
      <c r="E6" s="71">
        <f>SUM(E7:E8)</f>
        <v>41.5</v>
      </c>
      <c r="F6" s="74"/>
      <c r="G6" s="74"/>
      <c r="H6" s="74"/>
    </row>
    <row r="7" ht="31.5" customHeight="1" spans="1:8">
      <c r="A7" s="72">
        <v>113</v>
      </c>
      <c r="B7" s="53" t="s">
        <v>47</v>
      </c>
      <c r="C7" s="75">
        <v>41.5</v>
      </c>
      <c r="D7" s="71"/>
      <c r="E7" s="71">
        <f>C7+D7</f>
        <v>41.5</v>
      </c>
      <c r="F7" s="76" t="s">
        <v>79</v>
      </c>
      <c r="G7" s="76"/>
      <c r="H7" s="76" t="s">
        <v>79</v>
      </c>
    </row>
    <row r="8" customHeight="1" spans="1:8">
      <c r="A8" s="72">
        <v>114</v>
      </c>
      <c r="B8" s="55" t="s">
        <v>71</v>
      </c>
      <c r="C8" s="75">
        <v>0</v>
      </c>
      <c r="D8" s="71"/>
      <c r="E8" s="71">
        <f>C8+D8</f>
        <v>0</v>
      </c>
      <c r="F8" s="77"/>
      <c r="G8" s="77"/>
      <c r="H8" s="77"/>
    </row>
  </sheetData>
  <autoFilter ref="A5:O8"/>
  <mergeCells count="8">
    <mergeCell ref="A2:H2"/>
    <mergeCell ref="D4:E4"/>
    <mergeCell ref="A4:A5"/>
    <mergeCell ref="B4:B5"/>
    <mergeCell ref="C4:C5"/>
    <mergeCell ref="F4:F5"/>
    <mergeCell ref="G4:G5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scale="70" orientation="landscape"/>
  <headerFooter alignWithMargins="0" scaleWithDoc="0">
    <oddFooter>&amp;C第 &amp;P+14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Q8"/>
  <sheetViews>
    <sheetView showZeros="0" workbookViewId="0">
      <pane ySplit="6" topLeftCell="A7" activePane="bottomLeft" state="frozen"/>
      <selection/>
      <selection pane="bottomLeft" activeCell="A9" sqref="$A9:$XFD9"/>
    </sheetView>
  </sheetViews>
  <sheetFormatPr defaultColWidth="9" defaultRowHeight="20.1" customHeight="1" outlineLevelRow="7"/>
  <cols>
    <col min="1" max="1" width="6.125" style="4" customWidth="1"/>
    <col min="2" max="2" width="16.5" style="42" customWidth="1"/>
    <col min="3" max="3" width="4.375" style="7" customWidth="1"/>
    <col min="4" max="4" width="6.125" style="7" customWidth="1"/>
    <col min="5" max="5" width="4.625" style="7" customWidth="1"/>
    <col min="6" max="6" width="6.75" style="43" customWidth="1"/>
    <col min="7" max="8" width="7.5" style="9" customWidth="1"/>
    <col min="9" max="15" width="15.625" style="9" customWidth="1"/>
    <col min="16" max="16" width="5.5" style="44" customWidth="1"/>
    <col min="17" max="16384" width="9" style="45"/>
  </cols>
  <sheetData>
    <row r="1" customHeight="1" spans="1:16">
      <c r="A1" s="46" t="s">
        <v>80</v>
      </c>
      <c r="B1" s="46"/>
      <c r="C1" s="46"/>
      <c r="D1" s="46"/>
      <c r="E1" s="46"/>
      <c r="F1" s="46"/>
      <c r="G1" s="47"/>
      <c r="H1" s="47"/>
      <c r="I1" s="46"/>
      <c r="J1" s="46"/>
      <c r="K1" s="46"/>
      <c r="L1" s="46"/>
      <c r="M1" s="46"/>
      <c r="N1" s="46"/>
      <c r="O1" s="46"/>
      <c r="P1" s="56"/>
    </row>
    <row r="2" customHeight="1" spans="1:16">
      <c r="A2" s="46"/>
      <c r="B2" s="46"/>
      <c r="C2" s="46"/>
      <c r="D2" s="46"/>
      <c r="E2" s="46"/>
      <c r="F2" s="46"/>
      <c r="G2" s="47"/>
      <c r="H2" s="47"/>
      <c r="I2" s="46"/>
      <c r="J2" s="46"/>
      <c r="K2" s="46"/>
      <c r="L2" s="46"/>
      <c r="M2" s="46"/>
      <c r="N2" s="46"/>
      <c r="O2" s="46"/>
      <c r="P2" s="56"/>
    </row>
    <row r="3" s="2" customFormat="1" ht="24" customHeight="1" spans="1:16">
      <c r="A3" s="13" t="s">
        <v>2</v>
      </c>
      <c r="B3" s="13" t="s">
        <v>3</v>
      </c>
      <c r="C3" s="16" t="s">
        <v>81</v>
      </c>
      <c r="D3" s="16"/>
      <c r="E3" s="16"/>
      <c r="F3" s="15" t="s">
        <v>82</v>
      </c>
      <c r="G3" s="15"/>
      <c r="H3" s="15"/>
      <c r="I3" s="15" t="s">
        <v>83</v>
      </c>
      <c r="J3" s="15"/>
      <c r="K3" s="15"/>
      <c r="L3" s="15"/>
      <c r="M3" s="15" t="s">
        <v>84</v>
      </c>
      <c r="N3" s="15" t="s">
        <v>85</v>
      </c>
      <c r="O3" s="15" t="s">
        <v>86</v>
      </c>
      <c r="P3" s="57" t="s">
        <v>9</v>
      </c>
    </row>
    <row r="4" s="2" customFormat="1" ht="27" customHeight="1" spans="1:16">
      <c r="A4" s="13"/>
      <c r="B4" s="13"/>
      <c r="C4" s="16"/>
      <c r="D4" s="16"/>
      <c r="E4" s="16"/>
      <c r="F4" s="48" t="s">
        <v>87</v>
      </c>
      <c r="G4" s="49"/>
      <c r="H4" s="49" t="s">
        <v>88</v>
      </c>
      <c r="I4" s="49" t="s">
        <v>89</v>
      </c>
      <c r="J4" s="49" t="s">
        <v>90</v>
      </c>
      <c r="K4" s="49" t="s">
        <v>91</v>
      </c>
      <c r="L4" s="49" t="s">
        <v>92</v>
      </c>
      <c r="M4" s="15"/>
      <c r="N4" s="15"/>
      <c r="O4" s="15"/>
      <c r="P4" s="57"/>
    </row>
    <row r="5" s="2" customFormat="1" ht="32.25" customHeight="1" spans="1:16">
      <c r="A5" s="13"/>
      <c r="B5" s="13"/>
      <c r="C5" s="50" t="s">
        <v>27</v>
      </c>
      <c r="D5" s="50" t="s">
        <v>28</v>
      </c>
      <c r="E5" s="50" t="s">
        <v>29</v>
      </c>
      <c r="F5" s="48" t="s">
        <v>31</v>
      </c>
      <c r="G5" s="49" t="s">
        <v>32</v>
      </c>
      <c r="H5" s="49"/>
      <c r="I5" s="49"/>
      <c r="J5" s="49"/>
      <c r="K5" s="49"/>
      <c r="L5" s="49"/>
      <c r="M5" s="15"/>
      <c r="N5" s="15"/>
      <c r="O5" s="15"/>
      <c r="P5" s="57"/>
    </row>
    <row r="6" s="41" customFormat="1" customHeight="1" spans="1:17">
      <c r="A6" s="51">
        <v>0</v>
      </c>
      <c r="B6" s="13" t="s">
        <v>18</v>
      </c>
      <c r="C6" s="52">
        <f t="shared" ref="C6:P6" si="0">SUM(C7:C8)</f>
        <v>42</v>
      </c>
      <c r="D6" s="52">
        <f t="shared" si="0"/>
        <v>1</v>
      </c>
      <c r="E6" s="52">
        <f t="shared" si="0"/>
        <v>0</v>
      </c>
      <c r="F6" s="52">
        <f t="shared" si="0"/>
        <v>141.15</v>
      </c>
      <c r="G6" s="52">
        <f t="shared" si="0"/>
        <v>14.4852</v>
      </c>
      <c r="H6" s="52">
        <f t="shared" si="0"/>
        <v>94.3908</v>
      </c>
      <c r="I6" s="52">
        <f t="shared" si="0"/>
        <v>50.0052</v>
      </c>
      <c r="J6" s="52">
        <f t="shared" si="0"/>
        <v>20.00208</v>
      </c>
      <c r="K6" s="52">
        <f t="shared" si="0"/>
        <v>16.51014</v>
      </c>
      <c r="L6" s="52">
        <f t="shared" si="0"/>
        <v>2.201352</v>
      </c>
      <c r="M6" s="52">
        <f t="shared" si="0"/>
        <v>0</v>
      </c>
      <c r="N6" s="52">
        <f t="shared" si="0"/>
        <v>88.718772</v>
      </c>
      <c r="O6" s="52">
        <f t="shared" si="0"/>
        <v>30.00312</v>
      </c>
      <c r="P6" s="52">
        <f t="shared" si="0"/>
        <v>0</v>
      </c>
      <c r="Q6" s="59"/>
    </row>
    <row r="7" customHeight="1" spans="1:16">
      <c r="A7" s="51">
        <v>113</v>
      </c>
      <c r="B7" s="53" t="s">
        <v>47</v>
      </c>
      <c r="C7" s="52">
        <v>38</v>
      </c>
      <c r="D7" s="52">
        <v>1</v>
      </c>
      <c r="E7" s="52">
        <v>0</v>
      </c>
      <c r="F7" s="48">
        <v>141.15</v>
      </c>
      <c r="G7" s="49">
        <v>0.00239999999999441</v>
      </c>
      <c r="H7" s="54">
        <v>86.3076</v>
      </c>
      <c r="I7" s="54">
        <f>(F7+G7+H7)*0.2</f>
        <v>45.492</v>
      </c>
      <c r="J7" s="54">
        <f>(F7+G7+H7)*0.08</f>
        <v>18.1968</v>
      </c>
      <c r="K7" s="54">
        <f>(F7+G7)*7.5%+(C7+D7+E7)*1.5*7.5%</f>
        <v>14.97393</v>
      </c>
      <c r="L7" s="49">
        <f>(F7+G7)*1%+(C7+D7+E7)*1.5*1%</f>
        <v>1.996524</v>
      </c>
      <c r="M7" s="49"/>
      <c r="N7" s="49">
        <f>SUM(I7:M7)</f>
        <v>80.659254</v>
      </c>
      <c r="O7" s="49">
        <f>J7*1.5</f>
        <v>27.2952</v>
      </c>
      <c r="P7" s="58" t="s">
        <v>49</v>
      </c>
    </row>
    <row r="8" customHeight="1" spans="1:16">
      <c r="A8" s="51">
        <v>114</v>
      </c>
      <c r="B8" s="55" t="s">
        <v>71</v>
      </c>
      <c r="C8" s="52">
        <v>4</v>
      </c>
      <c r="D8" s="52">
        <v>0</v>
      </c>
      <c r="E8" s="52">
        <v>0</v>
      </c>
      <c r="F8" s="48">
        <v>0</v>
      </c>
      <c r="G8" s="49">
        <v>14.4828</v>
      </c>
      <c r="H8" s="54">
        <v>8.0832</v>
      </c>
      <c r="I8" s="54">
        <f>(F8+G8+H8)*0.2</f>
        <v>4.5132</v>
      </c>
      <c r="J8" s="54">
        <f>(F8+G8+H8)*0.08</f>
        <v>1.80528</v>
      </c>
      <c r="K8" s="54">
        <f>(F8+G8)*7.5%+(C8+D8+E8)*1.5*7.5%</f>
        <v>1.53621</v>
      </c>
      <c r="L8" s="49">
        <f>(F8+G8)*1%+(C8+D8+E8)*1.5*1%</f>
        <v>0.204828</v>
      </c>
      <c r="M8" s="49"/>
      <c r="N8" s="49">
        <f>SUM(I8:M8)</f>
        <v>8.059518</v>
      </c>
      <c r="O8" s="49">
        <f>J8*1.5</f>
        <v>2.70792</v>
      </c>
      <c r="P8" s="58" t="s">
        <v>49</v>
      </c>
    </row>
  </sheetData>
  <mergeCells count="16">
    <mergeCell ref="A1:P1"/>
    <mergeCell ref="F3:H3"/>
    <mergeCell ref="I3:L3"/>
    <mergeCell ref="F4:G4"/>
    <mergeCell ref="A3:A5"/>
    <mergeCell ref="B3:B5"/>
    <mergeCell ref="H4:H5"/>
    <mergeCell ref="I4:I5"/>
    <mergeCell ref="J4:J5"/>
    <mergeCell ref="K4:K5"/>
    <mergeCell ref="L4:L5"/>
    <mergeCell ref="M3:M5"/>
    <mergeCell ref="N3:N5"/>
    <mergeCell ref="O3:O5"/>
    <mergeCell ref="P3:P5"/>
    <mergeCell ref="C3:E4"/>
  </mergeCells>
  <printOptions horizontalCentered="1"/>
  <pageMargins left="0.747916666666667" right="0.747916666666667" top="0.984027777777778" bottom="0.984027777777778" header="0.511805555555556" footer="0.511805555555556"/>
  <pageSetup paperSize="9" scale="85" orientation="landscape"/>
  <headerFooter alignWithMargins="0" scaleWithDoc="0">
    <oddFooter>&amp;C第 &amp;P+14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showZeros="0" workbookViewId="0">
      <pane xSplit="2" ySplit="6" topLeftCell="C7" activePane="bottomRight" state="frozen"/>
      <selection/>
      <selection pane="topRight"/>
      <selection pane="bottomLeft"/>
      <selection pane="bottomRight" activeCell="L8" sqref="L8"/>
    </sheetView>
  </sheetViews>
  <sheetFormatPr defaultColWidth="7.375" defaultRowHeight="20.1" customHeight="1" outlineLevelRow="7"/>
  <cols>
    <col min="1" max="1" width="3.5" style="4" customWidth="1"/>
    <col min="2" max="2" width="9.5" style="5" customWidth="1"/>
    <col min="3" max="3" width="4.25" style="6" customWidth="1"/>
    <col min="4" max="7" width="4.25" style="7" customWidth="1"/>
    <col min="8" max="8" width="6.75" style="8" customWidth="1"/>
    <col min="9" max="9" width="5.625" style="9" customWidth="1"/>
    <col min="10" max="16" width="5.625" style="10" customWidth="1"/>
    <col min="17" max="21" width="5.625" style="9" customWidth="1"/>
    <col min="22" max="22" width="7" style="9" customWidth="1"/>
    <col min="23" max="23" width="9.25" style="9" customWidth="1"/>
    <col min="24" max="25" width="5.625" style="9" customWidth="1"/>
    <col min="26" max="26" width="8.125" style="9" customWidth="1"/>
    <col min="27" max="16384" width="7.375" style="4"/>
  </cols>
  <sheetData>
    <row r="1" s="1" customFormat="1" ht="91.5" customHeight="1" spans="1:26">
      <c r="A1" s="11" t="s">
        <v>93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="2" customFormat="1" customHeight="1" spans="1:26">
      <c r="A2" s="13" t="s">
        <v>2</v>
      </c>
      <c r="B2" s="14" t="s">
        <v>3</v>
      </c>
      <c r="C2" s="15" t="s">
        <v>4</v>
      </c>
      <c r="D2" s="16"/>
      <c r="E2" s="16"/>
      <c r="F2" s="16"/>
      <c r="G2" s="16"/>
      <c r="H2" s="15" t="s">
        <v>5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 t="s">
        <v>94</v>
      </c>
      <c r="X2" s="15"/>
      <c r="Y2" s="15"/>
      <c r="Z2" s="15"/>
    </row>
    <row r="3" s="2" customFormat="1" customHeight="1" spans="1:26">
      <c r="A3" s="13"/>
      <c r="B3" s="14"/>
      <c r="C3" s="15" t="s">
        <v>10</v>
      </c>
      <c r="D3" s="13"/>
      <c r="E3" s="13"/>
      <c r="F3" s="13"/>
      <c r="G3" s="13" t="s">
        <v>11</v>
      </c>
      <c r="H3" s="15" t="s">
        <v>95</v>
      </c>
      <c r="I3" s="15"/>
      <c r="J3" s="15"/>
      <c r="K3" s="15"/>
      <c r="L3" s="15"/>
      <c r="M3" s="15"/>
      <c r="N3" s="15"/>
      <c r="O3" s="15"/>
      <c r="P3" s="15"/>
      <c r="Q3" s="15"/>
      <c r="R3" s="15" t="s">
        <v>96</v>
      </c>
      <c r="S3" s="15"/>
      <c r="T3" s="15"/>
      <c r="U3" s="15"/>
      <c r="V3" s="15" t="s">
        <v>97</v>
      </c>
      <c r="W3" s="15" t="s">
        <v>98</v>
      </c>
      <c r="X3" s="15" t="s">
        <v>99</v>
      </c>
      <c r="Y3" s="38" t="s">
        <v>100</v>
      </c>
      <c r="Z3" s="15" t="s">
        <v>18</v>
      </c>
    </row>
    <row r="4" s="2" customFormat="1" customHeight="1" spans="1:26">
      <c r="A4" s="13"/>
      <c r="B4" s="14"/>
      <c r="C4" s="17" t="s">
        <v>27</v>
      </c>
      <c r="D4" s="18" t="s">
        <v>28</v>
      </c>
      <c r="E4" s="18" t="s">
        <v>29</v>
      </c>
      <c r="F4" s="18" t="s">
        <v>30</v>
      </c>
      <c r="G4" s="13"/>
      <c r="H4" s="19" t="s">
        <v>101</v>
      </c>
      <c r="I4" s="32"/>
      <c r="J4" s="32"/>
      <c r="K4" s="32"/>
      <c r="L4" s="32"/>
      <c r="M4" s="32"/>
      <c r="N4" s="32"/>
      <c r="O4" s="32"/>
      <c r="P4" s="32"/>
      <c r="Q4" s="36"/>
      <c r="R4" s="19" t="s">
        <v>102</v>
      </c>
      <c r="S4" s="32"/>
      <c r="T4" s="32"/>
      <c r="U4" s="36"/>
      <c r="V4" s="15"/>
      <c r="W4" s="15"/>
      <c r="X4" s="15"/>
      <c r="Y4" s="39"/>
      <c r="Z4" s="15"/>
    </row>
    <row r="5" s="2" customFormat="1" ht="60" customHeight="1" spans="1:26">
      <c r="A5" s="13"/>
      <c r="B5" s="14"/>
      <c r="C5" s="20"/>
      <c r="D5" s="21"/>
      <c r="E5" s="21"/>
      <c r="F5" s="21"/>
      <c r="G5" s="13"/>
      <c r="H5" s="15" t="s">
        <v>103</v>
      </c>
      <c r="I5" s="15" t="s">
        <v>32</v>
      </c>
      <c r="J5" s="33" t="s">
        <v>13</v>
      </c>
      <c r="K5" s="34" t="s">
        <v>33</v>
      </c>
      <c r="L5" s="34" t="s">
        <v>34</v>
      </c>
      <c r="M5" s="34" t="s">
        <v>104</v>
      </c>
      <c r="N5" s="34" t="s">
        <v>105</v>
      </c>
      <c r="O5" s="34" t="s">
        <v>36</v>
      </c>
      <c r="P5" s="34" t="s">
        <v>37</v>
      </c>
      <c r="Q5" s="37" t="s">
        <v>15</v>
      </c>
      <c r="R5" s="37" t="s">
        <v>106</v>
      </c>
      <c r="S5" s="15" t="s">
        <v>38</v>
      </c>
      <c r="T5" s="37" t="s">
        <v>17</v>
      </c>
      <c r="U5" s="37" t="s">
        <v>107</v>
      </c>
      <c r="V5" s="15"/>
      <c r="W5" s="15"/>
      <c r="X5" s="15"/>
      <c r="Y5" s="40"/>
      <c r="Z5" s="15"/>
    </row>
    <row r="6" s="3" customFormat="1" customHeight="1" spans="1:26">
      <c r="A6" s="22">
        <v>0</v>
      </c>
      <c r="B6" s="23" t="s">
        <v>18</v>
      </c>
      <c r="C6" s="24">
        <f t="shared" ref="C6:Z6" si="0">SUM(C7:C8)</f>
        <v>42</v>
      </c>
      <c r="D6" s="24">
        <f t="shared" si="0"/>
        <v>1</v>
      </c>
      <c r="E6" s="24">
        <f t="shared" si="0"/>
        <v>0</v>
      </c>
      <c r="F6" s="24">
        <f t="shared" si="0"/>
        <v>0</v>
      </c>
      <c r="G6" s="24">
        <f t="shared" si="0"/>
        <v>38</v>
      </c>
      <c r="H6" s="24">
        <f t="shared" si="0"/>
        <v>141.15</v>
      </c>
      <c r="I6" s="24">
        <f t="shared" si="0"/>
        <v>14.4852</v>
      </c>
      <c r="J6" s="24">
        <f t="shared" si="0"/>
        <v>0</v>
      </c>
      <c r="K6" s="24">
        <f t="shared" si="0"/>
        <v>0</v>
      </c>
      <c r="L6" s="24">
        <f t="shared" si="0"/>
        <v>94.3908</v>
      </c>
      <c r="M6" s="24">
        <f t="shared" si="0"/>
        <v>77.4852</v>
      </c>
      <c r="N6" s="24">
        <f t="shared" si="0"/>
        <v>88.718772</v>
      </c>
      <c r="O6" s="24">
        <f t="shared" si="0"/>
        <v>0</v>
      </c>
      <c r="P6" s="24">
        <f t="shared" si="0"/>
        <v>0</v>
      </c>
      <c r="Q6" s="24">
        <f t="shared" si="0"/>
        <v>30.00312</v>
      </c>
      <c r="R6" s="24">
        <f t="shared" si="0"/>
        <v>28.8</v>
      </c>
      <c r="S6" s="24">
        <f t="shared" si="0"/>
        <v>18.228</v>
      </c>
      <c r="T6" s="24">
        <f t="shared" si="0"/>
        <v>41.5</v>
      </c>
      <c r="U6" s="24">
        <f t="shared" si="0"/>
        <v>0</v>
      </c>
      <c r="V6" s="24">
        <f t="shared" si="0"/>
        <v>534.761092</v>
      </c>
      <c r="W6" s="24">
        <f t="shared" si="0"/>
        <v>510.861092</v>
      </c>
      <c r="X6" s="24">
        <f t="shared" si="0"/>
        <v>0</v>
      </c>
      <c r="Y6" s="24">
        <f t="shared" si="0"/>
        <v>23.9</v>
      </c>
      <c r="Z6" s="24">
        <f t="shared" si="0"/>
        <v>534.761092</v>
      </c>
    </row>
    <row r="7" ht="26.25" customHeight="1" spans="1:26">
      <c r="A7" s="25">
        <v>113</v>
      </c>
      <c r="B7" s="26" t="s">
        <v>47</v>
      </c>
      <c r="C7" s="27">
        <v>38</v>
      </c>
      <c r="D7" s="28">
        <v>1</v>
      </c>
      <c r="E7" s="28"/>
      <c r="F7" s="28"/>
      <c r="G7" s="28">
        <v>29</v>
      </c>
      <c r="H7" s="29">
        <v>141.15</v>
      </c>
      <c r="I7" s="29">
        <v>0.00239999999999441</v>
      </c>
      <c r="J7" s="29"/>
      <c r="K7" s="29"/>
      <c r="L7" s="35">
        <v>86.3076</v>
      </c>
      <c r="M7" s="29">
        <v>60.3336</v>
      </c>
      <c r="N7" s="29">
        <v>80.659254</v>
      </c>
      <c r="O7" s="29"/>
      <c r="P7" s="29"/>
      <c r="Q7" s="29">
        <v>27.2952</v>
      </c>
      <c r="R7" s="29">
        <v>26.4</v>
      </c>
      <c r="S7" s="29">
        <v>18.228</v>
      </c>
      <c r="T7" s="29">
        <v>41.5</v>
      </c>
      <c r="U7" s="29">
        <v>0</v>
      </c>
      <c r="V7" s="29">
        <f>SUM(H7:U7)</f>
        <v>481.876054</v>
      </c>
      <c r="W7" s="29">
        <f>V7-X7-Y7</f>
        <v>457.976054</v>
      </c>
      <c r="X7" s="29">
        <v>0</v>
      </c>
      <c r="Y7" s="29">
        <v>23.9</v>
      </c>
      <c r="Z7" s="29">
        <f>SUM(W7:Y7)</f>
        <v>481.876054</v>
      </c>
    </row>
    <row r="8" customHeight="1" spans="1:26">
      <c r="A8" s="25">
        <v>114</v>
      </c>
      <c r="B8" s="30" t="s">
        <v>50</v>
      </c>
      <c r="C8" s="31">
        <v>4</v>
      </c>
      <c r="D8" s="28"/>
      <c r="E8" s="28"/>
      <c r="F8" s="28"/>
      <c r="G8" s="28">
        <v>9</v>
      </c>
      <c r="H8" s="29"/>
      <c r="I8" s="29">
        <v>14.4828</v>
      </c>
      <c r="J8" s="29"/>
      <c r="K8" s="29"/>
      <c r="L8" s="35">
        <v>8.0832</v>
      </c>
      <c r="M8" s="29">
        <v>17.1516</v>
      </c>
      <c r="N8" s="29">
        <v>8.059518</v>
      </c>
      <c r="O8" s="29"/>
      <c r="P8" s="29"/>
      <c r="Q8" s="29">
        <v>2.70792</v>
      </c>
      <c r="R8" s="29">
        <v>2.4</v>
      </c>
      <c r="S8" s="29"/>
      <c r="T8" s="29">
        <v>0</v>
      </c>
      <c r="U8" s="29">
        <v>0</v>
      </c>
      <c r="V8" s="29">
        <f>SUM(H8:U8)</f>
        <v>52.885038</v>
      </c>
      <c r="W8" s="29">
        <f>V8-X8-Y8</f>
        <v>52.885038</v>
      </c>
      <c r="X8" s="29">
        <v>0</v>
      </c>
      <c r="Y8" s="29">
        <v>0</v>
      </c>
      <c r="Z8" s="29">
        <f>SUM(W8:Y8)</f>
        <v>52.885038</v>
      </c>
    </row>
  </sheetData>
  <autoFilter ref="A5:Z8"/>
  <mergeCells count="21">
    <mergeCell ref="A1:Z1"/>
    <mergeCell ref="C2:G2"/>
    <mergeCell ref="H2:V2"/>
    <mergeCell ref="W2:Z2"/>
    <mergeCell ref="C3:F3"/>
    <mergeCell ref="H3:Q3"/>
    <mergeCell ref="R3:U3"/>
    <mergeCell ref="H4:Q4"/>
    <mergeCell ref="R4:U4"/>
    <mergeCell ref="A2:A5"/>
    <mergeCell ref="B2:B5"/>
    <mergeCell ref="C4:C5"/>
    <mergeCell ref="D4:D5"/>
    <mergeCell ref="E4:E5"/>
    <mergeCell ref="F4:F5"/>
    <mergeCell ref="G3:G5"/>
    <mergeCell ref="V3:V5"/>
    <mergeCell ref="W3:W5"/>
    <mergeCell ref="X3:X5"/>
    <mergeCell ref="Y3:Y5"/>
    <mergeCell ref="Z3:Z5"/>
  </mergeCells>
  <printOptions horizontalCentered="1"/>
  <pageMargins left="0.747916666666667" right="0.747916666666667" top="1.10208333333333" bottom="0.708333333333333" header="0.511805555555556" footer="0.511805555555556"/>
  <pageSetup paperSize="9" scale="81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县直部门经费</vt:lpstr>
      <vt:lpstr>一般商品与服务支出</vt:lpstr>
      <vt:lpstr>批复专项</vt:lpstr>
      <vt:lpstr>社保基金</vt:lpstr>
      <vt:lpstr>设置科目批复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橄榄绿</cp:lastModifiedBy>
  <dcterms:created xsi:type="dcterms:W3CDTF">2013-03-26T01:24:00Z</dcterms:created>
  <cp:lastPrinted>2018-04-26T00:28:00Z</cp:lastPrinted>
  <dcterms:modified xsi:type="dcterms:W3CDTF">2018-05-21T07:11:44Z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