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7665" tabRatio="958" firstSheet="18" activeTab="26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三公" sheetId="27" r:id="rId27"/>
    <sheet name="经费拨款(政府预算)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'个人家庭(政府预算)'!$A$1:$K$10</definedName>
    <definedName name="_xlnm.Print_Area" localSheetId="19">'个人家庭(政府预算)(2)'!$A$1:$K$10</definedName>
    <definedName name="_xlnm.Print_Area" localSheetId="6">'工资福利(政府预算)'!$A$1:$N$10</definedName>
    <definedName name="_xlnm.Print_Area" localSheetId="15">'工资福利(政府预算)(2)'!$A$1:$N$10</definedName>
    <definedName name="_xlnm.Print_Area" localSheetId="9">'基本-个人和家庭'!$A$1:$L$11</definedName>
    <definedName name="_xlnm.Print_Area" localSheetId="5">'基本-工资福利'!$A$1:$AA$11</definedName>
    <definedName name="_xlnm.Print_Area" localSheetId="7">'基本-一般商品服务'!$A$1:$Z$11</definedName>
    <definedName name="_xlnm.Print_Area" localSheetId="25">'经费拔款'!$A$1:$V$11</definedName>
    <definedName name="_xlnm.Print_Area" localSheetId="27">'经费拨款(政府预算)'!$A$1:$U$10</definedName>
    <definedName name="_xlnm.Print_Area" localSheetId="26">'三公'!$A$1:$O$8</definedName>
    <definedName name="_xlnm.Print_Area" localSheetId="8">'商品服务(政府预算)'!$A$1:$T$10</definedName>
    <definedName name="_xlnm.Print_Area" localSheetId="17">'商品服务(政府预算)(2)'!$A$1:$T$10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'一般-个人和家庭'!$A$1:$L$11</definedName>
    <definedName name="_xlnm.Print_Area" localSheetId="14">'一般-工资福利'!$A$1:$AA$11</definedName>
    <definedName name="_xlnm.Print_Area" localSheetId="16">'一般-商品和服务'!$A$1:$Z$11</definedName>
    <definedName name="_xlnm.Print_Area" localSheetId="13">'一般预算基本支出表'!$A$1:$I$11</definedName>
    <definedName name="_xlnm.Print_Area" localSheetId="12">'一般预算支出'!$A$1:$S$11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'支出分类(政府预算)'!$1:$10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7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<sst xmlns="http://schemas.openxmlformats.org/spreadsheetml/2006/main" count="818" uniqueCount="307">
  <si>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</si>
  <si>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</si>
  <si>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</si>
  <si>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</si>
  <si>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</si>
  <si>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</si>
  <si>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</si>
  <si>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</si>
  <si>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</si>
  <si>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</si>
  <si>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</si>
  <si>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</si>
  <si>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</si>
  <si>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</si>
  <si>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</si>
  <si>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</si>
  <si>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</si>
  <si>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</si>
  <si>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</si>
  <si>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</si>
  <si>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</si>
  <si>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</si>
  <si>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</si>
  <si>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</si>
  <si>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</si>
  <si>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</si>
  <si>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</si>
  <si>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</si>
  <si>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</si>
  <si>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</si>
  <si>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</si>
  <si>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</si>
  <si>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</si>
  <si>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</si>
  <si>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</si>
  <si>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</si>
  <si>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</si>
  <si>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</si>
  <si>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</si>
  <si>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八、医疗健康支出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</si>
  <si>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</si>
  <si>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</si>
  <si>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</si>
  <si>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</si>
  <si>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</si>
  <si>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</si>
  <si>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</si>
  <si>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</si>
  <si>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</si>
  <si>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</si>
  <si>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</si>
  <si>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</si>
  <si>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</si>
  <si>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</si>
  <si>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</si>
  <si>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</si>
  <si>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</si>
  <si>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</si>
  <si>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</si>
  <si>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</si>
  <si>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</si>
  <si>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十五、自然资源海洋气象等支出</t>
  </si>
  <si>
    <t>五、上级上缴支出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</si>
  <si>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</si>
  <si>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</si>
  <si>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</si>
  <si>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</si>
  <si>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</si>
  <si>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</si>
  <si>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</si>
  <si>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</si>
  <si>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</si>
  <si>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</si>
  <si>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</si>
  <si>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</si>
  <si>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</si>
  <si>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</si>
  <si>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</si>
  <si>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</si>
  <si>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</si>
  <si>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</si>
  <si>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</si>
  <si>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</si>
  <si>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</si>
  <si>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</si>
  <si>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</si>
  <si>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</si>
  <si>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</si>
  <si>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</si>
  <si>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</si>
  <si>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</si>
  <si>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</si>
  <si>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</si>
  <si>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</si>
  <si>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</si>
  <si>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</si>
  <si>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</si>
  <si>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</si>
  <si>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</si>
  <si>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</si>
  <si>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</si>
  <si>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</si>
  <si>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</si>
  <si>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</si>
  <si>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</si>
  <si>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</si>
  <si>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</si>
  <si>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</si>
  <si>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</si>
  <si>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</si>
  <si>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</si>
  <si>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</si>
  <si>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</si>
  <si>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</si>
  <si>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</si>
  <si>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</si>
  <si>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</si>
  <si>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</si>
  <si>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</si>
  <si>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</si>
  <si>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</si>
  <si>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</si>
  <si>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</si>
  <si>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</si>
  <si>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</si>
  <si>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</si>
  <si>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</si>
  <si>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</si>
  <si>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</si>
  <si>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</si>
  <si>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</si>
  <si>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</si>
  <si>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</si>
  <si>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</si>
  <si>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</si>
  <si>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</si>
  <si>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</si>
  <si>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</si>
  <si>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</si>
  <si>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</si>
  <si>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</si>
  <si>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</si>
  <si>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</si>
  <si>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</si>
  <si>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</si>
  <si>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</si>
  <si>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</si>
  <si>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</si>
  <si>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</si>
  <si>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</si>
  <si>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</si>
  <si>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</si>
  <si>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</si>
  <si>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</si>
  <si>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</si>
  <si>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</si>
  <si>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</si>
  <si>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</si>
  <si>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</si>
  <si>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</si>
  <si>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01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</si>
  <si>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</si>
  <si>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</si>
  <si>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</si>
  <si>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</si>
  <si>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</si>
  <si>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</si>
  <si>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</si>
  <si>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</si>
  <si>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</si>
  <si>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</si>
  <si>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</si>
  <si>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</si>
  <si>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</si>
  <si>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</si>
  <si>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</si>
  <si>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</si>
  <si>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</si>
  <si>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</si>
  <si>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</si>
  <si>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</si>
  <si>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</si>
  <si>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</si>
  <si>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</si>
  <si>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</si>
  <si>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</si>
  <si>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</si>
  <si>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</si>
  <si>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</si>
  <si>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</si>
  <si>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</si>
  <si>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</si>
  <si>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</si>
  <si>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</si>
  <si>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</si>
  <si>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</si>
  <si>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</si>
  <si>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</si>
  <si>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</si>
  <si>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</si>
  <si>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</si>
  <si>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</si>
  <si>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</si>
  <si>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</si>
  <si>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</si>
  <si>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</si>
  <si>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</si>
  <si>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</si>
  <si>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</si>
  <si>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</si>
  <si>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</si>
  <si>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</si>
  <si>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</si>
  <si>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</si>
  <si>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</si>
  <si>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</si>
  <si>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</si>
  <si>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</si>
  <si>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</si>
  <si>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</si>
  <si>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201</t>
  </si>
  <si>
    <t>一般公共服务支出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</si>
  <si>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</si>
  <si>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</si>
  <si>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</si>
  <si>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</si>
  <si>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</si>
  <si>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</si>
  <si>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</si>
  <si>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</si>
  <si>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</si>
  <si>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</si>
  <si>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</si>
  <si>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</si>
  <si>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</si>
  <si>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</si>
  <si>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</si>
  <si>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</si>
  <si>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 xml:space="preserve">  说明：2020年未安排政府性基金拨款支出预算，故本表无数据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</si>
  <si>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</si>
  <si>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</si>
  <si>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</si>
  <si>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</si>
  <si>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说明：2020年未安排纳入专户管理的非税收入拨款支出预算，故本表无数据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</si>
  <si>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</si>
  <si>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</si>
  <si>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</si>
  <si>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</si>
  <si>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</si>
  <si>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</si>
  <si>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</si>
  <si>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</si>
  <si>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</si>
  <si>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</si>
  <si>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</si>
  <si>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</si>
  <si>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</si>
  <si>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</si>
  <si>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</si>
  <si>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</si>
  <si>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表-27</t>
  </si>
  <si>
    <t>经费拨款支出预算表(按政府预算经济分类)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</si>
  <si>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</si>
  <si>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</si>
  <si>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</si>
  <si>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</si>
  <si>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</si>
  <si>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</si>
  <si>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</si>
  <si>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</si>
  <si>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</si>
  <si>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</si>
  <si>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</si>
  <si>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</si>
  <si>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</si>
  <si>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</si>
  <si>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</si>
  <si>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</si>
  <si>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</si>
  <si>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</si>
  <si>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</si>
  <si>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</si>
  <si>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</si>
  <si>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</si>
  <si>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</si>
  <si>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</si>
  <si>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>岳阳县妇联主要职能是指导全县各级妇联依据《中华全国妇女联合会章程》和妇女代表大会的决定、决议，开展妇女儿童工作，维护广大妇女儿童的合法权益，促进妇女儿童事业全面发展。</t>
  </si>
  <si>
    <t xml:space="preserve">目财政供养人员控制率  100%
三公经费控制率  100%
“三公经费”变动率  ≤0
开展维权知识讲座  2
妇女儿童维权次数  89
政府采购执行率  100%
公务卡刷卡率  80%
固定资产利用率  100%
全市综合排名  力争第一
专项资金到位率  100%
</t>
  </si>
  <si>
    <t xml:space="preserve">财政供养人员控制率100% 
三公经费控制率100% 
组织全县各乡镇优秀妇女代表大会1次                    组织妇女维权知识讲座2次，帮助妇女儿童维权89次
政府采购执行率80% 
公务卡刷卡率45%
固定资产利用率100%
</t>
  </si>
  <si>
    <t>维护妇女儿童合法权益，促进社会和谐发展</t>
  </si>
  <si>
    <t>对县直各乡镇优秀妇女代表进行表彰，开展妇女儿童维权</t>
  </si>
  <si>
    <t>在2020年全部实施完成</t>
  </si>
  <si>
    <t>016</t>
  </si>
  <si>
    <t>岳阳县妇女联合会</t>
  </si>
  <si>
    <t>群众团体事务</t>
  </si>
  <si>
    <t>行政运行</t>
  </si>
  <si>
    <t>29</t>
  </si>
  <si>
    <t>01</t>
  </si>
  <si>
    <t xml:space="preserve">   </t>
  </si>
  <si>
    <t xml:space="preserve">  说明：2020年本单位无离退休人员支出预算，故本表无数据</t>
  </si>
  <si>
    <t>2012999</t>
  </si>
  <si>
    <t>其他群众团体事务支出</t>
  </si>
  <si>
    <t>妇女维权，两癌检查项目</t>
  </si>
  <si>
    <t>部门：岳阳县妇女联合会</t>
  </si>
  <si>
    <t>部门:岳阳县妇女联合会</t>
  </si>
  <si>
    <t>部门：岳阳县妇女联合会</t>
  </si>
  <si>
    <t>单位名称（功能科目）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</si>
</sst>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;[Red]0.00"/>
    <numFmt numFmtId="178" formatCode="0.00_);[Red]\(0.00\)"/>
    <numFmt numFmtId="179" formatCode="* #,##0.00;* \-#,##0.00;* &quot;&quot;??;@"/>
    <numFmt numFmtId="180" formatCode="#,##0.0000"/>
    <numFmt numFmtId="181" formatCode="#,##0.00_);[Red]\(#,##0.00\)"/>
    <numFmt numFmtId="182" formatCode="00"/>
    <numFmt numFmtId="183" formatCode="0000"/>
    <numFmt numFmtId="184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28" fillId="12" borderId="5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2" fillId="17" borderId="0" applyNumberFormat="0" applyBorder="0" applyAlignment="0" applyProtection="0"/>
    <xf numFmtId="0" fontId="23" fillId="11" borderId="7" applyNumberFormat="0" applyAlignment="0" applyProtection="0"/>
    <xf numFmtId="0" fontId="17" fillId="5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16">
    <xf numFmtId="0" fontId="0" fillId="0" borderId="0" xfId="0" applyAlignment="1">
      <alignment/>
    </xf>
    <xf numFmtId="0" fontId="2" fillId="0" borderId="0" xfId="59" applyFill="1">
      <alignment/>
      <protection/>
    </xf>
    <xf numFmtId="0" fontId="2" fillId="0" borderId="0" xfId="59">
      <alignment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NumberFormat="1" applyFont="1" applyAlignment="1">
      <alignment horizontal="center" vertical="center"/>
      <protection/>
    </xf>
    <xf numFmtId="0" fontId="5" fillId="11" borderId="9" xfId="59" applyNumberFormat="1" applyFont="1" applyFill="1" applyBorder="1" applyAlignment="1" applyProtection="1">
      <alignment horizontal="center" vertical="center" wrapText="1"/>
      <protection/>
    </xf>
    <xf numFmtId="0" fontId="5" fillId="11" borderId="9" xfId="59" applyNumberFormat="1" applyFont="1" applyFill="1" applyBorder="1" applyAlignment="1" applyProtection="1">
      <alignment vertical="center" wrapText="1"/>
      <protection/>
    </xf>
    <xf numFmtId="0" fontId="3" fillId="11" borderId="10" xfId="59" applyFont="1" applyFill="1" applyBorder="1" applyAlignment="1">
      <alignment horizontal="center" vertical="center"/>
      <protection/>
    </xf>
    <xf numFmtId="0" fontId="3" fillId="11" borderId="9" xfId="59" applyFont="1" applyFill="1" applyBorder="1" applyAlignment="1">
      <alignment horizontal="center" vertical="center"/>
      <protection/>
    </xf>
    <xf numFmtId="0" fontId="3" fillId="11" borderId="11" xfId="59" applyFont="1" applyFill="1" applyBorder="1" applyAlignment="1">
      <alignment horizontal="center" vertical="center"/>
      <protection/>
    </xf>
    <xf numFmtId="0" fontId="3" fillId="0" borderId="9" xfId="59" applyNumberFormat="1" applyFont="1" applyFill="1" applyBorder="1" applyAlignment="1" applyProtection="1">
      <alignment horizontal="left" vertical="center" wrapText="1"/>
      <protection/>
    </xf>
    <xf numFmtId="0" fontId="3" fillId="0" borderId="12" xfId="59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59" applyNumberFormat="1" applyFont="1" applyFill="1" applyBorder="1" applyAlignment="1" applyProtection="1">
      <alignment horizontal="center" vertical="center" wrapText="1"/>
      <protection/>
    </xf>
    <xf numFmtId="176" fontId="3" fillId="0" borderId="9" xfId="59" applyNumberFormat="1" applyFont="1" applyFill="1" applyBorder="1" applyAlignment="1" applyProtection="1">
      <alignment horizontal="center" vertical="center" wrapText="1"/>
      <protection/>
    </xf>
    <xf numFmtId="49" fontId="3" fillId="0" borderId="12" xfId="59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NumberFormat="1" applyFont="1" applyFill="1" applyAlignment="1">
      <alignment horizontal="center" vertical="center"/>
      <protection/>
    </xf>
    <xf numFmtId="0" fontId="2" fillId="0" borderId="0" xfId="59" applyAlignment="1">
      <alignment horizontal="center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" fillId="0" borderId="0" xfId="45" applyFill="1">
      <alignment/>
      <protection/>
    </xf>
    <xf numFmtId="0" fontId="2" fillId="0" borderId="0" xfId="45">
      <alignment/>
      <protection/>
    </xf>
    <xf numFmtId="0" fontId="3" fillId="0" borderId="0" xfId="45" applyFont="1" applyAlignment="1">
      <alignment horizontal="center" vertical="center"/>
      <protection/>
    </xf>
    <xf numFmtId="0" fontId="3" fillId="0" borderId="0" xfId="45" applyNumberFormat="1" applyFont="1" applyAlignment="1">
      <alignment horizontal="center" vertical="center"/>
      <protection/>
    </xf>
    <xf numFmtId="0" fontId="5" fillId="11" borderId="15" xfId="45" applyNumberFormat="1" applyFont="1" applyFill="1" applyBorder="1" applyAlignment="1" applyProtection="1">
      <alignment horizontal="center" vertical="center" wrapText="1"/>
      <protection/>
    </xf>
    <xf numFmtId="0" fontId="5" fillId="11" borderId="10" xfId="45" applyNumberFormat="1" applyFont="1" applyFill="1" applyBorder="1" applyAlignment="1" applyProtection="1">
      <alignment horizontal="center" vertical="center"/>
      <protection/>
    </xf>
    <xf numFmtId="0" fontId="5" fillId="11" borderId="16" xfId="45" applyNumberFormat="1" applyFont="1" applyFill="1" applyBorder="1" applyAlignment="1" applyProtection="1">
      <alignment horizontal="center" vertical="center"/>
      <protection/>
    </xf>
    <xf numFmtId="0" fontId="5" fillId="11" borderId="0" xfId="45" applyNumberFormat="1" applyFont="1" applyFill="1" applyAlignment="1" applyProtection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/>
      <protection/>
    </xf>
    <xf numFmtId="0" fontId="3" fillId="11" borderId="11" xfId="45" applyFont="1" applyFill="1" applyBorder="1" applyAlignment="1">
      <alignment horizontal="center" vertical="center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176" fontId="3" fillId="0" borderId="13" xfId="45" applyNumberFormat="1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Alignment="1">
      <alignment horizontal="center" vertical="center"/>
      <protection/>
    </xf>
    <xf numFmtId="0" fontId="3" fillId="0" borderId="0" xfId="45" applyNumberFormat="1" applyFont="1" applyFill="1" applyAlignment="1">
      <alignment horizontal="center" vertical="center"/>
      <protection/>
    </xf>
    <xf numFmtId="0" fontId="2" fillId="0" borderId="0" xfId="45" applyAlignment="1">
      <alignment horizontal="center"/>
      <protection/>
    </xf>
    <xf numFmtId="0" fontId="5" fillId="11" borderId="17" xfId="45" applyNumberFormat="1" applyFont="1" applyFill="1" applyBorder="1" applyAlignment="1" applyProtection="1">
      <alignment horizontal="center" vertical="center"/>
      <protection/>
    </xf>
    <xf numFmtId="0" fontId="3" fillId="0" borderId="9" xfId="4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11" borderId="9" xfId="49" applyFont="1" applyFill="1" applyBorder="1" applyAlignment="1">
      <alignment horizontal="center" vertical="center" wrapText="1"/>
      <protection/>
    </xf>
    <xf numFmtId="49" fontId="3" fillId="11" borderId="9" xfId="51" applyNumberFormat="1" applyFont="1" applyFill="1" applyBorder="1" applyAlignment="1" applyProtection="1">
      <alignment horizontal="center" vertical="center" wrapText="1"/>
      <protection/>
    </xf>
    <xf numFmtId="177" fontId="3" fillId="0" borderId="1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wrapText="1"/>
    </xf>
    <xf numFmtId="177" fontId="0" fillId="0" borderId="9" xfId="0" applyNumberFormat="1" applyBorder="1" applyAlignment="1">
      <alignment/>
    </xf>
    <xf numFmtId="0" fontId="3" fillId="0" borderId="0" xfId="0" applyFont="1" applyAlignment="1">
      <alignment vertical="center"/>
    </xf>
    <xf numFmtId="0" fontId="2" fillId="0" borderId="0" xfId="46" applyFill="1">
      <alignment vertical="center"/>
      <protection/>
    </xf>
    <xf numFmtId="0" fontId="2" fillId="0" borderId="0" xfId="46">
      <alignment vertical="center"/>
      <protection/>
    </xf>
    <xf numFmtId="0" fontId="2" fillId="0" borderId="0" xfId="46" applyAlignment="1">
      <alignment horizontal="center" vertical="center"/>
      <protection/>
    </xf>
    <xf numFmtId="0" fontId="2" fillId="11" borderId="11" xfId="46" applyFill="1" applyBorder="1" applyAlignment="1">
      <alignment horizontal="center" vertical="center" wrapText="1"/>
      <protection/>
    </xf>
    <xf numFmtId="0" fontId="2" fillId="11" borderId="10" xfId="46" applyFill="1" applyBorder="1" applyAlignment="1">
      <alignment horizontal="center" vertical="center" wrapText="1"/>
      <protection/>
    </xf>
    <xf numFmtId="0" fontId="2" fillId="0" borderId="9" xfId="46" applyNumberFormat="1" applyFont="1" applyFill="1" applyBorder="1" applyAlignment="1" applyProtection="1">
      <alignment vertical="center" wrapText="1"/>
      <protection/>
    </xf>
    <xf numFmtId="176" fontId="2" fillId="0" borderId="13" xfId="46" applyNumberFormat="1" applyFont="1" applyFill="1" applyBorder="1" applyAlignment="1" applyProtection="1">
      <alignment horizontal="center" vertical="center" wrapText="1"/>
      <protection/>
    </xf>
    <xf numFmtId="0" fontId="3" fillId="0" borderId="9" xfId="42" applyFont="1" applyBorder="1" applyAlignment="1" applyProtection="1">
      <alignment horizontal="center" vertical="center" wrapText="1"/>
      <protection locked="0"/>
    </xf>
    <xf numFmtId="176" fontId="2" fillId="0" borderId="13" xfId="46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46" applyFont="1" applyAlignment="1">
      <alignment horizontal="right" vertical="center"/>
      <protection/>
    </xf>
    <xf numFmtId="178" fontId="2" fillId="0" borderId="12" xfId="46" applyNumberFormat="1" applyFont="1" applyFill="1" applyBorder="1" applyAlignment="1" applyProtection="1">
      <alignment horizontal="center" vertical="center" wrapText="1"/>
      <protection/>
    </xf>
    <xf numFmtId="178" fontId="2" fillId="0" borderId="13" xfId="46" applyNumberFormat="1" applyFont="1" applyFill="1" applyBorder="1" applyAlignment="1" applyProtection="1">
      <alignment horizontal="center" vertical="center" wrapText="1"/>
      <protection locked="0"/>
    </xf>
    <xf numFmtId="178" fontId="2" fillId="0" borderId="9" xfId="46" applyNumberFormat="1" applyFont="1" applyFill="1" applyBorder="1" applyAlignment="1" applyProtection="1">
      <alignment horizontal="center" vertical="center" wrapText="1"/>
      <protection/>
    </xf>
    <xf numFmtId="4" fontId="2" fillId="0" borderId="0" xfId="46" applyNumberFormat="1" applyFont="1" applyFill="1" applyAlignment="1" applyProtection="1">
      <alignment vertical="center"/>
      <protection/>
    </xf>
    <xf numFmtId="0" fontId="3" fillId="11" borderId="0" xfId="47" applyFont="1" applyFill="1" applyAlignment="1">
      <alignment vertical="center"/>
      <protection/>
    </xf>
    <xf numFmtId="0" fontId="2" fillId="0" borderId="0" xfId="47" applyFill="1" applyAlignment="1">
      <alignment vertical="center"/>
      <protection/>
    </xf>
    <xf numFmtId="0" fontId="2" fillId="0" borderId="0" xfId="47" applyAlignment="1">
      <alignment horizontal="center" vertical="center" wrapText="1"/>
      <protection/>
    </xf>
    <xf numFmtId="0" fontId="2" fillId="0" borderId="0" xfId="47">
      <alignment vertical="center"/>
      <protection/>
    </xf>
    <xf numFmtId="0" fontId="2" fillId="0" borderId="0" xfId="47" applyNumberFormat="1" applyFont="1" applyFill="1" applyAlignment="1" applyProtection="1">
      <alignment vertical="center"/>
      <protection/>
    </xf>
    <xf numFmtId="0" fontId="3" fillId="11" borderId="9" xfId="47" applyFont="1" applyFill="1" applyBorder="1" applyAlignment="1">
      <alignment horizontal="centerContinuous" vertical="center"/>
      <protection/>
    </xf>
    <xf numFmtId="0" fontId="3" fillId="11" borderId="9" xfId="47" applyNumberFormat="1" applyFont="1" applyFill="1" applyBorder="1" applyAlignment="1" applyProtection="1">
      <alignment horizontal="centerContinuous" vertical="center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177" fontId="3" fillId="11" borderId="9" xfId="47" applyNumberFormat="1" applyFont="1" applyFill="1" applyBorder="1" applyAlignment="1">
      <alignment horizontal="center" vertical="center" wrapText="1"/>
      <protection/>
    </xf>
    <xf numFmtId="49" fontId="2" fillId="0" borderId="9" xfId="47" applyNumberFormat="1" applyFont="1" applyFill="1" applyBorder="1" applyAlignment="1" applyProtection="1">
      <alignment horizontal="center" vertical="center" wrapText="1"/>
      <protection/>
    </xf>
    <xf numFmtId="177" fontId="2" fillId="0" borderId="9" xfId="47" applyNumberFormat="1" applyFont="1" applyFill="1" applyBorder="1" applyAlignment="1" applyProtection="1">
      <alignment horizontal="center" vertical="center" wrapText="1"/>
      <protection/>
    </xf>
    <xf numFmtId="0" fontId="2" fillId="0" borderId="9" xfId="47" applyFill="1" applyBorder="1" applyAlignment="1">
      <alignment horizontal="center" vertical="center" wrapText="1"/>
      <protection/>
    </xf>
    <xf numFmtId="49" fontId="2" fillId="0" borderId="9" xfId="47" applyNumberFormat="1" applyFill="1" applyBorder="1" applyAlignment="1">
      <alignment horizontal="center" vertical="center" wrapText="1"/>
      <protection/>
    </xf>
    <xf numFmtId="49" fontId="3" fillId="11" borderId="9" xfId="49" applyNumberFormat="1" applyFont="1" applyFill="1" applyBorder="1" applyAlignment="1">
      <alignment horizontal="center" vertical="center" wrapText="1"/>
      <protection/>
    </xf>
    <xf numFmtId="0" fontId="2" fillId="0" borderId="0" xfId="47" applyFill="1" applyAlignment="1">
      <alignment horizontal="center" vertical="center" wrapText="1"/>
      <protection/>
    </xf>
    <xf numFmtId="0" fontId="3" fillId="0" borderId="9" xfId="47" applyFont="1" applyFill="1" applyBorder="1" applyAlignment="1">
      <alignment horizontal="center" vertical="center" wrapText="1"/>
      <protection/>
    </xf>
    <xf numFmtId="0" fontId="2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8" xfId="47" applyBorder="1" applyAlignment="1">
      <alignment horizontal="right" vertical="center"/>
      <protection/>
    </xf>
    <xf numFmtId="0" fontId="3" fillId="11" borderId="0" xfId="47" applyFont="1" applyFill="1" applyAlignment="1">
      <alignment horizontal="center" vertical="center"/>
      <protection/>
    </xf>
    <xf numFmtId="177" fontId="2" fillId="0" borderId="9" xfId="47" applyNumberFormat="1" applyFill="1" applyBorder="1" applyAlignment="1">
      <alignment horizontal="center" vertical="center" wrapText="1"/>
      <protection/>
    </xf>
    <xf numFmtId="177" fontId="2" fillId="0" borderId="9" xfId="47" applyNumberFormat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2" fillId="0" borderId="0" xfId="48" applyFill="1">
      <alignment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0" fontId="3" fillId="11" borderId="18" xfId="48" applyFont="1" applyFill="1" applyBorder="1" applyAlignment="1">
      <alignment horizontal="center" vertical="center" wrapText="1"/>
      <protection/>
    </xf>
    <xf numFmtId="0" fontId="3" fillId="11" borderId="10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49" fontId="3" fillId="0" borderId="13" xfId="48" applyNumberFormat="1" applyFont="1" applyFill="1" applyBorder="1" applyAlignment="1" applyProtection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49" fontId="3" fillId="0" borderId="12" xfId="48" applyNumberFormat="1" applyFont="1" applyFill="1" applyBorder="1" applyAlignment="1" applyProtection="1">
      <alignment horizontal="left" vertical="center" wrapText="1"/>
      <protection/>
    </xf>
    <xf numFmtId="0" fontId="3" fillId="0" borderId="13" xfId="48" applyNumberFormat="1" applyFont="1" applyFill="1" applyBorder="1" applyAlignment="1" applyProtection="1">
      <alignment horizontal="left" vertical="center" wrapText="1"/>
      <protection/>
    </xf>
    <xf numFmtId="176" fontId="3" fillId="0" borderId="9" xfId="48" applyNumberFormat="1" applyFont="1" applyFill="1" applyBorder="1" applyAlignment="1" applyProtection="1">
      <alignment horizontal="right" vertical="center" wrapText="1"/>
      <protection/>
    </xf>
    <xf numFmtId="176" fontId="3" fillId="0" borderId="12" xfId="48" applyNumberFormat="1" applyFont="1" applyFill="1" applyBorder="1" applyAlignment="1" applyProtection="1">
      <alignment horizontal="right" vertical="center" wrapText="1"/>
      <protection/>
    </xf>
    <xf numFmtId="176" fontId="3" fillId="0" borderId="13" xfId="48" applyNumberFormat="1" applyFont="1" applyFill="1" applyBorder="1" applyAlignment="1" applyProtection="1">
      <alignment horizontal="right" vertical="center" wrapText="1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0" fontId="2" fillId="0" borderId="0" xfId="48" applyFont="1" applyAlignment="1">
      <alignment horizontal="right" vertical="center" wrapText="1"/>
      <protection/>
    </xf>
    <xf numFmtId="179" fontId="3" fillId="11" borderId="0" xfId="48" applyNumberFormat="1" applyFont="1" applyFill="1" applyAlignment="1">
      <alignment vertical="center"/>
      <protection/>
    </xf>
    <xf numFmtId="0" fontId="2" fillId="0" borderId="18" xfId="48" applyFont="1" applyBorder="1" applyAlignment="1">
      <alignment horizontal="left" vertical="center" wrapText="1"/>
      <protection/>
    </xf>
    <xf numFmtId="0" fontId="3" fillId="11" borderId="0" xfId="48" applyFont="1" applyFill="1" applyAlignment="1">
      <alignment vertical="center"/>
      <protection/>
    </xf>
    <xf numFmtId="176" fontId="2" fillId="0" borderId="13" xfId="48" applyNumberFormat="1" applyFont="1" applyFill="1" applyBorder="1" applyAlignment="1" applyProtection="1">
      <alignment horizontal="right" vertical="center" wrapText="1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Fill="1" applyAlignment="1">
      <alignment horizontal="centerContinuous" vertical="center"/>
      <protection/>
    </xf>
    <xf numFmtId="0" fontId="2" fillId="0" borderId="0" xfId="48" applyFont="1" applyAlignment="1">
      <alignment horizontal="centerContinuous" vertical="center"/>
      <protection/>
    </xf>
    <xf numFmtId="0" fontId="6" fillId="0" borderId="0" xfId="0" applyFont="1" applyBorder="1" applyAlignment="1">
      <alignment vertical="center"/>
    </xf>
    <xf numFmtId="4" fontId="3" fillId="0" borderId="9" xfId="0" applyNumberFormat="1" applyFont="1" applyFill="1" applyBorder="1" applyAlignment="1">
      <alignment wrapText="1"/>
    </xf>
    <xf numFmtId="0" fontId="2" fillId="0" borderId="0" xfId="50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Continuous" vertical="center"/>
      <protection/>
    </xf>
    <xf numFmtId="0" fontId="3" fillId="11" borderId="19" xfId="50" applyFont="1" applyFill="1" applyBorder="1" applyAlignment="1">
      <alignment horizontal="centerContinuous" vertical="center"/>
      <protection/>
    </xf>
    <xf numFmtId="0" fontId="3" fillId="11" borderId="20" xfId="50" applyFont="1" applyFill="1" applyBorder="1" applyAlignment="1">
      <alignment horizontal="centerContinuous" vertical="center"/>
      <protection/>
    </xf>
    <xf numFmtId="0" fontId="3" fillId="11" borderId="18" xfId="50" applyFont="1" applyFill="1" applyBorder="1" applyAlignment="1">
      <alignment horizontal="center" vertical="center" wrapText="1"/>
      <protection/>
    </xf>
    <xf numFmtId="0" fontId="3" fillId="11" borderId="10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49" fontId="3" fillId="0" borderId="13" xfId="50" applyNumberFormat="1" applyFont="1" applyFill="1" applyBorder="1" applyAlignment="1" applyProtection="1">
      <alignment horizontal="center" vertical="center" wrapText="1"/>
      <protection/>
    </xf>
    <xf numFmtId="49" fontId="3" fillId="0" borderId="9" xfId="50" applyNumberFormat="1" applyFont="1" applyFill="1" applyBorder="1" applyAlignment="1" applyProtection="1">
      <alignment horizontal="center" vertical="center" wrapText="1"/>
      <protection/>
    </xf>
    <xf numFmtId="49" fontId="3" fillId="0" borderId="12" xfId="50" applyNumberFormat="1" applyFont="1" applyFill="1" applyBorder="1" applyAlignment="1" applyProtection="1">
      <alignment horizontal="left" vertical="center" wrapText="1"/>
      <protection/>
    </xf>
    <xf numFmtId="0" fontId="3" fillId="0" borderId="9" xfId="50" applyNumberFormat="1" applyFont="1" applyFill="1" applyBorder="1" applyAlignment="1" applyProtection="1">
      <alignment horizontal="left" vertical="center" wrapText="1"/>
      <protection/>
    </xf>
    <xf numFmtId="176" fontId="3" fillId="0" borderId="12" xfId="50" applyNumberFormat="1" applyFont="1" applyFill="1" applyBorder="1" applyAlignment="1" applyProtection="1">
      <alignment horizontal="right" vertical="center" wrapText="1"/>
      <protection/>
    </xf>
    <xf numFmtId="176" fontId="3" fillId="0" borderId="13" xfId="50" applyNumberFormat="1" applyFont="1" applyFill="1" applyBorder="1" applyAlignment="1" applyProtection="1">
      <alignment horizontal="right" vertical="center" wrapText="1"/>
      <protection/>
    </xf>
    <xf numFmtId="49" fontId="3" fillId="0" borderId="0" xfId="50" applyNumberFormat="1" applyFont="1" applyFill="1" applyAlignment="1">
      <alignment horizontal="center" vertical="center"/>
      <protection/>
    </xf>
    <xf numFmtId="0" fontId="3" fillId="0" borderId="0" xfId="50" applyFont="1" applyFill="1" applyAlignment="1">
      <alignment horizontal="left" vertical="center"/>
      <protection/>
    </xf>
    <xf numFmtId="179" fontId="3" fillId="0" borderId="0" xfId="50" applyNumberFormat="1" applyFont="1" applyFill="1" applyAlignment="1">
      <alignment horizontal="center" vertical="center"/>
      <protection/>
    </xf>
    <xf numFmtId="179" fontId="3" fillId="11" borderId="0" xfId="50" applyNumberFormat="1" applyFont="1" applyFill="1" applyAlignment="1">
      <alignment horizontal="center" vertical="center"/>
      <protection/>
    </xf>
    <xf numFmtId="49" fontId="3" fillId="11" borderId="0" xfId="50" applyNumberFormat="1" applyFont="1" applyFill="1" applyAlignment="1">
      <alignment horizontal="center" vertical="center"/>
      <protection/>
    </xf>
    <xf numFmtId="0" fontId="3" fillId="11" borderId="0" xfId="50" applyFont="1" applyFill="1" applyAlignment="1">
      <alignment horizontal="left" vertical="center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Alignment="1">
      <alignment horizontal="right" vertical="center" wrapText="1"/>
      <protection/>
    </xf>
    <xf numFmtId="179" fontId="3" fillId="11" borderId="0" xfId="50" applyNumberFormat="1" applyFont="1" applyFill="1" applyAlignment="1">
      <alignment vertical="center"/>
      <protection/>
    </xf>
    <xf numFmtId="0" fontId="2" fillId="0" borderId="18" xfId="50" applyFont="1" applyBorder="1" applyAlignment="1">
      <alignment horizontal="left" vertical="center" wrapText="1"/>
      <protection/>
    </xf>
    <xf numFmtId="0" fontId="3" fillId="11" borderId="0" xfId="50" applyFont="1" applyFill="1" applyAlignment="1">
      <alignment vertical="center"/>
      <protection/>
    </xf>
    <xf numFmtId="176" fontId="2" fillId="0" borderId="13" xfId="50" applyNumberFormat="1" applyFont="1" applyFill="1" applyBorder="1" applyAlignment="1" applyProtection="1">
      <alignment horizontal="right" vertical="center" wrapText="1"/>
      <protection/>
    </xf>
    <xf numFmtId="176" fontId="2" fillId="0" borderId="9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Fill="1" applyAlignment="1">
      <alignment horizontal="centerContinuous" vertical="center"/>
      <protection/>
    </xf>
    <xf numFmtId="0" fontId="2" fillId="0" borderId="0" xfId="50" applyFont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17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53" applyNumberFormat="1" applyFont="1" applyFill="1" applyBorder="1" applyAlignment="1" applyProtection="1">
      <alignment horizontal="left" vertical="center"/>
      <protection locked="0"/>
    </xf>
    <xf numFmtId="0" fontId="3" fillId="0" borderId="9" xfId="40" applyFont="1" applyFill="1" applyBorder="1" applyAlignment="1" applyProtection="1">
      <alignment vertical="center"/>
      <protection locked="0"/>
    </xf>
    <xf numFmtId="176" fontId="3" fillId="0" borderId="12" xfId="53" applyNumberFormat="1" applyFont="1" applyFill="1" applyBorder="1" applyAlignment="1" applyProtection="1">
      <alignment horizontal="center" vertical="center" wrapText="1"/>
      <protection/>
    </xf>
    <xf numFmtId="176" fontId="3" fillId="0" borderId="9" xfId="53" applyNumberFormat="1" applyFont="1" applyFill="1" applyBorder="1" applyAlignment="1" applyProtection="1">
      <alignment horizontal="center" vertical="center" wrapText="1"/>
      <protection/>
    </xf>
    <xf numFmtId="177" fontId="3" fillId="0" borderId="9" xfId="40" applyNumberFormat="1" applyFont="1" applyFill="1" applyBorder="1" applyAlignment="1" applyProtection="1">
      <alignment horizontal="center" vertical="center"/>
      <protection locked="0"/>
    </xf>
    <xf numFmtId="176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Fill="1" applyAlignment="1" applyProtection="1">
      <alignment horizontal="centerContinuous" vertical="center"/>
      <protection/>
    </xf>
    <xf numFmtId="0" fontId="3" fillId="0" borderId="0" xfId="53" applyFont="1" applyFill="1" applyAlignment="1">
      <alignment horizontal="centerContinuous" vertical="center"/>
      <protection/>
    </xf>
    <xf numFmtId="180" fontId="3" fillId="0" borderId="0" xfId="53" applyNumberFormat="1" applyFont="1" applyFill="1" applyAlignment="1" applyProtection="1">
      <alignment horizontal="centerContinuous" vertical="center"/>
      <protection/>
    </xf>
    <xf numFmtId="0" fontId="3" fillId="0" borderId="0" xfId="53" applyFont="1" applyAlignment="1">
      <alignment horizontal="centerContinuous" vertical="center"/>
      <protection/>
    </xf>
    <xf numFmtId="0" fontId="5" fillId="0" borderId="0" xfId="53" applyFont="1" applyFill="1" applyAlignment="1">
      <alignment horizontal="centerContinuous" vertical="center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right" vertical="center"/>
      <protection/>
    </xf>
    <xf numFmtId="0" fontId="3" fillId="0" borderId="18" xfId="53" applyNumberFormat="1" applyFont="1" applyFill="1" applyBorder="1" applyAlignment="1" applyProtection="1">
      <alignment wrapText="1"/>
      <protection/>
    </xf>
    <xf numFmtId="0" fontId="3" fillId="0" borderId="18" xfId="53" applyNumberFormat="1" applyFont="1" applyFill="1" applyBorder="1" applyAlignment="1" applyProtection="1">
      <alignment horizontal="right" vertical="center" wrapText="1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9" xfId="53" applyFont="1" applyFill="1" applyBorder="1" applyAlignment="1">
      <alignment horizontal="center" vertical="center"/>
      <protection/>
    </xf>
    <xf numFmtId="176" fontId="3" fillId="0" borderId="9" xfId="53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43" applyFill="1">
      <alignment vertical="center"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Font="1" applyAlignment="1">
      <alignment horizontal="centerContinuous" vertical="center"/>
      <protection/>
    </xf>
    <xf numFmtId="0" fontId="2" fillId="0" borderId="0" xfId="43">
      <alignment vertical="center"/>
      <protection/>
    </xf>
    <xf numFmtId="0" fontId="3" fillId="0" borderId="0" xfId="43" applyFont="1" applyFill="1" applyAlignment="1">
      <alignment horizontal="center" vertical="center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11" xfId="43" applyFont="1" applyFill="1" applyBorder="1" applyAlignment="1">
      <alignment horizontal="center" vertical="center" wrapText="1"/>
      <protection/>
    </xf>
    <xf numFmtId="176" fontId="8" fillId="0" borderId="9" xfId="43" applyNumberFormat="1" applyFont="1" applyFill="1" applyBorder="1" applyAlignment="1">
      <alignment horizontal="right" vertical="center" wrapText="1"/>
      <protection/>
    </xf>
    <xf numFmtId="177" fontId="8" fillId="0" borderId="9" xfId="41" applyNumberFormat="1" applyFont="1" applyFill="1" applyBorder="1" applyAlignment="1">
      <alignment horizontal="center" vertical="center" wrapText="1"/>
      <protection/>
    </xf>
    <xf numFmtId="49" fontId="3" fillId="0" borderId="13" xfId="43" applyNumberFormat="1" applyFont="1" applyFill="1" applyBorder="1" applyAlignment="1" applyProtection="1">
      <alignment horizontal="center" vertical="center" wrapText="1"/>
      <protection/>
    </xf>
    <xf numFmtId="177" fontId="8" fillId="0" borderId="9" xfId="41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43" applyNumberFormat="1" applyFill="1" applyBorder="1" applyAlignment="1" applyProtection="1">
      <alignment horizontal="right" vertical="center" wrapText="1"/>
      <protection locked="0"/>
    </xf>
    <xf numFmtId="180" fontId="3" fillId="0" borderId="0" xfId="43" applyNumberFormat="1" applyFont="1" applyFill="1" applyAlignment="1" applyProtection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44" applyFont="1" applyFill="1" applyAlignment="1">
      <alignment horizontal="centerContinuous" vertical="center"/>
      <protection/>
    </xf>
    <xf numFmtId="0" fontId="3" fillId="0" borderId="0" xfId="44" applyFont="1" applyAlignment="1">
      <alignment horizontal="centerContinuous" vertical="center"/>
      <protection/>
    </xf>
    <xf numFmtId="0" fontId="3" fillId="0" borderId="0" xfId="44" applyFont="1" applyAlignment="1">
      <alignment horizontal="right" vertical="center" wrapText="1"/>
      <protection/>
    </xf>
    <xf numFmtId="0" fontId="3" fillId="0" borderId="0" xfId="44" applyFont="1" applyAlignment="1">
      <alignment horizontal="left" vertical="center" wrapText="1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177" fontId="3" fillId="11" borderId="9" xfId="44" applyNumberFormat="1" applyFont="1" applyFill="1" applyBorder="1" applyAlignment="1">
      <alignment horizontal="center" vertical="center" wrapText="1"/>
      <protection/>
    </xf>
    <xf numFmtId="177" fontId="3" fillId="0" borderId="9" xfId="44" applyNumberFormat="1" applyFont="1" applyFill="1" applyBorder="1" applyAlignment="1" applyProtection="1">
      <alignment horizontal="center" vertical="center" wrapText="1"/>
      <protection/>
    </xf>
    <xf numFmtId="177" fontId="3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4" applyNumberFormat="1" applyFont="1" applyFill="1" applyBorder="1" applyAlignment="1" applyProtection="1">
      <alignment horizontal="center" vertical="center"/>
      <protection/>
    </xf>
    <xf numFmtId="177" fontId="3" fillId="0" borderId="9" xfId="44" applyNumberFormat="1" applyFont="1" applyFill="1" applyBorder="1" applyAlignment="1">
      <alignment horizontal="center" vertical="center"/>
      <protection/>
    </xf>
    <xf numFmtId="177" fontId="3" fillId="0" borderId="9" xfId="44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49" applyFont="1" applyFill="1" applyBorder="1" applyAlignment="1" applyProtection="1">
      <alignment horizontal="center" vertical="center" wrapText="1"/>
      <protection locked="0"/>
    </xf>
    <xf numFmtId="49" fontId="3" fillId="11" borderId="9" xfId="51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55" applyNumberFormat="1" applyFont="1" applyFill="1" applyBorder="1" applyAlignment="1" applyProtection="1">
      <alignment horizontal="center" vertical="center" wrapText="1"/>
      <protection/>
    </xf>
    <xf numFmtId="177" fontId="8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55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3" fillId="0" borderId="0" xfId="55" applyFont="1" applyFill="1" applyAlignment="1">
      <alignment horizontal="centerContinuous" vertical="center"/>
      <protection/>
    </xf>
    <xf numFmtId="180" fontId="3" fillId="0" borderId="0" xfId="55" applyNumberFormat="1" applyFont="1" applyFill="1" applyAlignment="1">
      <alignment horizontal="centerContinuous" vertical="center"/>
      <protection/>
    </xf>
    <xf numFmtId="0" fontId="2" fillId="0" borderId="0" xfId="55" applyFill="1">
      <alignment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177" fontId="3" fillId="0" borderId="9" xfId="55" applyNumberFormat="1" applyFont="1" applyFill="1" applyBorder="1" applyAlignment="1" applyProtection="1">
      <alignment horizontal="center" vertical="center" wrapText="1"/>
      <protection locked="0"/>
    </xf>
    <xf numFmtId="181" fontId="3" fillId="0" borderId="0" xfId="55" applyNumberFormat="1" applyFont="1" applyFill="1" applyAlignment="1">
      <alignment horizontal="right" vertical="center"/>
      <protection/>
    </xf>
    <xf numFmtId="0" fontId="3" fillId="11" borderId="0" xfId="51" applyFont="1" applyFill="1" applyAlignment="1">
      <alignment vertical="center"/>
      <protection/>
    </xf>
    <xf numFmtId="0" fontId="2" fillId="0" borderId="0" xfId="51" applyFill="1" applyAlignment="1">
      <alignment vertical="center"/>
      <protection/>
    </xf>
    <xf numFmtId="182" fontId="3" fillId="11" borderId="0" xfId="51" applyNumberFormat="1" applyFont="1" applyFill="1" applyAlignment="1">
      <alignment horizontal="center" vertical="center"/>
      <protection/>
    </xf>
    <xf numFmtId="183" fontId="3" fillId="11" borderId="0" xfId="51" applyNumberFormat="1" applyFont="1" applyFill="1" applyAlignment="1">
      <alignment horizontal="center"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182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11" borderId="9" xfId="51" applyFont="1" applyFill="1" applyBorder="1" applyAlignment="1">
      <alignment horizontal="centerContinuous" vertical="center"/>
      <protection/>
    </xf>
    <xf numFmtId="0" fontId="3" fillId="11" borderId="9" xfId="51" applyNumberFormat="1" applyFont="1" applyFill="1" applyBorder="1" applyAlignment="1" applyProtection="1">
      <alignment horizontal="centerContinuous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177" fontId="3" fillId="11" borderId="19" xfId="51" applyNumberFormat="1" applyFont="1" applyFill="1" applyBorder="1" applyAlignment="1">
      <alignment horizontal="center" vertical="center" wrapText="1"/>
      <protection/>
    </xf>
    <xf numFmtId="177" fontId="3" fillId="0" borderId="13" xfId="51" applyNumberFormat="1" applyFont="1" applyFill="1" applyBorder="1" applyAlignment="1" applyProtection="1">
      <alignment horizontal="center" vertical="center" wrapText="1"/>
      <protection/>
    </xf>
    <xf numFmtId="182" fontId="3" fillId="0" borderId="0" xfId="51" applyNumberFormat="1" applyFont="1" applyFill="1" applyAlignment="1">
      <alignment horizontal="center" vertical="center"/>
      <protection/>
    </xf>
    <xf numFmtId="183" fontId="3" fillId="0" borderId="0" xfId="51" applyNumberFormat="1" applyFont="1" applyFill="1" applyAlignment="1">
      <alignment horizontal="center" vertical="center"/>
      <protection/>
    </xf>
    <xf numFmtId="4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179" fontId="3" fillId="0" borderId="0" xfId="51" applyNumberFormat="1" applyFont="1" applyFill="1" applyAlignment="1">
      <alignment horizontal="center" vertical="center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177" fontId="3" fillId="11" borderId="9" xfId="51" applyNumberFormat="1" applyFont="1" applyFill="1" applyBorder="1" applyAlignment="1">
      <alignment horizontal="center" vertical="center" wrapText="1"/>
      <protection/>
    </xf>
    <xf numFmtId="177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Alignment="1">
      <alignment horizontal="center" vertical="center"/>
      <protection/>
    </xf>
    <xf numFmtId="181" fontId="3" fillId="11" borderId="9" xfId="49" applyNumberFormat="1" applyFont="1" applyFill="1" applyBorder="1" applyAlignment="1">
      <alignment horizontal="center" vertical="center" wrapText="1"/>
      <protection/>
    </xf>
    <xf numFmtId="181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Font="1" applyFill="1" applyBorder="1" applyAlignment="1">
      <alignment horizontal="center" vertical="center"/>
      <protection/>
    </xf>
    <xf numFmtId="179" fontId="3" fillId="0" borderId="9" xfId="51" applyNumberFormat="1" applyFont="1" applyFill="1" applyBorder="1" applyAlignment="1">
      <alignment horizontal="center" vertical="center"/>
      <protection/>
    </xf>
    <xf numFmtId="179" fontId="3" fillId="11" borderId="9" xfId="51" applyNumberFormat="1" applyFont="1" applyFill="1" applyBorder="1" applyAlignment="1">
      <alignment horizontal="center" vertical="center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181" fontId="3" fillId="11" borderId="9" xfId="51" applyNumberFormat="1" applyFont="1" applyFill="1" applyBorder="1" applyAlignment="1" applyProtection="1">
      <alignment horizontal="center" vertical="center" wrapText="1"/>
      <protection/>
    </xf>
    <xf numFmtId="181" fontId="3" fillId="11" borderId="9" xfId="51" applyNumberFormat="1" applyFont="1" applyFill="1" applyBorder="1" applyAlignment="1" applyProtection="1">
      <alignment horizontal="center" vertical="center" wrapText="1"/>
      <protection locked="0"/>
    </xf>
    <xf numFmtId="181" fontId="3" fillId="0" borderId="9" xfId="51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51" applyNumberFormat="1" applyFont="1" applyFill="1" applyBorder="1" applyAlignment="1" applyProtection="1">
      <alignment horizontal="center" vertical="center"/>
      <protection/>
    </xf>
    <xf numFmtId="0" fontId="3" fillId="0" borderId="18" xfId="51" applyNumberFormat="1" applyFont="1" applyFill="1" applyBorder="1" applyAlignment="1" applyProtection="1">
      <alignment vertical="center"/>
      <protection/>
    </xf>
    <xf numFmtId="0" fontId="3" fillId="11" borderId="9" xfId="51" applyFont="1" applyFill="1" applyBorder="1" applyAlignment="1">
      <alignment horizontal="center" vertical="center"/>
      <protection/>
    </xf>
    <xf numFmtId="176" fontId="2" fillId="0" borderId="9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51" applyFill="1" applyBorder="1" applyAlignment="1">
      <alignment horizontal="center" vertical="center"/>
      <protection/>
    </xf>
    <xf numFmtId="0" fontId="2" fillId="0" borderId="0" xfId="51" applyFill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8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11" borderId="9" xfId="0" applyNumberFormat="1" applyFont="1" applyFill="1" applyBorder="1" applyAlignment="1">
      <alignment horizontal="center" vertical="center" wrapText="1"/>
    </xf>
    <xf numFmtId="49" fontId="3" fillId="11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4" fontId="3" fillId="11" borderId="9" xfId="0" applyNumberFormat="1" applyFont="1" applyFill="1" applyBorder="1" applyAlignment="1">
      <alignment horizontal="center" vertical="center" wrapText="1"/>
    </xf>
    <xf numFmtId="0" fontId="2" fillId="0" borderId="0" xfId="52" applyFill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11" borderId="10" xfId="52" applyFont="1" applyFill="1" applyBorder="1" applyAlignment="1">
      <alignment horizontal="center" vertical="center" wrapText="1"/>
      <protection/>
    </xf>
    <xf numFmtId="176" fontId="3" fillId="11" borderId="9" xfId="52" applyNumberFormat="1" applyFont="1" applyFill="1" applyBorder="1" applyAlignment="1" applyProtection="1">
      <alignment horizontal="right" vertical="center" wrapText="1"/>
      <protection/>
    </xf>
    <xf numFmtId="49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Continuous" vertical="center"/>
      <protection/>
    </xf>
    <xf numFmtId="0" fontId="9" fillId="11" borderId="9" xfId="49" applyFont="1" applyFill="1" applyBorder="1" applyAlignment="1">
      <alignment horizontal="center" vertical="center" wrapText="1"/>
      <protection/>
    </xf>
    <xf numFmtId="177" fontId="0" fillId="0" borderId="0" xfId="0" applyNumberFormat="1" applyAlignment="1">
      <alignment/>
    </xf>
    <xf numFmtId="177" fontId="3" fillId="11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0" xfId="49" applyFont="1" applyFill="1" applyAlignment="1">
      <alignment horizontal="centerContinuous" vertical="center"/>
      <protection/>
    </xf>
    <xf numFmtId="0" fontId="3" fillId="0" borderId="0" xfId="49" applyFont="1" applyAlignment="1">
      <alignment horizontal="centerContinuous" vertical="center"/>
      <protection/>
    </xf>
    <xf numFmtId="0" fontId="3" fillId="0" borderId="0" xfId="49" applyFont="1" applyAlignment="1">
      <alignment horizontal="right" vertical="center" wrapText="1"/>
      <protection/>
    </xf>
    <xf numFmtId="0" fontId="3" fillId="0" borderId="0" xfId="49" applyFont="1" applyAlignment="1">
      <alignment horizontal="left" vertical="center" wrapText="1"/>
      <protection/>
    </xf>
    <xf numFmtId="0" fontId="3" fillId="0" borderId="9" xfId="49" applyFont="1" applyFill="1" applyBorder="1" applyAlignment="1">
      <alignment horizontal="center" vertical="center" wrapText="1"/>
      <protection/>
    </xf>
    <xf numFmtId="177" fontId="3" fillId="0" borderId="9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49" applyNumberFormat="1" applyFont="1" applyFill="1" applyAlignment="1" applyProtection="1">
      <alignment vertical="center" wrapText="1"/>
      <protection/>
    </xf>
    <xf numFmtId="0" fontId="2" fillId="0" borderId="18" xfId="49" applyNumberFormat="1" applyFont="1" applyFill="1" applyBorder="1" applyAlignment="1" applyProtection="1">
      <alignment vertical="center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0" borderId="9" xfId="57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56" applyNumberFormat="1" applyFont="1" applyFill="1" applyBorder="1" applyAlignment="1" applyProtection="1">
      <alignment horizontal="center" vertical="center" wrapText="1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8" applyFont="1" applyAlignment="1">
      <alignment horizontal="centerContinuous" vertical="center"/>
      <protection/>
    </xf>
    <xf numFmtId="0" fontId="2" fillId="0" borderId="0" xfId="58">
      <alignment vertical="center"/>
      <protection/>
    </xf>
    <xf numFmtId="0" fontId="3" fillId="0" borderId="0" xfId="58" applyFont="1" applyAlignment="1">
      <alignment horizontal="righ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11" borderId="9" xfId="58" applyFont="1" applyFill="1" applyBorder="1" applyAlignment="1">
      <alignment horizontal="center" vertical="center" wrapText="1"/>
      <protection/>
    </xf>
    <xf numFmtId="0" fontId="3" fillId="11" borderId="11" xfId="56" applyFont="1" applyFill="1" applyBorder="1" applyAlignment="1">
      <alignment horizontal="center" vertical="center" wrapText="1"/>
      <protection/>
    </xf>
    <xf numFmtId="177" fontId="3" fillId="11" borderId="9" xfId="58" applyNumberFormat="1" applyFont="1" applyFill="1" applyBorder="1" applyAlignment="1">
      <alignment horizontal="center" vertical="center" wrapText="1"/>
      <protection/>
    </xf>
    <xf numFmtId="49" fontId="3" fillId="0" borderId="9" xfId="58" applyNumberFormat="1" applyFont="1" applyFill="1" applyBorder="1" applyAlignment="1" applyProtection="1">
      <alignment horizontal="center" vertical="center" wrapText="1"/>
      <protection/>
    </xf>
    <xf numFmtId="177" fontId="3" fillId="0" borderId="9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>
      <alignment horizontal="centerContinuous" vertical="center"/>
      <protection/>
    </xf>
    <xf numFmtId="0" fontId="2" fillId="0" borderId="0" xfId="58" applyFill="1">
      <alignment vertical="center"/>
      <protection/>
    </xf>
    <xf numFmtId="0" fontId="3" fillId="0" borderId="0" xfId="58" applyNumberFormat="1" applyFont="1" applyFill="1" applyAlignment="1" applyProtection="1">
      <alignment horizontal="right" vertical="center" wrapText="1"/>
      <protection/>
    </xf>
    <xf numFmtId="0" fontId="3" fillId="0" borderId="0" xfId="58" applyNumberFormat="1" applyFont="1" applyFill="1" applyAlignment="1" applyProtection="1">
      <alignment vertical="center" wrapText="1"/>
      <protection/>
    </xf>
    <xf numFmtId="0" fontId="3" fillId="0" borderId="0" xfId="58" applyNumberFormat="1" applyFont="1" applyFill="1" applyAlignment="1" applyProtection="1">
      <alignment horizontal="center" wrapText="1"/>
      <protection/>
    </xf>
    <xf numFmtId="0" fontId="3" fillId="11" borderId="0" xfId="54" applyFont="1" applyFill="1" applyAlignment="1">
      <alignment vertical="center"/>
      <protection/>
    </xf>
    <xf numFmtId="0" fontId="2" fillId="0" borderId="0" xfId="54" applyFill="1" applyAlignment="1">
      <alignment vertical="center"/>
      <protection/>
    </xf>
    <xf numFmtId="49" fontId="3" fillId="11" borderId="0" xfId="54" applyNumberFormat="1" applyFont="1" applyFill="1" applyAlignment="1">
      <alignment horizontal="center" vertical="center"/>
      <protection/>
    </xf>
    <xf numFmtId="0" fontId="3" fillId="11" borderId="0" xfId="54" applyFont="1" applyFill="1" applyAlignment="1">
      <alignment horizontal="left" vertical="center"/>
      <protection/>
    </xf>
    <xf numFmtId="179" fontId="3" fillId="11" borderId="0" xfId="54" applyNumberFormat="1" applyFont="1" applyFill="1" applyAlignment="1">
      <alignment horizontal="center" vertical="center"/>
      <protection/>
    </xf>
    <xf numFmtId="0" fontId="2" fillId="0" borderId="0" xfId="54">
      <alignment vertical="center"/>
      <protection/>
    </xf>
    <xf numFmtId="0" fontId="2" fillId="0" borderId="0" xfId="54" applyFont="1" applyAlignment="1">
      <alignment horizontal="centerContinuous" vertical="center"/>
      <protection/>
    </xf>
    <xf numFmtId="0" fontId="3" fillId="11" borderId="11" xfId="54" applyFont="1" applyFill="1" applyBorder="1" applyAlignment="1">
      <alignment horizontal="centerContinuous" vertical="center"/>
      <protection/>
    </xf>
    <xf numFmtId="0" fontId="3" fillId="11" borderId="19" xfId="54" applyFont="1" applyFill="1" applyBorder="1" applyAlignment="1">
      <alignment horizontal="centerContinuous" vertical="center"/>
      <protection/>
    </xf>
    <xf numFmtId="0" fontId="3" fillId="11" borderId="20" xfId="54" applyFont="1" applyFill="1" applyBorder="1" applyAlignment="1">
      <alignment horizontal="centerContinuous" vertical="center"/>
      <protection/>
    </xf>
    <xf numFmtId="0" fontId="3" fillId="11" borderId="18" xfId="54" applyFont="1" applyFill="1" applyBorder="1" applyAlignment="1">
      <alignment horizontal="center" vertical="center" wrapText="1"/>
      <protection/>
    </xf>
    <xf numFmtId="0" fontId="3" fillId="11" borderId="10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0" fontId="3" fillId="0" borderId="12" xfId="57" applyNumberFormat="1" applyFont="1" applyFill="1" applyBorder="1" applyAlignment="1" applyProtection="1">
      <alignment horizontal="center" vertical="center" wrapText="1"/>
      <protection locked="0"/>
    </xf>
    <xf numFmtId="177" fontId="3" fillId="11" borderId="11" xfId="54" applyNumberFormat="1" applyFont="1" applyFill="1" applyBorder="1" applyAlignment="1">
      <alignment horizontal="center" vertical="center" wrapText="1"/>
      <protection/>
    </xf>
    <xf numFmtId="49" fontId="2" fillId="0" borderId="9" xfId="54" applyNumberFormat="1" applyFont="1" applyFill="1" applyBorder="1" applyAlignment="1" applyProtection="1">
      <alignment horizontal="center" vertical="center" wrapText="1"/>
      <protection/>
    </xf>
    <xf numFmtId="177" fontId="3" fillId="0" borderId="9" xfId="54" applyNumberFormat="1" applyFont="1" applyFill="1" applyBorder="1" applyAlignment="1" applyProtection="1">
      <alignment horizontal="center" vertical="center" wrapText="1"/>
      <protection/>
    </xf>
    <xf numFmtId="177" fontId="3" fillId="0" borderId="9" xfId="54" applyNumberFormat="1" applyFont="1" applyFill="1" applyBorder="1" applyAlignment="1">
      <alignment horizontal="center" vertical="center"/>
      <protection/>
    </xf>
    <xf numFmtId="49" fontId="3" fillId="0" borderId="0" xfId="54" applyNumberFormat="1" applyFont="1" applyFill="1" applyAlignment="1">
      <alignment horizontal="center" vertical="center"/>
      <protection/>
    </xf>
    <xf numFmtId="0" fontId="3" fillId="0" borderId="0" xfId="54" applyFont="1" applyFill="1" applyAlignment="1">
      <alignment horizontal="left" vertical="center"/>
      <protection/>
    </xf>
    <xf numFmtId="179" fontId="3" fillId="0" borderId="0" xfId="54" applyNumberFormat="1" applyFont="1" applyFill="1" applyAlignment="1">
      <alignment horizontal="center" vertical="center"/>
      <protection/>
    </xf>
    <xf numFmtId="179" fontId="3" fillId="11" borderId="0" xfId="54" applyNumberFormat="1" applyFont="1" applyFill="1" applyAlignment="1">
      <alignment vertical="center"/>
      <protection/>
    </xf>
    <xf numFmtId="0" fontId="2" fillId="0" borderId="0" xfId="54" applyFont="1" applyAlignment="1">
      <alignment horizontal="right" vertical="center" wrapText="1"/>
      <protection/>
    </xf>
    <xf numFmtId="0" fontId="2" fillId="0" borderId="18" xfId="54" applyFont="1" applyBorder="1" applyAlignment="1">
      <alignment horizontal="left" vertical="center" wrapText="1"/>
      <protection/>
    </xf>
    <xf numFmtId="181" fontId="3" fillId="0" borderId="9" xfId="54" applyNumberFormat="1" applyFont="1" applyFill="1" applyBorder="1" applyAlignment="1" applyProtection="1">
      <alignment horizontal="right" vertical="center" wrapText="1"/>
      <protection/>
    </xf>
    <xf numFmtId="179" fontId="3" fillId="0" borderId="9" xfId="54" applyNumberFormat="1" applyFont="1" applyFill="1" applyBorder="1" applyAlignment="1">
      <alignment horizontal="center" vertical="center"/>
      <protection/>
    </xf>
    <xf numFmtId="0" fontId="2" fillId="0" borderId="0" xfId="54" applyFill="1">
      <alignment vertical="center"/>
      <protection/>
    </xf>
    <xf numFmtId="0" fontId="2" fillId="0" borderId="0" xfId="54" applyFont="1" applyFill="1" applyAlignment="1">
      <alignment horizontal="centerContinuous" vertical="center"/>
      <protection/>
    </xf>
    <xf numFmtId="0" fontId="2" fillId="0" borderId="0" xfId="56" applyFill="1">
      <alignment vertical="center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18" xfId="56" applyFont="1" applyBorder="1" applyAlignment="1">
      <alignment vertical="center" wrapText="1"/>
      <protection/>
    </xf>
    <xf numFmtId="0" fontId="3" fillId="0" borderId="0" xfId="56" applyFont="1" applyFill="1" applyAlignment="1">
      <alignment vertical="center" wrapText="1"/>
      <protection/>
    </xf>
    <xf numFmtId="0" fontId="3" fillId="0" borderId="18" xfId="56" applyFont="1" applyBorder="1" applyAlignment="1">
      <alignment horizontal="lef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176" fontId="3" fillId="11" borderId="11" xfId="56" applyNumberFormat="1" applyFont="1" applyFill="1" applyBorder="1" applyAlignment="1">
      <alignment horizontal="center" vertical="center" wrapText="1"/>
      <protection/>
    </xf>
    <xf numFmtId="176" fontId="3" fillId="0" borderId="11" xfId="56" applyNumberFormat="1" applyFont="1" applyFill="1" applyBorder="1" applyAlignment="1">
      <alignment horizontal="center" vertical="center" wrapText="1"/>
      <protection/>
    </xf>
    <xf numFmtId="176" fontId="3" fillId="0" borderId="9" xfId="56" applyNumberFormat="1" applyFont="1" applyFill="1" applyBorder="1" applyAlignment="1" applyProtection="1">
      <alignment horizontal="center" vertical="center" wrapText="1"/>
      <protection/>
    </xf>
    <xf numFmtId="49" fontId="3" fillId="0" borderId="9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6" applyFont="1" applyAlignment="1">
      <alignment horizontal="right" vertical="top"/>
      <protection/>
    </xf>
    <xf numFmtId="0" fontId="2" fillId="11" borderId="11" xfId="56" applyFill="1" applyBorder="1" applyAlignment="1">
      <alignment horizontal="center" vertical="center"/>
      <protection/>
    </xf>
    <xf numFmtId="0" fontId="3" fillId="11" borderId="10" xfId="56" applyFont="1" applyFill="1" applyBorder="1" applyAlignment="1">
      <alignment horizontal="center" vertical="center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0" fontId="3" fillId="0" borderId="9" xfId="56" applyFont="1" applyFill="1" applyBorder="1" applyAlignment="1">
      <alignment horizontal="centerContinuous" vertical="center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7" applyFont="1" applyAlignment="1">
      <alignment horizontal="centerContinuous" vertical="center"/>
      <protection/>
    </xf>
    <xf numFmtId="0" fontId="2" fillId="0" borderId="0" xfId="57">
      <alignment vertical="center"/>
      <protection/>
    </xf>
    <xf numFmtId="0" fontId="3" fillId="0" borderId="0" xfId="57" applyFont="1" applyAlignment="1">
      <alignment horizontal="right" vertical="center"/>
      <protection/>
    </xf>
    <xf numFmtId="0" fontId="3" fillId="0" borderId="18" xfId="57" applyFont="1" applyBorder="1" applyAlignment="1">
      <alignment horizontal="left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11" borderId="11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Continuous" vertical="center"/>
      <protection/>
    </xf>
    <xf numFmtId="0" fontId="3" fillId="0" borderId="0" xfId="57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178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178" fontId="3" fillId="0" borderId="9" xfId="0" applyNumberFormat="1" applyFont="1" applyFill="1" applyBorder="1" applyAlignment="1">
      <alignment horizontal="right" vertical="center" wrapText="1"/>
    </xf>
    <xf numFmtId="0" fontId="3" fillId="0" borderId="9" xfId="60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49" fontId="3" fillId="0" borderId="9" xfId="59" applyNumberFormat="1" applyFont="1" applyFill="1" applyBorder="1" applyAlignment="1" applyProtection="1">
      <alignment horizontal="left" vertical="center" wrapText="1"/>
      <protection locked="0"/>
    </xf>
    <xf numFmtId="176" fontId="3" fillId="0" borderId="9" xfId="58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vertical="center"/>
      <protection/>
    </xf>
    <xf numFmtId="49" fontId="3" fillId="0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57" applyAlignment="1">
      <alignment horizontal="center" vertical="center" wrapText="1"/>
      <protection/>
    </xf>
    <xf numFmtId="184" fontId="3" fillId="0" borderId="13" xfId="57" applyNumberFormat="1" applyFont="1" applyFill="1" applyBorder="1" applyAlignment="1" applyProtection="1">
      <alignment horizontal="center" vertical="center" wrapText="1"/>
      <protection/>
    </xf>
    <xf numFmtId="184" fontId="3" fillId="0" borderId="9" xfId="57" applyNumberFormat="1" applyFont="1" applyFill="1" applyBorder="1" applyAlignment="1" applyProtection="1">
      <alignment horizontal="center" vertical="center" wrapText="1"/>
      <protection/>
    </xf>
    <xf numFmtId="184" fontId="3" fillId="0" borderId="12" xfId="57" applyNumberFormat="1" applyFont="1" applyFill="1" applyBorder="1" applyAlignment="1" applyProtection="1">
      <alignment horizontal="center" vertical="center" wrapText="1"/>
      <protection/>
    </xf>
    <xf numFmtId="184" fontId="3" fillId="0" borderId="13" xfId="57" applyNumberFormat="1" applyFont="1" applyFill="1" applyBorder="1" applyAlignment="1" applyProtection="1">
      <alignment horizontal="center" vertical="center" wrapText="1"/>
      <protection locked="0"/>
    </xf>
    <xf numFmtId="184" fontId="3" fillId="0" borderId="9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" fillId="0" borderId="0" xfId="57" applyFill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181" fontId="3" fillId="0" borderId="0" xfId="58" applyNumberFormat="1" applyFont="1" applyFill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11" borderId="9" xfId="56" applyFont="1" applyFill="1" applyBorder="1" applyAlignment="1">
      <alignment horizontal="left" vertical="center" wrapText="1"/>
      <protection/>
    </xf>
    <xf numFmtId="49" fontId="3" fillId="0" borderId="9" xfId="56" applyNumberFormat="1" applyFont="1" applyFill="1" applyBorder="1" applyAlignment="1" applyProtection="1">
      <alignment horizontal="left" vertical="center" wrapText="1"/>
      <protection/>
    </xf>
    <xf numFmtId="0" fontId="3" fillId="0" borderId="9" xfId="56" applyFont="1" applyFill="1" applyBorder="1" applyAlignment="1">
      <alignment horizontal="left" vertical="center" wrapText="1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49" applyFont="1" applyFill="1" applyBorder="1" applyAlignment="1">
      <alignment horizontal="left" vertical="center" wrapText="1"/>
      <protection/>
    </xf>
    <xf numFmtId="0" fontId="9" fillId="11" borderId="9" xfId="49" applyFont="1" applyFill="1" applyBorder="1" applyAlignment="1">
      <alignment horizontal="left" vertical="center" wrapText="1"/>
      <protection/>
    </xf>
    <xf numFmtId="0" fontId="3" fillId="11" borderId="9" xfId="49" applyFont="1" applyFill="1" applyBorder="1" applyAlignment="1">
      <alignment horizontal="left" vertical="center" wrapText="1"/>
      <protection/>
    </xf>
    <xf numFmtId="49" fontId="3" fillId="0" borderId="9" xfId="51" applyNumberFormat="1" applyFont="1" applyFill="1" applyBorder="1" applyAlignment="1" applyProtection="1">
      <alignment horizontal="left" vertical="center" wrapText="1"/>
      <protection/>
    </xf>
    <xf numFmtId="182" fontId="5" fillId="11" borderId="0" xfId="51" applyNumberFormat="1" applyFont="1" applyFill="1" applyAlignment="1">
      <alignment vertical="center"/>
      <protection/>
    </xf>
    <xf numFmtId="49" fontId="3" fillId="11" borderId="9" xfId="51" applyNumberFormat="1" applyFont="1" applyFill="1" applyBorder="1" applyAlignment="1" applyProtection="1">
      <alignment horizontal="left" vertical="center" wrapText="1"/>
      <protection/>
    </xf>
    <xf numFmtId="182" fontId="3" fillId="0" borderId="9" xfId="51" applyNumberFormat="1" applyFont="1" applyFill="1" applyBorder="1" applyAlignment="1">
      <alignment horizontal="left" vertical="center"/>
      <protection/>
    </xf>
    <xf numFmtId="49" fontId="3" fillId="0" borderId="9" xfId="51" applyNumberFormat="1" applyFont="1" applyFill="1" applyBorder="1" applyAlignment="1">
      <alignment horizontal="left" vertical="center"/>
      <protection/>
    </xf>
    <xf numFmtId="49" fontId="3" fillId="11" borderId="9" xfId="51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>
      <alignment horizontal="left" wrapText="1"/>
    </xf>
    <xf numFmtId="0" fontId="5" fillId="0" borderId="0" xfId="43" applyFont="1" applyAlignment="1">
      <alignment horizontal="center" vertical="center"/>
      <protection/>
    </xf>
    <xf numFmtId="0" fontId="5" fillId="0" borderId="0" xfId="43" applyFont="1" applyAlignment="1">
      <alignment vertical="center"/>
      <protection/>
    </xf>
    <xf numFmtId="0" fontId="5" fillId="0" borderId="0" xfId="45" applyFont="1">
      <alignment/>
      <protection/>
    </xf>
    <xf numFmtId="0" fontId="5" fillId="0" borderId="0" xfId="59" applyFont="1">
      <alignment/>
      <protection/>
    </xf>
    <xf numFmtId="0" fontId="3" fillId="0" borderId="0" xfId="45" applyFont="1">
      <alignment/>
      <protection/>
    </xf>
    <xf numFmtId="0" fontId="5" fillId="0" borderId="0" xfId="46" applyFont="1" applyAlignment="1">
      <alignment horizontal="center" vertical="center"/>
      <protection/>
    </xf>
    <xf numFmtId="0" fontId="5" fillId="0" borderId="0" xfId="47" applyNumberFormat="1" applyFont="1" applyFill="1" applyAlignment="1" applyProtection="1">
      <alignment vertical="center"/>
      <protection/>
    </xf>
    <xf numFmtId="0" fontId="3" fillId="0" borderId="11" xfId="56" applyFont="1" applyFill="1" applyBorder="1" applyAlignment="1">
      <alignment horizontal="left" vertical="center" wrapText="1"/>
      <protection/>
    </xf>
    <xf numFmtId="49" fontId="3" fillId="0" borderId="9" xfId="49" applyNumberFormat="1" applyFont="1" applyFill="1" applyBorder="1" applyAlignment="1" applyProtection="1">
      <alignment horizontal="left" vertical="center" wrapText="1"/>
      <protection/>
    </xf>
    <xf numFmtId="49" fontId="3" fillId="0" borderId="9" xfId="44" applyNumberFormat="1" applyFont="1" applyFill="1" applyBorder="1" applyAlignment="1" applyProtection="1">
      <alignment horizontal="left" vertical="center"/>
      <protection/>
    </xf>
    <xf numFmtId="0" fontId="3" fillId="11" borderId="9" xfId="49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11" borderId="17" xfId="57" applyFont="1" applyFill="1" applyBorder="1" applyAlignment="1">
      <alignment horizontal="center" vertical="center" wrapText="1"/>
      <protection/>
    </xf>
    <xf numFmtId="0" fontId="2" fillId="0" borderId="17" xfId="57" applyNumberFormat="1" applyFont="1" applyFill="1" applyBorder="1" applyAlignment="1" applyProtection="1">
      <alignment vertical="center"/>
      <protection/>
    </xf>
    <xf numFmtId="0" fontId="2" fillId="0" borderId="9" xfId="57" applyNumberFormat="1" applyFont="1" applyFill="1" applyBorder="1" applyAlignment="1" applyProtection="1">
      <alignment vertical="center"/>
      <protection/>
    </xf>
    <xf numFmtId="0" fontId="6" fillId="0" borderId="0" xfId="57" applyNumberFormat="1" applyFont="1" applyFill="1" applyAlignment="1" applyProtection="1">
      <alignment horizontal="center" vertical="center"/>
      <protection/>
    </xf>
    <xf numFmtId="0" fontId="5" fillId="0" borderId="18" xfId="57" applyFont="1" applyBorder="1" applyAlignment="1">
      <alignment horizontal="left" vertical="center"/>
      <protection/>
    </xf>
    <xf numFmtId="0" fontId="3" fillId="0" borderId="18" xfId="57" applyFont="1" applyBorder="1" applyAlignment="1">
      <alignment horizontal="left" vertical="center"/>
      <protection/>
    </xf>
    <xf numFmtId="0" fontId="3" fillId="0" borderId="18" xfId="57" applyNumberFormat="1" applyFont="1" applyFill="1" applyBorder="1" applyAlignment="1" applyProtection="1">
      <alignment horizontal="right" vertical="center" wrapText="1"/>
      <protection/>
    </xf>
    <xf numFmtId="0" fontId="3" fillId="11" borderId="9" xfId="57" applyNumberFormat="1" applyFont="1" applyFill="1" applyBorder="1" applyAlignment="1" applyProtection="1">
      <alignment horizontal="center" vertical="center" wrapText="1"/>
      <protection/>
    </xf>
    <xf numFmtId="0" fontId="3" fillId="11" borderId="13" xfId="57" applyFont="1" applyFill="1" applyBorder="1" applyAlignment="1">
      <alignment horizontal="center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23" xfId="56" applyNumberFormat="1" applyFont="1" applyFill="1" applyBorder="1" applyAlignment="1" applyProtection="1">
      <alignment horizontal="center" vertical="center"/>
      <protection/>
    </xf>
    <xf numFmtId="0" fontId="3" fillId="11" borderId="13" xfId="56" applyNumberFormat="1" applyFont="1" applyFill="1" applyBorder="1" applyAlignment="1" applyProtection="1">
      <alignment horizontal="center" vertical="center"/>
      <protection/>
    </xf>
    <xf numFmtId="0" fontId="3" fillId="11" borderId="17" xfId="56" applyNumberFormat="1" applyFont="1" applyFill="1" applyBorder="1" applyAlignment="1" applyProtection="1">
      <alignment horizontal="center" vertical="center"/>
      <protection/>
    </xf>
    <xf numFmtId="0" fontId="3" fillId="11" borderId="9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Alignment="1" applyProtection="1">
      <alignment horizontal="center" vertical="center"/>
      <protection/>
    </xf>
    <xf numFmtId="0" fontId="3" fillId="0" borderId="18" xfId="56" applyNumberFormat="1" applyFont="1" applyFill="1" applyBorder="1" applyAlignment="1" applyProtection="1">
      <alignment horizontal="right" vertic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49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3" fillId="11" borderId="13" xfId="56" applyFont="1" applyFill="1" applyBorder="1" applyAlignment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49" fontId="5" fillId="11" borderId="18" xfId="54" applyNumberFormat="1" applyFont="1" applyFill="1" applyBorder="1" applyAlignment="1">
      <alignment horizontal="left" vertical="center"/>
      <protection/>
    </xf>
    <xf numFmtId="0" fontId="3" fillId="11" borderId="18" xfId="54" applyNumberFormat="1" applyFont="1" applyFill="1" applyBorder="1" applyAlignment="1" applyProtection="1">
      <alignment horizontal="right" vertical="center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3" fillId="11" borderId="13" xfId="54" applyNumberFormat="1" applyFont="1" applyFill="1" applyBorder="1" applyAlignment="1" applyProtection="1">
      <alignment horizontal="center" vertical="center"/>
      <protection/>
    </xf>
    <xf numFmtId="0" fontId="3" fillId="11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7" xfId="54" applyNumberFormat="1" applyFont="1" applyFill="1" applyBorder="1" applyAlignment="1" applyProtection="1">
      <alignment horizontal="center" vertical="center" wrapText="1"/>
      <protection/>
    </xf>
    <xf numFmtId="179" fontId="3" fillId="11" borderId="17" xfId="54" applyNumberFormat="1" applyFont="1" applyFill="1" applyBorder="1" applyAlignment="1" applyProtection="1">
      <alignment horizontal="center" vertical="center" wrapText="1"/>
      <protection/>
    </xf>
    <xf numFmtId="179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2" fillId="11" borderId="14" xfId="54" applyFont="1" applyFill="1" applyBorder="1" applyAlignment="1">
      <alignment horizontal="center" vertical="center" wrapText="1"/>
      <protection/>
    </xf>
    <xf numFmtId="0" fontId="2" fillId="11" borderId="14" xfId="54" applyFont="1" applyFill="1" applyBorder="1" applyAlignment="1" applyProtection="1">
      <alignment horizontal="center" vertical="center" wrapText="1"/>
      <protection locked="0"/>
    </xf>
    <xf numFmtId="0" fontId="2" fillId="11" borderId="9" xfId="54" applyFont="1" applyFill="1" applyBorder="1" applyAlignment="1">
      <alignment horizontal="center" vertical="center" wrapText="1"/>
      <protection/>
    </xf>
    <xf numFmtId="0" fontId="2" fillId="11" borderId="17" xfId="54" applyFont="1" applyFill="1" applyBorder="1" applyAlignment="1">
      <alignment horizontal="center" vertical="center" wrapText="1"/>
      <protection/>
    </xf>
    <xf numFmtId="0" fontId="3" fillId="11" borderId="11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58" applyNumberFormat="1" applyFont="1" applyFill="1" applyAlignment="1" applyProtection="1">
      <alignment horizontal="center" vertical="center" wrapText="1"/>
      <protection/>
    </xf>
    <xf numFmtId="0" fontId="3" fillId="0" borderId="18" xfId="58" applyNumberFormat="1" applyFont="1" applyFill="1" applyBorder="1" applyAlignment="1" applyProtection="1">
      <alignment horizontal="right" vertical="center" wrapText="1"/>
      <protection/>
    </xf>
    <xf numFmtId="0" fontId="3" fillId="11" borderId="9" xfId="58" applyFont="1" applyFill="1" applyBorder="1" applyAlignment="1">
      <alignment horizontal="center" vertical="center" wrapText="1"/>
      <protection/>
    </xf>
    <xf numFmtId="0" fontId="3" fillId="11" borderId="9" xfId="58" applyNumberFormat="1" applyFont="1" applyFill="1" applyBorder="1" applyAlignment="1" applyProtection="1">
      <alignment horizontal="center" vertical="center"/>
      <protection/>
    </xf>
    <xf numFmtId="0" fontId="3" fillId="11" borderId="9" xfId="58" applyNumberFormat="1" applyFont="1" applyFill="1" applyBorder="1" applyAlignment="1" applyProtection="1">
      <alignment horizontal="center" vertical="center" wrapText="1"/>
      <protection/>
    </xf>
    <xf numFmtId="0" fontId="5" fillId="0" borderId="18" xfId="58" applyFont="1" applyBorder="1" applyAlignment="1">
      <alignment horizontal="left" vertical="center" wrapText="1"/>
      <protection/>
    </xf>
    <xf numFmtId="0" fontId="2" fillId="11" borderId="9" xfId="61" applyFont="1" applyFill="1" applyBorder="1" applyAlignment="1">
      <alignment horizontal="center" vertical="center" wrapText="1"/>
      <protection/>
    </xf>
    <xf numFmtId="0" fontId="2" fillId="11" borderId="11" xfId="61" applyFont="1" applyFill="1" applyBorder="1" applyAlignment="1">
      <alignment horizontal="center" vertical="center" wrapText="1"/>
      <protection/>
    </xf>
    <xf numFmtId="0" fontId="2" fillId="11" borderId="10" xfId="61" applyFont="1" applyFill="1" applyBorder="1" applyAlignment="1">
      <alignment horizontal="center" vertical="center" wrapText="1"/>
      <protection/>
    </xf>
    <xf numFmtId="0" fontId="2" fillId="11" borderId="17" xfId="6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49" applyNumberFormat="1" applyFont="1" applyFill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 wrapText="1"/>
      <protection/>
    </xf>
    <xf numFmtId="0" fontId="2" fillId="0" borderId="18" xfId="49" applyNumberFormat="1" applyFont="1" applyFill="1" applyBorder="1" applyAlignment="1" applyProtection="1">
      <alignment horizontal="center"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0" fontId="5" fillId="0" borderId="18" xfId="49" applyFont="1" applyBorder="1" applyAlignment="1">
      <alignment horizontal="left" vertical="center" wrapText="1"/>
      <protection/>
    </xf>
    <xf numFmtId="0" fontId="2" fillId="11" borderId="9" xfId="49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2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horizontal="right" vertical="center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0" fontId="3" fillId="11" borderId="19" xfId="52" applyFont="1" applyFill="1" applyBorder="1" applyAlignment="1">
      <alignment horizontal="center" vertical="center" wrapText="1"/>
      <protection/>
    </xf>
    <xf numFmtId="0" fontId="3" fillId="11" borderId="14" xfId="52" applyNumberFormat="1" applyFont="1" applyFill="1" applyBorder="1" applyAlignment="1" applyProtection="1">
      <alignment horizontal="center" vertical="center" wrapText="1"/>
      <protection/>
    </xf>
    <xf numFmtId="0" fontId="5" fillId="0" borderId="18" xfId="52" applyFont="1" applyBorder="1" applyAlignment="1">
      <alignment horizontal="left" vertical="center"/>
      <protection/>
    </xf>
    <xf numFmtId="0" fontId="0" fillId="0" borderId="18" xfId="0" applyBorder="1" applyAlignment="1">
      <alignment horizontal="center"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4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3" fillId="11" borderId="10" xfId="51" applyNumberFormat="1" applyFont="1" applyFill="1" applyBorder="1" applyAlignment="1" applyProtection="1">
      <alignment horizontal="center" vertical="center" wrapText="1"/>
      <protection/>
    </xf>
    <xf numFmtId="0" fontId="3" fillId="11" borderId="17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5" fillId="0" borderId="18" xfId="55" applyFont="1" applyBorder="1" applyAlignment="1">
      <alignment horizontal="left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NumberFormat="1" applyFont="1" applyFill="1" applyAlignment="1" applyProtection="1">
      <alignment horizontal="right" vertical="center" wrapText="1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3" fillId="0" borderId="18" xfId="44" applyNumberFormat="1" applyFont="1" applyFill="1" applyBorder="1" applyAlignment="1" applyProtection="1">
      <alignment horizontal="right" vertical="center" wrapText="1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5" fillId="0" borderId="18" xfId="44" applyFont="1" applyBorder="1" applyAlignment="1">
      <alignment horizontal="left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3" fillId="0" borderId="18" xfId="43" applyNumberFormat="1" applyFont="1" applyFill="1" applyBorder="1" applyAlignment="1" applyProtection="1">
      <alignment horizontal="right" vertical="center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23" xfId="53" applyFont="1" applyFill="1" applyBorder="1" applyAlignment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3" fillId="11" borderId="13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 wrapText="1"/>
      <protection/>
    </xf>
    <xf numFmtId="0" fontId="5" fillId="0" borderId="18" xfId="53" applyFont="1" applyBorder="1" applyAlignment="1">
      <alignment horizontal="left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4" xfId="53" applyFont="1" applyFill="1" applyBorder="1" applyAlignment="1">
      <alignment horizontal="center" vertical="center" wrapText="1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5" fillId="0" borderId="18" xfId="50" applyFont="1" applyBorder="1" applyAlignment="1">
      <alignment horizontal="left" vertical="center" wrapText="1"/>
      <protection/>
    </xf>
    <xf numFmtId="0" fontId="3" fillId="0" borderId="18" xfId="50" applyNumberFormat="1" applyFont="1" applyFill="1" applyBorder="1" applyAlignment="1" applyProtection="1">
      <alignment horizontal="right" vertical="center"/>
      <protection/>
    </xf>
    <xf numFmtId="0" fontId="3" fillId="11" borderId="13" xfId="50" applyNumberFormat="1" applyFont="1" applyFill="1" applyBorder="1" applyAlignment="1" applyProtection="1">
      <alignment horizontal="center" vertical="center"/>
      <protection/>
    </xf>
    <xf numFmtId="0" fontId="3" fillId="11" borderId="12" xfId="50" applyNumberFormat="1" applyFont="1" applyFill="1" applyBorder="1" applyAlignment="1" applyProtection="1">
      <alignment horizontal="center" vertical="center"/>
      <protection/>
    </xf>
    <xf numFmtId="0" fontId="3" fillId="11" borderId="14" xfId="50" applyNumberFormat="1" applyFont="1" applyFill="1" applyBorder="1" applyAlignment="1" applyProtection="1">
      <alignment horizontal="center" vertical="center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8" xfId="50" applyNumberFormat="1" applyFont="1" applyFill="1" applyBorder="1" applyAlignment="1" applyProtection="1">
      <alignment horizontal="center" vertical="center" wrapText="1"/>
      <protection/>
    </xf>
    <xf numFmtId="0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2" fillId="11" borderId="20" xfId="50" applyFont="1" applyFill="1" applyBorder="1" applyAlignment="1">
      <alignment horizontal="center" vertical="center" wrapText="1"/>
      <protection/>
    </xf>
    <xf numFmtId="0" fontId="2" fillId="11" borderId="15" xfId="50" applyFont="1" applyFill="1" applyBorder="1" applyAlignment="1" applyProtection="1">
      <alignment horizontal="center" vertical="center" wrapText="1"/>
      <protection locked="0"/>
    </xf>
    <xf numFmtId="0" fontId="2" fillId="11" borderId="24" xfId="50" applyFont="1" applyFill="1" applyBorder="1" applyAlignment="1">
      <alignment horizontal="center" vertical="center" wrapText="1"/>
      <protection/>
    </xf>
    <xf numFmtId="0" fontId="2" fillId="11" borderId="9" xfId="50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5" fillId="0" borderId="18" xfId="48" applyFont="1" applyBorder="1" applyAlignment="1">
      <alignment horizontal="left" vertical="center" wrapText="1"/>
      <protection/>
    </xf>
    <xf numFmtId="0" fontId="3" fillId="0" borderId="18" xfId="48" applyNumberFormat="1" applyFont="1" applyFill="1" applyBorder="1" applyAlignment="1" applyProtection="1">
      <alignment horizontal="right" vertical="center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12" xfId="48" applyNumberFormat="1" applyFont="1" applyFill="1" applyBorder="1" applyAlignment="1" applyProtection="1">
      <alignment horizontal="center" vertical="center" wrapText="1"/>
      <protection/>
    </xf>
    <xf numFmtId="0" fontId="3" fillId="11" borderId="14" xfId="48" applyNumberFormat="1" applyFont="1" applyFill="1" applyBorder="1" applyAlignment="1" applyProtection="1">
      <alignment horizontal="center" vertical="center" wrapText="1"/>
      <protection/>
    </xf>
    <xf numFmtId="0" fontId="2" fillId="11" borderId="14" xfId="48" applyFont="1" applyFill="1" applyBorder="1" applyAlignment="1">
      <alignment horizontal="center" vertical="center" wrapText="1"/>
      <protection/>
    </xf>
    <xf numFmtId="0" fontId="2" fillId="11" borderId="9" xfId="48" applyFont="1" applyFill="1" applyBorder="1" applyAlignment="1">
      <alignment horizontal="center" vertical="center" wrapText="1"/>
      <protection/>
    </xf>
    <xf numFmtId="0" fontId="3" fillId="11" borderId="23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3" fillId="11" borderId="18" xfId="48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left" vertical="center"/>
    </xf>
    <xf numFmtId="0" fontId="7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8" xfId="47" applyFont="1" applyBorder="1" applyAlignment="1">
      <alignment horizontal="right" vertical="center"/>
      <protection/>
    </xf>
    <xf numFmtId="0" fontId="2" fillId="0" borderId="18" xfId="47" applyBorder="1" applyAlignment="1">
      <alignment horizontal="right" vertical="center"/>
      <protection/>
    </xf>
    <xf numFmtId="0" fontId="3" fillId="11" borderId="9" xfId="47" applyNumberFormat="1" applyFont="1" applyFill="1" applyBorder="1" applyAlignment="1" applyProtection="1">
      <alignment horizontal="center" vertical="center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0" borderId="9" xfId="47" applyNumberFormat="1" applyFont="1" applyFill="1" applyBorder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/>
      <protection/>
    </xf>
    <xf numFmtId="0" fontId="2" fillId="0" borderId="9" xfId="46" applyNumberFormat="1" applyFont="1" applyFill="1" applyBorder="1" applyAlignment="1" applyProtection="1">
      <alignment horizontal="center" vertical="center" wrapText="1"/>
      <protection/>
    </xf>
    <xf numFmtId="0" fontId="2" fillId="0" borderId="20" xfId="46" applyNumberFormat="1" applyFont="1" applyFill="1" applyBorder="1" applyAlignment="1" applyProtection="1">
      <alignment horizontal="center" vertical="center" wrapText="1"/>
      <protection/>
    </xf>
    <xf numFmtId="0" fontId="2" fillId="0" borderId="11" xfId="46" applyNumberFormat="1" applyFont="1" applyFill="1" applyBorder="1" applyAlignment="1" applyProtection="1">
      <alignment horizontal="center" vertical="center" wrapText="1"/>
      <protection/>
    </xf>
    <xf numFmtId="0" fontId="2" fillId="0" borderId="13" xfId="46" applyNumberFormat="1" applyFont="1" applyFill="1" applyBorder="1" applyAlignment="1" applyProtection="1">
      <alignment horizontal="center" vertical="center" wrapText="1"/>
      <protection/>
    </xf>
    <xf numFmtId="0" fontId="3" fillId="11" borderId="23" xfId="46" applyNumberFormat="1" applyFont="1" applyFill="1" applyBorder="1" applyAlignment="1" applyProtection="1">
      <alignment horizontal="center" vertical="center" wrapText="1"/>
      <protection/>
    </xf>
    <xf numFmtId="0" fontId="3" fillId="11" borderId="13" xfId="46" applyNumberFormat="1" applyFont="1" applyFill="1" applyBorder="1" applyAlignment="1" applyProtection="1">
      <alignment horizontal="center" vertical="center" wrapText="1"/>
      <protection/>
    </xf>
    <xf numFmtId="0" fontId="3" fillId="11" borderId="17" xfId="46" applyNumberFormat="1" applyFont="1" applyFill="1" applyBorder="1" applyAlignment="1" applyProtection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3" fillId="11" borderId="24" xfId="46" applyNumberFormat="1" applyFont="1" applyFill="1" applyBorder="1" applyAlignment="1" applyProtection="1">
      <alignment horizontal="center" vertical="center" wrapText="1"/>
      <protection/>
    </xf>
    <xf numFmtId="0" fontId="3" fillId="11" borderId="14" xfId="46" applyNumberFormat="1" applyFont="1" applyFill="1" applyBorder="1" applyAlignment="1" applyProtection="1">
      <alignment horizontal="center" vertical="center" wrapText="1"/>
      <protection/>
    </xf>
    <xf numFmtId="0" fontId="3" fillId="11" borderId="18" xfId="46" applyNumberFormat="1" applyFont="1" applyFill="1" applyBorder="1" applyAlignment="1" applyProtection="1">
      <alignment horizontal="center" vertical="center" wrapText="1"/>
      <protection/>
    </xf>
    <xf numFmtId="0" fontId="3" fillId="11" borderId="12" xfId="46" applyNumberFormat="1" applyFont="1" applyFill="1" applyBorder="1" applyAlignment="1" applyProtection="1">
      <alignment horizontal="center" vertical="center" wrapText="1"/>
      <protection/>
    </xf>
    <xf numFmtId="0" fontId="4" fillId="0" borderId="0" xfId="45" applyFont="1" applyAlignment="1">
      <alignment horizontal="center" vertical="center"/>
      <protection/>
    </xf>
    <xf numFmtId="0" fontId="5" fillId="11" borderId="14" xfId="45" applyNumberFormat="1" applyFont="1" applyFill="1" applyBorder="1" applyAlignment="1" applyProtection="1">
      <alignment horizontal="center" vertical="center"/>
      <protection/>
    </xf>
    <xf numFmtId="0" fontId="5" fillId="11" borderId="9" xfId="45" applyNumberFormat="1" applyFont="1" applyFill="1" applyBorder="1" applyAlignment="1" applyProtection="1">
      <alignment horizontal="center" vertical="center"/>
      <protection/>
    </xf>
    <xf numFmtId="0" fontId="5" fillId="11" borderId="13" xfId="45" applyNumberFormat="1" applyFont="1" applyFill="1" applyBorder="1" applyAlignment="1" applyProtection="1">
      <alignment horizontal="center" vertical="center"/>
      <protection/>
    </xf>
    <xf numFmtId="0" fontId="5" fillId="11" borderId="9" xfId="45" applyNumberFormat="1" applyFont="1" applyFill="1" applyBorder="1" applyAlignment="1" applyProtection="1">
      <alignment horizontal="center" vertical="center" wrapText="1"/>
      <protection/>
    </xf>
    <xf numFmtId="0" fontId="5" fillId="11" borderId="14" xfId="45" applyNumberFormat="1" applyFont="1" applyFill="1" applyBorder="1" applyAlignment="1" applyProtection="1">
      <alignment horizontal="center" vertical="center" wrapText="1"/>
      <protection/>
    </xf>
    <xf numFmtId="0" fontId="5" fillId="11" borderId="9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59" applyNumberFormat="1" applyFont="1" applyFill="1" applyAlignment="1" applyProtection="1">
      <alignment horizontal="center" vertical="center"/>
      <protection/>
    </xf>
    <xf numFmtId="0" fontId="5" fillId="11" borderId="11" xfId="59" applyNumberFormat="1" applyFont="1" applyFill="1" applyBorder="1" applyAlignment="1" applyProtection="1">
      <alignment horizontal="center" vertical="center" wrapText="1"/>
      <protection/>
    </xf>
    <xf numFmtId="0" fontId="5" fillId="11" borderId="17" xfId="59" applyNumberFormat="1" applyFont="1" applyFill="1" applyBorder="1" applyAlignment="1" applyProtection="1">
      <alignment horizontal="center" vertical="center" wrapText="1"/>
      <protection/>
    </xf>
    <xf numFmtId="0" fontId="5" fillId="11" borderId="13" xfId="59" applyNumberFormat="1" applyFont="1" applyFill="1" applyBorder="1" applyAlignment="1" applyProtection="1">
      <alignment horizontal="center" vertical="center" wrapText="1"/>
      <protection/>
    </xf>
    <xf numFmtId="0" fontId="5" fillId="11" borderId="14" xfId="59" applyNumberFormat="1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4_06一般公共预算基本支出表" xfId="41"/>
    <cellStyle name="常规 5" xfId="42"/>
    <cellStyle name="常规_01024199FB0E4AA990B5AE7002822FBB" xfId="43"/>
    <cellStyle name="常规_0B6CD2B80CC44853A61EA0F3C70718A7" xfId="44"/>
    <cellStyle name="常规_10FFF10EDCCA4317905A55AF0DC4BD23" xfId="45"/>
    <cellStyle name="常规_16D242D3E8CA48A39E7BABAD4C2ADF34" xfId="46"/>
    <cellStyle name="常规_234CAB730E9A49B381A8B2597D07D694" xfId="47"/>
    <cellStyle name="常规_385200E607F04804B5C7988757B03D63" xfId="48"/>
    <cellStyle name="常规_39487248717147F198562F069F2ADD01" xfId="49"/>
    <cellStyle name="常规_5E9FB8AE66E14E3CBF0A58F4E691094F" xfId="50"/>
    <cellStyle name="常规_76F45534EFC8460DA0F4824A8C8A34BC" xfId="51"/>
    <cellStyle name="常规_895BA4DC252E44F38DB6B1093505760C" xfId="52"/>
    <cellStyle name="常规_9BD24174709145A1A19E8F64762D88B5" xfId="53"/>
    <cellStyle name="常规_AB1B1E38243A4EE5BA45BBBA49A942B7" xfId="54"/>
    <cellStyle name="常规_E8AF75BCA17C4A7BA79F29CA83B6F5A7" xfId="55"/>
    <cellStyle name="常规_EA9ADEE351EC4FBE8D6B10FECBD78F3B" xfId="56"/>
    <cellStyle name="常规_F2C9F44EAE6D41698431DB70DDBCF964" xfId="57"/>
    <cellStyle name="常规_FA85956AF29D46888C80C611E9FB4855" xfId="58"/>
    <cellStyle name="常规_FDEBF98641054675A285ACB70D2F65A1" xfId="59"/>
    <cellStyle name="常规_部门收支总表" xfId="60"/>
    <cellStyle name="常规_工资福利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B8" sqref="B8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67"/>
      <c r="B1" s="268"/>
      <c r="C1" s="268"/>
      <c r="D1" s="268"/>
      <c r="E1" s="268"/>
      <c r="H1" s="386" t="s">
        <v>0</v>
      </c>
    </row>
    <row r="2" spans="1:8" ht="20.25" customHeight="1">
      <c r="A2" s="438" t="s">
        <v>1</v>
      </c>
      <c r="B2" s="438"/>
      <c r="C2" s="438"/>
      <c r="D2" s="438"/>
      <c r="E2" s="438"/>
      <c r="F2" s="438"/>
      <c r="G2" s="438"/>
      <c r="H2" s="438"/>
    </row>
    <row r="3" spans="1:8" ht="16.5" customHeight="1">
      <c r="A3" s="394" t="str">
        <f>"部门:"&amp;'一般预算支出'!E8</f>
        <v>部门:岳阳县妇女联合会</v>
      </c>
      <c r="B3" s="394"/>
      <c r="C3" s="270"/>
      <c r="D3" s="270"/>
      <c r="E3" s="271"/>
      <c r="H3" s="272" t="s">
        <v>2</v>
      </c>
    </row>
    <row r="4" spans="1:8" ht="16.5" customHeight="1">
      <c r="A4" s="273" t="s">
        <v>3</v>
      </c>
      <c r="B4" s="273"/>
      <c r="C4" s="439" t="s">
        <v>4</v>
      </c>
      <c r="D4" s="439"/>
      <c r="E4" s="439"/>
      <c r="F4" s="439"/>
      <c r="G4" s="439"/>
      <c r="H4" s="439"/>
    </row>
    <row r="5" spans="1:8" ht="15" customHeight="1">
      <c r="A5" s="274" t="s">
        <v>5</v>
      </c>
      <c r="B5" s="274" t="s">
        <v>6</v>
      </c>
      <c r="C5" s="275" t="s">
        <v>7</v>
      </c>
      <c r="D5" s="274" t="s">
        <v>6</v>
      </c>
      <c r="E5" s="275" t="s">
        <v>8</v>
      </c>
      <c r="F5" s="274" t="s">
        <v>6</v>
      </c>
      <c r="G5" s="275" t="s">
        <v>9</v>
      </c>
      <c r="H5" s="274" t="s">
        <v>6</v>
      </c>
    </row>
    <row r="6" spans="1:8" s="21" customFormat="1" ht="15" customHeight="1">
      <c r="A6" s="276" t="s">
        <v>10</v>
      </c>
      <c r="B6" s="277">
        <f>SUM(B7:B8)</f>
        <v>73.9</v>
      </c>
      <c r="C6" s="276" t="s">
        <v>11</v>
      </c>
      <c r="D6" s="387">
        <v>73.9</v>
      </c>
      <c r="E6" s="276" t="s">
        <v>12</v>
      </c>
      <c r="F6" s="277">
        <f>SUM(F7:F9)</f>
        <v>60.900000000000006</v>
      </c>
      <c r="G6" s="279" t="s">
        <v>13</v>
      </c>
      <c r="H6" s="388">
        <f>F7</f>
        <v>49.84</v>
      </c>
    </row>
    <row r="7" spans="1:8" s="21" customFormat="1" ht="15" customHeight="1">
      <c r="A7" s="276" t="s">
        <v>14</v>
      </c>
      <c r="B7" s="277">
        <f>'部门收入总表'!E7</f>
        <v>73.9</v>
      </c>
      <c r="C7" s="279" t="s">
        <v>15</v>
      </c>
      <c r="D7" s="387"/>
      <c r="E7" s="276" t="s">
        <v>16</v>
      </c>
      <c r="F7" s="277">
        <f>'部门支出总表（分类）'!H11</f>
        <v>49.84</v>
      </c>
      <c r="G7" s="279" t="s">
        <v>17</v>
      </c>
      <c r="H7" s="388">
        <f>F8+F11</f>
        <v>24.06</v>
      </c>
    </row>
    <row r="8" spans="1:8" s="21" customFormat="1" ht="15" customHeight="1">
      <c r="A8" s="276" t="s">
        <v>18</v>
      </c>
      <c r="B8" s="277">
        <f>'部门收入总表'!F7</f>
        <v>0</v>
      </c>
      <c r="C8" s="276" t="s">
        <v>19</v>
      </c>
      <c r="D8" s="387"/>
      <c r="E8" s="276" t="s">
        <v>20</v>
      </c>
      <c r="F8" s="277">
        <f>'部门支出总表（分类）'!I11</f>
        <v>11.059999999999999</v>
      </c>
      <c r="G8" s="279" t="s">
        <v>21</v>
      </c>
      <c r="H8" s="388">
        <f>F16</f>
        <v>0</v>
      </c>
    </row>
    <row r="9" spans="1:8" s="21" customFormat="1" ht="15" customHeight="1">
      <c r="A9" s="276" t="s">
        <v>22</v>
      </c>
      <c r="B9" s="277">
        <f>'部门收入总表'!G7</f>
        <v>0</v>
      </c>
      <c r="C9" s="276" t="s">
        <v>23</v>
      </c>
      <c r="D9" s="387"/>
      <c r="E9" s="276" t="s">
        <v>24</v>
      </c>
      <c r="F9" s="277">
        <f>'部门支出总表（分类）'!J11</f>
        <v>0</v>
      </c>
      <c r="G9" s="279" t="s">
        <v>25</v>
      </c>
      <c r="H9" s="388">
        <f>F15</f>
        <v>0</v>
      </c>
    </row>
    <row r="10" spans="1:8" s="21" customFormat="1" ht="15" customHeight="1">
      <c r="A10" s="276" t="s">
        <v>26</v>
      </c>
      <c r="B10" s="277">
        <f>'部门收入总表'!H7</f>
        <v>0</v>
      </c>
      <c r="C10" s="276" t="s">
        <v>27</v>
      </c>
      <c r="D10" s="387"/>
      <c r="E10" s="276" t="s">
        <v>28</v>
      </c>
      <c r="F10" s="277">
        <f>SUM(F11:F17)</f>
        <v>13</v>
      </c>
      <c r="G10" s="279" t="s">
        <v>29</v>
      </c>
      <c r="H10" s="388"/>
    </row>
    <row r="11" spans="1:8" s="21" customFormat="1" ht="15" customHeight="1">
      <c r="A11" s="276" t="s">
        <v>30</v>
      </c>
      <c r="B11" s="277">
        <f>'部门收入总表'!I7</f>
        <v>0</v>
      </c>
      <c r="C11" s="276" t="s">
        <v>31</v>
      </c>
      <c r="D11" s="387"/>
      <c r="E11" s="389" t="s">
        <v>32</v>
      </c>
      <c r="F11" s="277">
        <f>'部门支出总表（分类）'!L12</f>
        <v>13</v>
      </c>
      <c r="G11" s="279" t="s">
        <v>33</v>
      </c>
      <c r="H11" s="388"/>
    </row>
    <row r="12" spans="1:8" s="21" customFormat="1" ht="15" customHeight="1">
      <c r="A12" s="276" t="s">
        <v>34</v>
      </c>
      <c r="B12" s="277">
        <f>'部门收入总表'!J7</f>
        <v>0</v>
      </c>
      <c r="C12" s="276" t="s">
        <v>35</v>
      </c>
      <c r="D12" s="387"/>
      <c r="E12" s="389" t="s">
        <v>36</v>
      </c>
      <c r="F12" s="277">
        <f>'部门支出总表（分类）'!M12</f>
        <v>0</v>
      </c>
      <c r="G12" s="279" t="s">
        <v>37</v>
      </c>
      <c r="H12" s="388">
        <f>F12</f>
        <v>0</v>
      </c>
    </row>
    <row r="13" spans="1:8" s="21" customFormat="1" ht="15" customHeight="1">
      <c r="A13" s="276" t="s">
        <v>38</v>
      </c>
      <c r="B13" s="277">
        <f>'部门收入总表'!K7</f>
        <v>0</v>
      </c>
      <c r="C13" s="276" t="s">
        <v>39</v>
      </c>
      <c r="D13" s="387"/>
      <c r="E13" s="389" t="s">
        <v>40</v>
      </c>
      <c r="F13" s="277">
        <f>'部门支出总表（分类）'!N12</f>
        <v>0</v>
      </c>
      <c r="G13" s="279" t="s">
        <v>41</v>
      </c>
      <c r="H13" s="388"/>
    </row>
    <row r="14" spans="1:8" s="21" customFormat="1" ht="15" customHeight="1">
      <c r="A14" s="276" t="s">
        <v>42</v>
      </c>
      <c r="B14" s="277">
        <f>'部门收入总表'!L7</f>
        <v>0</v>
      </c>
      <c r="C14" s="276" t="s">
        <v>43</v>
      </c>
      <c r="D14" s="387"/>
      <c r="E14" s="389" t="s">
        <v>44</v>
      </c>
      <c r="F14" s="277">
        <f>'部门支出总表（分类）'!O12</f>
        <v>0</v>
      </c>
      <c r="G14" s="279" t="s">
        <v>45</v>
      </c>
      <c r="H14" s="388">
        <f>F9</f>
        <v>0</v>
      </c>
    </row>
    <row r="15" spans="1:8" s="21" customFormat="1" ht="15" customHeight="1">
      <c r="A15" s="276"/>
      <c r="B15" s="277"/>
      <c r="C15" s="276" t="s">
        <v>46</v>
      </c>
      <c r="D15" s="387"/>
      <c r="E15" s="389" t="s">
        <v>47</v>
      </c>
      <c r="F15" s="277">
        <f>'部门支出总表（分类）'!P12</f>
        <v>0</v>
      </c>
      <c r="G15" s="279" t="s">
        <v>48</v>
      </c>
      <c r="H15" s="388">
        <f>F14</f>
        <v>0</v>
      </c>
    </row>
    <row r="16" spans="1:8" s="21" customFormat="1" ht="15" customHeight="1">
      <c r="A16" s="280"/>
      <c r="B16" s="277"/>
      <c r="C16" s="276" t="s">
        <v>49</v>
      </c>
      <c r="D16" s="387"/>
      <c r="E16" s="389" t="s">
        <v>50</v>
      </c>
      <c r="F16" s="277">
        <f>'部门支出总表（分类）'!Q12</f>
        <v>0</v>
      </c>
      <c r="G16" s="279" t="s">
        <v>51</v>
      </c>
      <c r="H16" s="388">
        <f>F13</f>
        <v>0</v>
      </c>
    </row>
    <row r="17" spans="1:8" s="21" customFormat="1" ht="15" customHeight="1">
      <c r="A17" s="276"/>
      <c r="B17" s="277"/>
      <c r="C17" s="276" t="s">
        <v>52</v>
      </c>
      <c r="D17" s="387"/>
      <c r="E17" s="389" t="s">
        <v>53</v>
      </c>
      <c r="F17" s="277">
        <f>'部门支出总表（分类）'!R12</f>
        <v>0</v>
      </c>
      <c r="G17" s="279" t="s">
        <v>54</v>
      </c>
      <c r="H17" s="388"/>
    </row>
    <row r="18" spans="1:8" s="21" customFormat="1" ht="15" customHeight="1">
      <c r="A18" s="276"/>
      <c r="B18" s="277"/>
      <c r="C18" s="281" t="s">
        <v>55</v>
      </c>
      <c r="D18" s="387"/>
      <c r="E18" s="276" t="s">
        <v>56</v>
      </c>
      <c r="F18" s="277">
        <f>'部门支出总表（分类）'!S11</f>
        <v>0</v>
      </c>
      <c r="G18" s="279" t="s">
        <v>57</v>
      </c>
      <c r="H18" s="388"/>
    </row>
    <row r="19" spans="1:8" s="21" customFormat="1" ht="15" customHeight="1">
      <c r="A19" s="280"/>
      <c r="B19" s="277"/>
      <c r="C19" s="281" t="s">
        <v>58</v>
      </c>
      <c r="D19" s="387"/>
      <c r="E19" s="276" t="s">
        <v>59</v>
      </c>
      <c r="F19" s="277">
        <f>'部门支出总表（分类）'!T11</f>
        <v>0</v>
      </c>
      <c r="G19" s="279" t="s">
        <v>60</v>
      </c>
      <c r="H19" s="388"/>
    </row>
    <row r="20" spans="1:8" s="21" customFormat="1" ht="15" customHeight="1">
      <c r="A20" s="280"/>
      <c r="B20" s="277"/>
      <c r="C20" s="281" t="s">
        <v>61</v>
      </c>
      <c r="D20" s="387"/>
      <c r="E20" s="276" t="s">
        <v>62</v>
      </c>
      <c r="F20" s="277">
        <f>'部门支出总表（分类）'!U11</f>
        <v>0</v>
      </c>
      <c r="G20" s="279" t="s">
        <v>63</v>
      </c>
      <c r="H20" s="388"/>
    </row>
    <row r="21" spans="1:8" s="21" customFormat="1" ht="15" customHeight="1">
      <c r="A21" s="276"/>
      <c r="B21" s="277"/>
      <c r="C21" s="281" t="s">
        <v>64</v>
      </c>
      <c r="D21" s="387"/>
      <c r="E21" s="276"/>
      <c r="F21" s="277"/>
      <c r="G21" s="279"/>
      <c r="H21" s="388"/>
    </row>
    <row r="22" spans="1:8" s="21" customFormat="1" ht="15" customHeight="1">
      <c r="A22" s="276"/>
      <c r="B22" s="277"/>
      <c r="C22" s="281" t="s">
        <v>65</v>
      </c>
      <c r="D22" s="387"/>
      <c r="E22" s="276"/>
      <c r="F22" s="277"/>
      <c r="G22" s="279"/>
      <c r="H22" s="388"/>
    </row>
    <row r="23" spans="1:8" s="21" customFormat="1" ht="15" customHeight="1">
      <c r="A23" s="276"/>
      <c r="B23" s="277"/>
      <c r="C23" s="281" t="s">
        <v>66</v>
      </c>
      <c r="D23" s="387"/>
      <c r="E23" s="276"/>
      <c r="F23" s="277"/>
      <c r="G23" s="279"/>
      <c r="H23" s="388"/>
    </row>
    <row r="24" spans="1:8" s="21" customFormat="1" ht="15" customHeight="1">
      <c r="A24" s="276"/>
      <c r="B24" s="277"/>
      <c r="C24" s="281" t="s">
        <v>67</v>
      </c>
      <c r="D24" s="387"/>
      <c r="E24" s="276"/>
      <c r="F24" s="277"/>
      <c r="G24" s="279"/>
      <c r="H24" s="388"/>
    </row>
    <row r="25" spans="1:8" s="21" customFormat="1" ht="15" customHeight="1">
      <c r="A25" s="276"/>
      <c r="B25" s="277"/>
      <c r="C25" s="281" t="s">
        <v>68</v>
      </c>
      <c r="D25" s="387"/>
      <c r="E25" s="276"/>
      <c r="F25" s="277"/>
      <c r="G25" s="279"/>
      <c r="H25" s="388"/>
    </row>
    <row r="26" spans="1:8" s="21" customFormat="1" ht="15" customHeight="1">
      <c r="A26" s="282" t="s">
        <v>69</v>
      </c>
      <c r="B26" s="277">
        <f>SUM(B7:B25)</f>
        <v>73.9</v>
      </c>
      <c r="C26" s="282" t="s">
        <v>70</v>
      </c>
      <c r="D26" s="277">
        <f>SUM(D6:D25)</f>
        <v>73.9</v>
      </c>
      <c r="E26" s="282" t="s">
        <v>70</v>
      </c>
      <c r="F26" s="277">
        <f>SUM(F11:F25)+F6</f>
        <v>73.9</v>
      </c>
      <c r="G26" s="390" t="s">
        <v>71</v>
      </c>
      <c r="H26" s="388">
        <f>SUM(H6:H25)</f>
        <v>73.9</v>
      </c>
    </row>
    <row r="27" spans="1:8" s="21" customFormat="1" ht="15" customHeight="1">
      <c r="A27" s="276" t="s">
        <v>72</v>
      </c>
      <c r="B27" s="277">
        <f>'部门收入总表'!M7</f>
        <v>0</v>
      </c>
      <c r="C27" s="276"/>
      <c r="D27" s="277"/>
      <c r="E27" s="276"/>
      <c r="F27" s="277"/>
      <c r="G27" s="390"/>
      <c r="H27" s="388"/>
    </row>
    <row r="28" spans="1:8" s="21" customFormat="1" ht="13.5" customHeight="1">
      <c r="A28" s="282" t="s">
        <v>73</v>
      </c>
      <c r="B28" s="277">
        <f>B26+B27</f>
        <v>73.9</v>
      </c>
      <c r="C28" s="282" t="s">
        <v>74</v>
      </c>
      <c r="D28" s="277">
        <f>D26</f>
        <v>73.9</v>
      </c>
      <c r="E28" s="282" t="s">
        <v>74</v>
      </c>
      <c r="F28" s="277">
        <f>F26</f>
        <v>73.9</v>
      </c>
      <c r="G28" s="390" t="s">
        <v>74</v>
      </c>
      <c r="H28" s="388">
        <f>H26</f>
        <v>73.9</v>
      </c>
    </row>
    <row r="29" spans="1:6" ht="14.25" customHeight="1">
      <c r="A29" s="440"/>
      <c r="B29" s="440"/>
      <c r="C29" s="440"/>
      <c r="D29" s="440"/>
      <c r="E29" s="440"/>
      <c r="F29" s="440"/>
    </row>
  </sheetData>
  <sheetProtection formatCells="0" formatColumns="0" formatRows="0"/>
  <mergeCells count="3">
    <mergeCell ref="A2:H2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zoomScalePageLayoutView="0" workbookViewId="0" topLeftCell="A1">
      <selection activeCell="A3" sqref="A3:E3"/>
    </sheetView>
  </sheetViews>
  <sheetFormatPr defaultColWidth="6.875" defaultRowHeight="22.5" customHeight="1"/>
  <cols>
    <col min="1" max="3" width="3.625" style="288" customWidth="1"/>
    <col min="4" max="4" width="11.125" style="288" customWidth="1"/>
    <col min="5" max="5" width="22.875" style="288" customWidth="1"/>
    <col min="6" max="6" width="12.125" style="288" customWidth="1"/>
    <col min="7" max="12" width="10.375" style="288" customWidth="1"/>
    <col min="13" max="246" width="6.75390625" style="288" customWidth="1"/>
    <col min="247" max="251" width="6.75390625" style="289" customWidth="1"/>
    <col min="252" max="252" width="6.875" style="290" customWidth="1"/>
    <col min="253" max="16384" width="6.875" style="290" customWidth="1"/>
  </cols>
  <sheetData>
    <row r="1" spans="12:252" ht="22.5" customHeight="1">
      <c r="L1" s="288" t="s">
        <v>194</v>
      </c>
      <c r="IR1"/>
    </row>
    <row r="2" spans="1:252" ht="22.5" customHeight="1">
      <c r="A2" s="513" t="s">
        <v>195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IR2"/>
    </row>
    <row r="3" spans="1:252" ht="22.5" customHeight="1">
      <c r="A3" s="518" t="s">
        <v>303</v>
      </c>
      <c r="B3" s="518"/>
      <c r="C3" s="518"/>
      <c r="D3" s="518"/>
      <c r="E3" s="518"/>
      <c r="K3" s="514" t="s">
        <v>77</v>
      </c>
      <c r="L3" s="514"/>
      <c r="IR3"/>
    </row>
    <row r="4" spans="1:252" ht="22.5" customHeight="1">
      <c r="A4" s="515" t="s">
        <v>94</v>
      </c>
      <c r="B4" s="515"/>
      <c r="C4" s="516"/>
      <c r="D4" s="510" t="s">
        <v>121</v>
      </c>
      <c r="E4" s="511" t="s">
        <v>95</v>
      </c>
      <c r="F4" s="510" t="s">
        <v>163</v>
      </c>
      <c r="G4" s="512" t="s">
        <v>196</v>
      </c>
      <c r="H4" s="510" t="s">
        <v>197</v>
      </c>
      <c r="I4" s="510" t="s">
        <v>198</v>
      </c>
      <c r="J4" s="510" t="s">
        <v>199</v>
      </c>
      <c r="K4" s="510" t="s">
        <v>200</v>
      </c>
      <c r="L4" s="510" t="s">
        <v>183</v>
      </c>
      <c r="IR4"/>
    </row>
    <row r="5" spans="1:252" ht="18" customHeight="1">
      <c r="A5" s="510" t="s">
        <v>97</v>
      </c>
      <c r="B5" s="517" t="s">
        <v>98</v>
      </c>
      <c r="C5" s="511" t="s">
        <v>99</v>
      </c>
      <c r="D5" s="510"/>
      <c r="E5" s="511"/>
      <c r="F5" s="510"/>
      <c r="G5" s="512"/>
      <c r="H5" s="510"/>
      <c r="I5" s="510"/>
      <c r="J5" s="510"/>
      <c r="K5" s="510"/>
      <c r="L5" s="510"/>
      <c r="IR5"/>
    </row>
    <row r="6" spans="1:252" ht="18" customHeight="1">
      <c r="A6" s="510"/>
      <c r="B6" s="517"/>
      <c r="C6" s="511"/>
      <c r="D6" s="510"/>
      <c r="E6" s="511"/>
      <c r="F6" s="510"/>
      <c r="G6" s="512"/>
      <c r="H6" s="510"/>
      <c r="I6" s="510"/>
      <c r="J6" s="510"/>
      <c r="K6" s="510"/>
      <c r="L6" s="510"/>
      <c r="IR6"/>
    </row>
    <row r="7" spans="1:252" ht="22.5" customHeight="1">
      <c r="A7" s="291"/>
      <c r="B7" s="291"/>
      <c r="C7" s="291"/>
      <c r="D7" s="291"/>
      <c r="E7" s="291"/>
      <c r="F7" s="291">
        <v>1</v>
      </c>
      <c r="G7" s="291">
        <v>2</v>
      </c>
      <c r="H7" s="291">
        <v>3</v>
      </c>
      <c r="I7" s="291">
        <v>4</v>
      </c>
      <c r="J7" s="291">
        <v>5</v>
      </c>
      <c r="K7" s="291">
        <v>6</v>
      </c>
      <c r="L7" s="291">
        <v>7</v>
      </c>
      <c r="M7" s="294"/>
      <c r="N7" s="295"/>
      <c r="IR7"/>
    </row>
    <row r="8" spans="1:14" ht="22.5" customHeight="1">
      <c r="A8" s="41"/>
      <c r="B8" s="41"/>
      <c r="C8" s="41"/>
      <c r="D8" s="418" t="str">
        <f>'一般-工资福利'!D8</f>
        <v>016</v>
      </c>
      <c r="E8" s="41" t="str">
        <f>'一般-工资福利'!E8</f>
        <v>岳阳县妇女联合会</v>
      </c>
      <c r="F8" s="292">
        <f>F9</f>
        <v>0</v>
      </c>
      <c r="G8" s="292">
        <f aca="true" t="shared" si="0" ref="G8:L10">G9</f>
        <v>0</v>
      </c>
      <c r="H8" s="292">
        <f t="shared" si="0"/>
        <v>0</v>
      </c>
      <c r="I8" s="292">
        <f t="shared" si="0"/>
        <v>0</v>
      </c>
      <c r="J8" s="292">
        <f t="shared" si="0"/>
        <v>0</v>
      </c>
      <c r="K8" s="292">
        <f t="shared" si="0"/>
        <v>0</v>
      </c>
      <c r="L8" s="292">
        <f t="shared" si="0"/>
        <v>0</v>
      </c>
      <c r="M8" s="294"/>
      <c r="N8" s="295"/>
    </row>
    <row r="9" spans="1:14" ht="22.5" customHeight="1">
      <c r="A9" s="41"/>
      <c r="B9" s="41"/>
      <c r="C9" s="41"/>
      <c r="D9" s="41"/>
      <c r="E9" s="41"/>
      <c r="F9" s="292">
        <f>F10</f>
        <v>0</v>
      </c>
      <c r="G9" s="292">
        <f t="shared" si="0"/>
        <v>0</v>
      </c>
      <c r="H9" s="292">
        <f t="shared" si="0"/>
        <v>0</v>
      </c>
      <c r="I9" s="292">
        <f t="shared" si="0"/>
        <v>0</v>
      </c>
      <c r="J9" s="292">
        <f t="shared" si="0"/>
        <v>0</v>
      </c>
      <c r="K9" s="292">
        <f t="shared" si="0"/>
        <v>0</v>
      </c>
      <c r="L9" s="292">
        <f t="shared" si="0"/>
        <v>0</v>
      </c>
      <c r="M9" s="294"/>
      <c r="N9" s="295"/>
    </row>
    <row r="10" spans="1:14" ht="22.5" customHeight="1">
      <c r="A10" s="41"/>
      <c r="B10" s="41"/>
      <c r="C10" s="41"/>
      <c r="D10" s="41"/>
      <c r="E10" s="41"/>
      <c r="F10" s="292">
        <f>F11</f>
        <v>0</v>
      </c>
      <c r="G10" s="292">
        <f t="shared" si="0"/>
        <v>0</v>
      </c>
      <c r="H10" s="292">
        <f t="shared" si="0"/>
        <v>0</v>
      </c>
      <c r="I10" s="292">
        <f t="shared" si="0"/>
        <v>0</v>
      </c>
      <c r="J10" s="292">
        <f t="shared" si="0"/>
        <v>0</v>
      </c>
      <c r="K10" s="292">
        <f t="shared" si="0"/>
        <v>0</v>
      </c>
      <c r="L10" s="292">
        <f t="shared" si="0"/>
        <v>0</v>
      </c>
      <c r="M10" s="294"/>
      <c r="N10" s="295"/>
    </row>
    <row r="11" spans="1:252" s="287" customFormat="1" ht="22.5" customHeight="1">
      <c r="A11" s="41"/>
      <c r="B11" s="41"/>
      <c r="C11" s="41"/>
      <c r="D11" s="293">
        <f>'个人家庭(政府预算)'!D10</f>
        <v>0</v>
      </c>
      <c r="E11" s="41"/>
      <c r="F11" s="292">
        <f>SUM(G11:L11)</f>
        <v>0</v>
      </c>
      <c r="G11" s="292">
        <f>'一般-个人和家庭'!G11</f>
        <v>0</v>
      </c>
      <c r="H11" s="292">
        <f>'一般-个人和家庭'!H11</f>
        <v>0</v>
      </c>
      <c r="I11" s="292">
        <f>'一般-个人和家庭'!I11</f>
        <v>0</v>
      </c>
      <c r="J11" s="292">
        <f>'一般-个人和家庭'!J11</f>
        <v>0</v>
      </c>
      <c r="K11" s="292">
        <f>'一般-个人和家庭'!K11</f>
        <v>0</v>
      </c>
      <c r="L11" s="292">
        <f>'一般-个人和家庭'!L11</f>
        <v>0</v>
      </c>
      <c r="M11" s="294"/>
      <c r="N11" s="296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  <c r="IL11" s="294"/>
      <c r="IM11" s="297"/>
      <c r="IN11" s="297"/>
      <c r="IO11" s="297"/>
      <c r="IP11" s="297"/>
      <c r="IQ11" s="297"/>
      <c r="IR11" s="21"/>
    </row>
    <row r="12" spans="1:252" ht="27.75" customHeight="1">
      <c r="A12" s="294"/>
      <c r="B12" s="294"/>
      <c r="C12" s="294"/>
      <c r="D12" s="294"/>
      <c r="E12" s="133" t="s">
        <v>299</v>
      </c>
      <c r="F12" s="134"/>
      <c r="G12" s="134"/>
      <c r="H12"/>
      <c r="I12"/>
      <c r="J12" s="294"/>
      <c r="K12" s="294"/>
      <c r="L12" s="294"/>
      <c r="M12" s="294"/>
      <c r="IR12"/>
    </row>
    <row r="13" spans="1:252" ht="22.5" customHeight="1">
      <c r="A13" s="294"/>
      <c r="B13" s="294"/>
      <c r="C13" s="294"/>
      <c r="D13" s="294"/>
      <c r="E13" s="294"/>
      <c r="F13" s="294"/>
      <c r="H13" s="294"/>
      <c r="I13" s="294"/>
      <c r="J13" s="294"/>
      <c r="K13" s="294"/>
      <c r="L13" s="294"/>
      <c r="M13" s="296"/>
      <c r="IR13"/>
    </row>
    <row r="14" spans="1:252" ht="22.5" customHeight="1">
      <c r="A14" s="294"/>
      <c r="B14" s="294"/>
      <c r="C14" s="294"/>
      <c r="D14" s="294"/>
      <c r="E14" s="294"/>
      <c r="F14" s="294"/>
      <c r="H14" s="294"/>
      <c r="I14" s="294"/>
      <c r="J14" s="294"/>
      <c r="K14" s="294"/>
      <c r="L14" s="294"/>
      <c r="M14" s="295"/>
      <c r="IR14"/>
    </row>
    <row r="15" spans="1:252" ht="22.5" customHeight="1">
      <c r="A15" s="294"/>
      <c r="B15" s="294"/>
      <c r="C15" s="294"/>
      <c r="D15" s="294"/>
      <c r="E15" s="294"/>
      <c r="F15" s="294"/>
      <c r="H15" s="294"/>
      <c r="I15" s="294"/>
      <c r="J15" s="294"/>
      <c r="K15" s="294"/>
      <c r="L15" s="294"/>
      <c r="M15" s="295"/>
      <c r="IR15"/>
    </row>
    <row r="16" spans="1:252" ht="22.5" customHeight="1">
      <c r="A16" s="294"/>
      <c r="E16" s="294"/>
      <c r="F16" s="294"/>
      <c r="H16" s="294"/>
      <c r="I16" s="294"/>
      <c r="J16" s="294"/>
      <c r="K16" s="294"/>
      <c r="L16" s="294"/>
      <c r="M16" s="295"/>
      <c r="IR16"/>
    </row>
    <row r="17" spans="1:252" ht="22.5" customHeight="1">
      <c r="A17" s="294"/>
      <c r="H17" s="294"/>
      <c r="I17" s="294"/>
      <c r="J17" s="294"/>
      <c r="K17" s="294"/>
      <c r="L17" s="294"/>
      <c r="M17" s="295"/>
      <c r="IR17"/>
    </row>
    <row r="18" spans="8:252" ht="22.5" customHeight="1">
      <c r="H18" s="294"/>
      <c r="I18" s="294"/>
      <c r="J18" s="294"/>
      <c r="K18" s="294"/>
      <c r="L18" s="294"/>
      <c r="M18" s="295"/>
      <c r="IR18"/>
    </row>
    <row r="19" spans="8:252" ht="22.5" customHeight="1">
      <c r="H19" s="294"/>
      <c r="I19" s="294"/>
      <c r="J19" s="294"/>
      <c r="K19" s="294"/>
      <c r="M19" s="295"/>
      <c r="IR19"/>
    </row>
    <row r="20" spans="1:252" ht="22.5" customHeight="1">
      <c r="A20"/>
      <c r="B20"/>
      <c r="C20"/>
      <c r="D20"/>
      <c r="E20"/>
      <c r="F20"/>
      <c r="G20"/>
      <c r="H20" s="294"/>
      <c r="M20" s="29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9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9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9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95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9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9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29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29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29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6"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A3:E3"/>
    <mergeCell ref="D4:D6"/>
    <mergeCell ref="E4:E6"/>
    <mergeCell ref="F4:F6"/>
    <mergeCell ref="G4:G6"/>
    <mergeCell ref="H4:H6"/>
    <mergeCell ref="I4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201</v>
      </c>
    </row>
    <row r="2" spans="1:11" ht="27" customHeight="1">
      <c r="A2" s="479" t="s">
        <v>202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</row>
    <row r="3" spans="1:11" ht="14.25" customHeight="1">
      <c r="A3" s="411" t="s">
        <v>303</v>
      </c>
      <c r="J3" s="519" t="s">
        <v>77</v>
      </c>
      <c r="K3" s="519"/>
    </row>
    <row r="4" spans="1:11" ht="33" customHeight="1">
      <c r="A4" s="500" t="s">
        <v>94</v>
      </c>
      <c r="B4" s="500"/>
      <c r="C4" s="500"/>
      <c r="D4" s="487" t="s">
        <v>186</v>
      </c>
      <c r="E4" s="487" t="s">
        <v>122</v>
      </c>
      <c r="F4" s="487" t="s">
        <v>111</v>
      </c>
      <c r="G4" s="487"/>
      <c r="H4" s="487"/>
      <c r="I4" s="487"/>
      <c r="J4" s="487"/>
      <c r="K4" s="487"/>
    </row>
    <row r="5" spans="1:11" ht="14.25" customHeight="1">
      <c r="A5" s="487" t="s">
        <v>97</v>
      </c>
      <c r="B5" s="487" t="s">
        <v>98</v>
      </c>
      <c r="C5" s="487" t="s">
        <v>99</v>
      </c>
      <c r="D5" s="487"/>
      <c r="E5" s="487"/>
      <c r="F5" s="487" t="s">
        <v>89</v>
      </c>
      <c r="G5" s="487" t="s">
        <v>203</v>
      </c>
      <c r="H5" s="487" t="s">
        <v>200</v>
      </c>
      <c r="I5" s="487" t="s">
        <v>204</v>
      </c>
      <c r="J5" s="487" t="s">
        <v>196</v>
      </c>
      <c r="K5" s="487" t="s">
        <v>205</v>
      </c>
    </row>
    <row r="6" spans="1:11" ht="32.25" customHeight="1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</row>
    <row r="7" spans="1:11" ht="22.5" customHeight="1">
      <c r="A7" s="41"/>
      <c r="B7" s="41"/>
      <c r="C7" s="41"/>
      <c r="D7" s="418" t="str">
        <f>'一般-工资福利'!D8</f>
        <v>016</v>
      </c>
      <c r="E7" s="41" t="str">
        <f>'一般-工资福利'!E8</f>
        <v>岳阳县妇女联合会</v>
      </c>
      <c r="F7" s="283">
        <f>SUM(G7:K7)</f>
        <v>0</v>
      </c>
      <c r="G7" s="283">
        <v>0</v>
      </c>
      <c r="H7" s="283">
        <v>0</v>
      </c>
      <c r="I7" s="283">
        <v>0</v>
      </c>
      <c r="J7" s="283">
        <f>'个人家庭(政府预算)(2)'!J7</f>
        <v>0</v>
      </c>
      <c r="K7" s="285"/>
    </row>
    <row r="8" spans="1:11" ht="22.5" customHeight="1">
      <c r="A8" s="41"/>
      <c r="B8" s="41"/>
      <c r="C8" s="41"/>
      <c r="D8" s="41"/>
      <c r="E8" s="41"/>
      <c r="F8" s="283">
        <f>SUM(G8:K8)</f>
        <v>0</v>
      </c>
      <c r="G8" s="283">
        <v>0</v>
      </c>
      <c r="H8" s="283">
        <v>0</v>
      </c>
      <c r="I8" s="283">
        <v>0</v>
      </c>
      <c r="J8" s="283">
        <f>'个人家庭(政府预算)(2)'!J8</f>
        <v>0</v>
      </c>
      <c r="K8" s="285"/>
    </row>
    <row r="9" spans="1:11" ht="22.5" customHeight="1">
      <c r="A9" s="41"/>
      <c r="B9" s="41"/>
      <c r="C9" s="41"/>
      <c r="D9" s="41"/>
      <c r="E9" s="41"/>
      <c r="F9" s="283">
        <f>SUM(G9:K9)</f>
        <v>0</v>
      </c>
      <c r="G9" s="283">
        <v>0</v>
      </c>
      <c r="H9" s="283">
        <v>0</v>
      </c>
      <c r="I9" s="283">
        <v>0</v>
      </c>
      <c r="J9" s="283">
        <f>'个人家庭(政府预算)(2)'!J9</f>
        <v>0</v>
      </c>
      <c r="K9" s="285"/>
    </row>
    <row r="10" spans="1:11" s="21" customFormat="1" ht="22.5" customHeight="1">
      <c r="A10" s="41"/>
      <c r="B10" s="41"/>
      <c r="C10" s="41"/>
      <c r="D10" s="284"/>
      <c r="E10" s="41"/>
      <c r="F10" s="283">
        <f>SUM(G10:K10)</f>
        <v>0</v>
      </c>
      <c r="G10" s="283">
        <f>'个人家庭(政府预算)(2)'!G10</f>
        <v>0</v>
      </c>
      <c r="H10" s="283">
        <f>'个人家庭(政府预算)(2)'!H10</f>
        <v>0</v>
      </c>
      <c r="I10" s="283">
        <f>'个人家庭(政府预算)(2)'!I10</f>
        <v>0</v>
      </c>
      <c r="J10" s="283">
        <f>'个人家庭(政府预算)(2)'!J10</f>
        <v>0</v>
      </c>
      <c r="K10" s="286">
        <f>'个人家庭(政府预算)(2)'!K10</f>
        <v>0</v>
      </c>
    </row>
    <row r="11" spans="2:4" ht="23.25" customHeight="1">
      <c r="B11" s="133" t="s">
        <v>299</v>
      </c>
      <c r="C11" s="134"/>
      <c r="D11" s="134"/>
    </row>
  </sheetData>
  <sheetProtection formatCells="0" formatColumns="0" formatRows="0"/>
  <mergeCells count="15"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3" sqref="A3:C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67"/>
      <c r="B1" s="268"/>
      <c r="C1" s="268"/>
      <c r="D1" s="268"/>
      <c r="E1" s="268"/>
      <c r="F1" s="269" t="s">
        <v>206</v>
      </c>
    </row>
    <row r="2" spans="1:6" ht="24" customHeight="1">
      <c r="A2" s="438" t="s">
        <v>207</v>
      </c>
      <c r="B2" s="438"/>
      <c r="C2" s="438"/>
      <c r="D2" s="438"/>
      <c r="E2" s="438"/>
      <c r="F2" s="438"/>
    </row>
    <row r="3" spans="1:6" ht="14.25" customHeight="1">
      <c r="A3" s="520" t="str">
        <f>'部门收支总表'!A3</f>
        <v>部门:岳阳县妇女联合会</v>
      </c>
      <c r="B3" s="520"/>
      <c r="C3" s="520"/>
      <c r="D3" s="271"/>
      <c r="E3" s="271"/>
      <c r="F3" s="272" t="s">
        <v>2</v>
      </c>
    </row>
    <row r="4" spans="1:6" ht="17.25" customHeight="1">
      <c r="A4" s="273" t="s">
        <v>3</v>
      </c>
      <c r="B4" s="273"/>
      <c r="C4" s="273" t="s">
        <v>4</v>
      </c>
      <c r="D4" s="273"/>
      <c r="E4" s="273"/>
      <c r="F4" s="273"/>
    </row>
    <row r="5" spans="1:6" ht="17.25" customHeight="1">
      <c r="A5" s="274" t="s">
        <v>5</v>
      </c>
      <c r="B5" s="274" t="s">
        <v>6</v>
      </c>
      <c r="C5" s="275" t="s">
        <v>5</v>
      </c>
      <c r="D5" s="274" t="s">
        <v>80</v>
      </c>
      <c r="E5" s="275" t="s">
        <v>208</v>
      </c>
      <c r="F5" s="274" t="s">
        <v>209</v>
      </c>
    </row>
    <row r="6" spans="1:6" s="21" customFormat="1" ht="15" customHeight="1">
      <c r="A6" s="276" t="s">
        <v>210</v>
      </c>
      <c r="B6" s="277">
        <f>SUM(B7:B8)</f>
        <v>73.9</v>
      </c>
      <c r="C6" s="276" t="s">
        <v>11</v>
      </c>
      <c r="D6" s="176">
        <v>73.9</v>
      </c>
      <c r="E6" s="278">
        <v>73.9</v>
      </c>
      <c r="F6" s="278"/>
    </row>
    <row r="7" spans="1:6" s="21" customFormat="1" ht="15" customHeight="1">
      <c r="A7" s="276" t="s">
        <v>211</v>
      </c>
      <c r="B7" s="277">
        <f>'一般预算支出'!F11+'一般预算支出'!F12</f>
        <v>73.9</v>
      </c>
      <c r="C7" s="279" t="s">
        <v>15</v>
      </c>
      <c r="D7" s="176">
        <f aca="true" t="shared" si="0" ref="D7:D25">E7+F7</f>
        <v>0</v>
      </c>
      <c r="E7" s="278"/>
      <c r="F7" s="278"/>
    </row>
    <row r="8" spans="1:6" s="21" customFormat="1" ht="15" customHeight="1">
      <c r="A8" s="276" t="s">
        <v>18</v>
      </c>
      <c r="B8" s="277">
        <f>'专户'!F8</f>
        <v>0</v>
      </c>
      <c r="C8" s="276" t="s">
        <v>19</v>
      </c>
      <c r="D8" s="176">
        <f t="shared" si="0"/>
        <v>0</v>
      </c>
      <c r="E8" s="278"/>
      <c r="F8" s="278"/>
    </row>
    <row r="9" spans="1:6" s="21" customFormat="1" ht="15" customHeight="1">
      <c r="A9" s="276" t="s">
        <v>212</v>
      </c>
      <c r="B9" s="277">
        <f>'政府性基金'!F8</f>
        <v>0</v>
      </c>
      <c r="C9" s="276" t="s">
        <v>23</v>
      </c>
      <c r="D9" s="176">
        <f t="shared" si="0"/>
        <v>0</v>
      </c>
      <c r="E9" s="278"/>
      <c r="F9" s="278"/>
    </row>
    <row r="10" spans="1:6" s="21" customFormat="1" ht="15" customHeight="1">
      <c r="A10" s="276"/>
      <c r="B10" s="277"/>
      <c r="C10" s="276" t="s">
        <v>27</v>
      </c>
      <c r="D10" s="176">
        <f t="shared" si="0"/>
        <v>0</v>
      </c>
      <c r="E10" s="278"/>
      <c r="F10" s="278">
        <f>B9</f>
        <v>0</v>
      </c>
    </row>
    <row r="11" spans="1:6" s="21" customFormat="1" ht="15" customHeight="1">
      <c r="A11" s="276"/>
      <c r="B11" s="277"/>
      <c r="C11" s="276" t="s">
        <v>31</v>
      </c>
      <c r="D11" s="176">
        <f t="shared" si="0"/>
        <v>0</v>
      </c>
      <c r="E11" s="278"/>
      <c r="F11" s="278"/>
    </row>
    <row r="12" spans="1:6" s="21" customFormat="1" ht="15" customHeight="1">
      <c r="A12" s="276"/>
      <c r="B12" s="277"/>
      <c r="C12" s="276" t="s">
        <v>35</v>
      </c>
      <c r="D12" s="176">
        <f t="shared" si="0"/>
        <v>0</v>
      </c>
      <c r="E12" s="278"/>
      <c r="F12" s="278"/>
    </row>
    <row r="13" spans="1:6" s="21" customFormat="1" ht="15" customHeight="1">
      <c r="A13" s="276"/>
      <c r="B13" s="277"/>
      <c r="C13" s="276" t="s">
        <v>39</v>
      </c>
      <c r="D13" s="176">
        <f t="shared" si="0"/>
        <v>0</v>
      </c>
      <c r="E13" s="278"/>
      <c r="F13" s="278"/>
    </row>
    <row r="14" spans="1:6" s="21" customFormat="1" ht="15" customHeight="1">
      <c r="A14" s="280"/>
      <c r="B14" s="277"/>
      <c r="C14" s="276" t="s">
        <v>43</v>
      </c>
      <c r="D14" s="176">
        <f t="shared" si="0"/>
        <v>0</v>
      </c>
      <c r="E14" s="278"/>
      <c r="F14" s="278"/>
    </row>
    <row r="15" spans="1:6" s="21" customFormat="1" ht="15" customHeight="1">
      <c r="A15" s="276"/>
      <c r="B15" s="277"/>
      <c r="C15" s="276" t="s">
        <v>46</v>
      </c>
      <c r="D15" s="176">
        <f t="shared" si="0"/>
        <v>0</v>
      </c>
      <c r="E15" s="278"/>
      <c r="F15" s="278"/>
    </row>
    <row r="16" spans="1:6" s="21" customFormat="1" ht="15" customHeight="1">
      <c r="A16" s="276"/>
      <c r="B16" s="277"/>
      <c r="C16" s="276" t="s">
        <v>49</v>
      </c>
      <c r="D16" s="176">
        <f t="shared" si="0"/>
        <v>0</v>
      </c>
      <c r="E16" s="278"/>
      <c r="F16" s="278"/>
    </row>
    <row r="17" spans="1:6" s="21" customFormat="1" ht="15" customHeight="1">
      <c r="A17" s="276"/>
      <c r="B17" s="277"/>
      <c r="C17" s="276" t="s">
        <v>52</v>
      </c>
      <c r="D17" s="176">
        <f t="shared" si="0"/>
        <v>0</v>
      </c>
      <c r="E17" s="278"/>
      <c r="F17" s="278"/>
    </row>
    <row r="18" spans="1:6" s="21" customFormat="1" ht="15" customHeight="1">
      <c r="A18" s="276"/>
      <c r="B18" s="277"/>
      <c r="C18" s="281" t="s">
        <v>55</v>
      </c>
      <c r="D18" s="176">
        <f t="shared" si="0"/>
        <v>0</v>
      </c>
      <c r="E18" s="278"/>
      <c r="F18" s="278"/>
    </row>
    <row r="19" spans="1:6" s="21" customFormat="1" ht="15" customHeight="1">
      <c r="A19" s="276"/>
      <c r="B19" s="277"/>
      <c r="C19" s="281" t="s">
        <v>58</v>
      </c>
      <c r="D19" s="176">
        <f t="shared" si="0"/>
        <v>0</v>
      </c>
      <c r="E19" s="278"/>
      <c r="F19" s="278"/>
    </row>
    <row r="20" spans="1:6" s="21" customFormat="1" ht="15" customHeight="1">
      <c r="A20" s="276"/>
      <c r="B20" s="277"/>
      <c r="C20" s="281" t="s">
        <v>61</v>
      </c>
      <c r="D20" s="176">
        <f t="shared" si="0"/>
        <v>0</v>
      </c>
      <c r="E20" s="278"/>
      <c r="F20" s="278"/>
    </row>
    <row r="21" spans="1:6" s="21" customFormat="1" ht="15" customHeight="1">
      <c r="A21" s="276"/>
      <c r="B21" s="277"/>
      <c r="C21" s="281" t="s">
        <v>64</v>
      </c>
      <c r="D21" s="176">
        <f t="shared" si="0"/>
        <v>0</v>
      </c>
      <c r="E21" s="278"/>
      <c r="F21" s="278"/>
    </row>
    <row r="22" spans="1:6" s="21" customFormat="1" ht="15" customHeight="1">
      <c r="A22" s="276"/>
      <c r="B22" s="277"/>
      <c r="C22" s="281" t="s">
        <v>65</v>
      </c>
      <c r="D22" s="176">
        <f t="shared" si="0"/>
        <v>0</v>
      </c>
      <c r="E22" s="278"/>
      <c r="F22" s="278"/>
    </row>
    <row r="23" spans="1:6" s="21" customFormat="1" ht="15" customHeight="1">
      <c r="A23" s="276"/>
      <c r="B23" s="277"/>
      <c r="C23" s="281" t="s">
        <v>66</v>
      </c>
      <c r="D23" s="176">
        <f t="shared" si="0"/>
        <v>0</v>
      </c>
      <c r="E23" s="278"/>
      <c r="F23" s="278"/>
    </row>
    <row r="24" spans="1:6" s="21" customFormat="1" ht="15" customHeight="1">
      <c r="A24" s="276"/>
      <c r="B24" s="277"/>
      <c r="C24" s="281" t="s">
        <v>67</v>
      </c>
      <c r="D24" s="176">
        <f t="shared" si="0"/>
        <v>0</v>
      </c>
      <c r="E24" s="278"/>
      <c r="F24" s="278"/>
    </row>
    <row r="25" spans="1:6" s="21" customFormat="1" ht="15" customHeight="1">
      <c r="A25" s="276"/>
      <c r="B25" s="277"/>
      <c r="C25" s="281" t="s">
        <v>68</v>
      </c>
      <c r="D25" s="176">
        <f t="shared" si="0"/>
        <v>0</v>
      </c>
      <c r="E25" s="278"/>
      <c r="F25" s="278"/>
    </row>
    <row r="26" spans="1:6" s="21" customFormat="1" ht="15" customHeight="1">
      <c r="A26" s="282" t="s">
        <v>69</v>
      </c>
      <c r="B26" s="277">
        <f>B6+B9</f>
        <v>73.9</v>
      </c>
      <c r="C26" s="282" t="s">
        <v>70</v>
      </c>
      <c r="D26" s="176">
        <f>SUM(E26:F26)</f>
        <v>73.9</v>
      </c>
      <c r="E26" s="176">
        <f>SUM(E6:E25)</f>
        <v>73.9</v>
      </c>
      <c r="F26" s="176">
        <f>SUM(F6:F25)</f>
        <v>0</v>
      </c>
    </row>
    <row r="27" spans="1:6" ht="14.25" customHeight="1">
      <c r="A27" s="521"/>
      <c r="B27" s="521"/>
      <c r="C27" s="521"/>
      <c r="D27" s="521"/>
      <c r="E27" s="521"/>
      <c r="F27" s="521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0"/>
  <sheetViews>
    <sheetView showGridLines="0" showZeros="0" zoomScalePageLayoutView="0" workbookViewId="0" topLeftCell="A2">
      <selection activeCell="F4" sqref="F4:F6"/>
    </sheetView>
  </sheetViews>
  <sheetFormatPr defaultColWidth="6.875" defaultRowHeight="18.75" customHeight="1"/>
  <cols>
    <col min="1" max="2" width="5.375" style="227" customWidth="1"/>
    <col min="3" max="3" width="5.375" style="228" customWidth="1"/>
    <col min="4" max="4" width="7.625" style="229" customWidth="1"/>
    <col min="5" max="5" width="24.125" style="230" customWidth="1"/>
    <col min="6" max="13" width="8.625" style="231" customWidth="1"/>
    <col min="14" max="18" width="8.625" style="232" customWidth="1"/>
    <col min="19" max="19" width="8.625" style="233" customWidth="1"/>
    <col min="20" max="247" width="8.00390625" style="232" customWidth="1"/>
    <col min="248" max="252" width="6.875" style="233" customWidth="1"/>
    <col min="253" max="16384" width="6.875" style="233" customWidth="1"/>
  </cols>
  <sheetData>
    <row r="1" spans="1:252" ht="23.25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Q1" s="234"/>
      <c r="R1" s="234"/>
      <c r="S1" s="234" t="s">
        <v>213</v>
      </c>
      <c r="IN1"/>
      <c r="IO1"/>
      <c r="IP1"/>
      <c r="IQ1"/>
      <c r="IR1"/>
    </row>
    <row r="2" spans="1:252" ht="23.25" customHeight="1">
      <c r="A2" s="522" t="s">
        <v>214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IN2"/>
      <c r="IO2"/>
      <c r="IP2"/>
      <c r="IQ2"/>
      <c r="IR2"/>
    </row>
    <row r="3" spans="1:252" s="225" customFormat="1" ht="23.25" customHeight="1">
      <c r="A3" s="420" t="s">
        <v>303</v>
      </c>
      <c r="B3" s="235"/>
      <c r="C3" s="236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Q3" s="234"/>
      <c r="R3" s="234"/>
      <c r="S3" s="262" t="s">
        <v>77</v>
      </c>
      <c r="IN3"/>
      <c r="IO3"/>
      <c r="IP3"/>
      <c r="IQ3"/>
      <c r="IR3"/>
    </row>
    <row r="4" spans="1:252" s="225" customFormat="1" ht="23.25" customHeight="1">
      <c r="A4" s="237" t="s">
        <v>102</v>
      </c>
      <c r="B4" s="237"/>
      <c r="C4" s="237"/>
      <c r="D4" s="523" t="s">
        <v>78</v>
      </c>
      <c r="E4" s="523" t="s">
        <v>95</v>
      </c>
      <c r="F4" s="525" t="s">
        <v>215</v>
      </c>
      <c r="G4" s="238" t="s">
        <v>104</v>
      </c>
      <c r="H4" s="238"/>
      <c r="I4" s="238"/>
      <c r="J4" s="238"/>
      <c r="K4" s="238" t="s">
        <v>105</v>
      </c>
      <c r="L4" s="238"/>
      <c r="M4" s="238"/>
      <c r="N4" s="238"/>
      <c r="O4" s="238"/>
      <c r="P4" s="238"/>
      <c r="Q4" s="238"/>
      <c r="R4" s="238"/>
      <c r="S4" s="523" t="s">
        <v>108</v>
      </c>
      <c r="IN4"/>
      <c r="IO4"/>
      <c r="IP4"/>
      <c r="IQ4"/>
      <c r="IR4"/>
    </row>
    <row r="5" spans="1:252" s="225" customFormat="1" ht="23.25" customHeight="1">
      <c r="A5" s="523" t="s">
        <v>97</v>
      </c>
      <c r="B5" s="523" t="s">
        <v>98</v>
      </c>
      <c r="C5" s="524" t="s">
        <v>99</v>
      </c>
      <c r="D5" s="523"/>
      <c r="E5" s="523"/>
      <c r="F5" s="526"/>
      <c r="G5" s="523" t="s">
        <v>80</v>
      </c>
      <c r="H5" s="523" t="s">
        <v>109</v>
      </c>
      <c r="I5" s="523" t="s">
        <v>110</v>
      </c>
      <c r="J5" s="523" t="s">
        <v>111</v>
      </c>
      <c r="K5" s="523" t="s">
        <v>80</v>
      </c>
      <c r="L5" s="523" t="s">
        <v>112</v>
      </c>
      <c r="M5" s="523" t="s">
        <v>113</v>
      </c>
      <c r="N5" s="523" t="s">
        <v>114</v>
      </c>
      <c r="O5" s="523" t="s">
        <v>115</v>
      </c>
      <c r="P5" s="523" t="s">
        <v>116</v>
      </c>
      <c r="Q5" s="523" t="s">
        <v>117</v>
      </c>
      <c r="R5" s="523" t="s">
        <v>118</v>
      </c>
      <c r="S5" s="523"/>
      <c r="IN5"/>
      <c r="IO5"/>
      <c r="IP5"/>
      <c r="IQ5"/>
      <c r="IR5"/>
    </row>
    <row r="6" spans="1:252" ht="31.5" customHeight="1">
      <c r="A6" s="523"/>
      <c r="B6" s="523"/>
      <c r="C6" s="524"/>
      <c r="D6" s="523"/>
      <c r="E6" s="523"/>
      <c r="F6" s="527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IN6"/>
      <c r="IO6"/>
      <c r="IP6"/>
      <c r="IQ6"/>
      <c r="IR6"/>
    </row>
    <row r="7" spans="1:252" ht="23.25" customHeight="1">
      <c r="A7" s="240"/>
      <c r="B7" s="240"/>
      <c r="C7" s="240"/>
      <c r="D7" s="240"/>
      <c r="E7" s="240"/>
      <c r="F7" s="240">
        <v>1</v>
      </c>
      <c r="G7" s="240">
        <v>2</v>
      </c>
      <c r="H7" s="240">
        <v>3</v>
      </c>
      <c r="I7" s="240">
        <v>4</v>
      </c>
      <c r="J7" s="257">
        <v>5</v>
      </c>
      <c r="K7" s="257">
        <v>6</v>
      </c>
      <c r="L7" s="257">
        <v>7</v>
      </c>
      <c r="M7" s="257">
        <v>8</v>
      </c>
      <c r="N7" s="248">
        <v>9</v>
      </c>
      <c r="O7" s="248">
        <v>10</v>
      </c>
      <c r="P7" s="257">
        <v>11</v>
      </c>
      <c r="Q7" s="257">
        <v>12</v>
      </c>
      <c r="R7" s="257">
        <v>13</v>
      </c>
      <c r="S7" s="263">
        <v>14</v>
      </c>
      <c r="IN7"/>
      <c r="IO7"/>
      <c r="IP7"/>
      <c r="IQ7"/>
      <c r="IR7"/>
    </row>
    <row r="8" spans="1:19" ht="23.25" customHeight="1">
      <c r="A8" s="418"/>
      <c r="B8" s="418"/>
      <c r="C8" s="418"/>
      <c r="D8" s="418" t="str">
        <f>'一般-工资福利'!D8</f>
        <v>016</v>
      </c>
      <c r="E8" s="41" t="str">
        <f>'一般-工资福利'!E8</f>
        <v>岳阳县妇女联合会</v>
      </c>
      <c r="F8" s="252">
        <f>F9</f>
        <v>73.9</v>
      </c>
      <c r="G8" s="252">
        <f aca="true" t="shared" si="0" ref="G8:S9">G9</f>
        <v>60.900000000000006</v>
      </c>
      <c r="H8" s="252">
        <f t="shared" si="0"/>
        <v>49.84</v>
      </c>
      <c r="I8" s="252">
        <f t="shared" si="0"/>
        <v>11.059999999999999</v>
      </c>
      <c r="J8" s="252">
        <f t="shared" si="0"/>
        <v>0</v>
      </c>
      <c r="K8" s="252">
        <f t="shared" si="0"/>
        <v>13</v>
      </c>
      <c r="L8" s="252">
        <f t="shared" si="0"/>
        <v>13</v>
      </c>
      <c r="M8" s="252">
        <f t="shared" si="0"/>
        <v>0</v>
      </c>
      <c r="N8" s="252">
        <f t="shared" si="0"/>
        <v>0</v>
      </c>
      <c r="O8" s="252">
        <f t="shared" si="0"/>
        <v>0</v>
      </c>
      <c r="P8" s="252">
        <f t="shared" si="0"/>
        <v>0</v>
      </c>
      <c r="Q8" s="252">
        <f t="shared" si="0"/>
        <v>0</v>
      </c>
      <c r="R8" s="252">
        <f t="shared" si="0"/>
        <v>0</v>
      </c>
      <c r="S8" s="252">
        <f t="shared" si="0"/>
        <v>0</v>
      </c>
    </row>
    <row r="9" spans="1:19" ht="23.25" customHeight="1">
      <c r="A9" s="418" t="str">
        <f>'一般-工资福利'!A9</f>
        <v>201</v>
      </c>
      <c r="B9" s="418"/>
      <c r="C9" s="418"/>
      <c r="D9" s="418"/>
      <c r="E9" s="41" t="str">
        <f>'一般-工资福利'!E9</f>
        <v>一般公共服务支出</v>
      </c>
      <c r="F9" s="252">
        <f>F10</f>
        <v>73.9</v>
      </c>
      <c r="G9" s="252">
        <f t="shared" si="0"/>
        <v>60.900000000000006</v>
      </c>
      <c r="H9" s="252">
        <f t="shared" si="0"/>
        <v>49.84</v>
      </c>
      <c r="I9" s="252">
        <f t="shared" si="0"/>
        <v>11.059999999999999</v>
      </c>
      <c r="J9" s="252">
        <f t="shared" si="0"/>
        <v>0</v>
      </c>
      <c r="K9" s="252">
        <f t="shared" si="0"/>
        <v>13</v>
      </c>
      <c r="L9" s="252">
        <f t="shared" si="0"/>
        <v>13</v>
      </c>
      <c r="M9" s="252">
        <f t="shared" si="0"/>
        <v>0</v>
      </c>
      <c r="N9" s="252">
        <f t="shared" si="0"/>
        <v>0</v>
      </c>
      <c r="O9" s="252">
        <f t="shared" si="0"/>
        <v>0</v>
      </c>
      <c r="P9" s="252">
        <f t="shared" si="0"/>
        <v>0</v>
      </c>
      <c r="Q9" s="252">
        <f t="shared" si="0"/>
        <v>0</v>
      </c>
      <c r="R9" s="252">
        <f t="shared" si="0"/>
        <v>0</v>
      </c>
      <c r="S9" s="252">
        <f t="shared" si="0"/>
        <v>0</v>
      </c>
    </row>
    <row r="10" spans="1:19" ht="23.25" customHeight="1">
      <c r="A10" s="418" t="str">
        <f>'一般-工资福利'!A10</f>
        <v>201</v>
      </c>
      <c r="B10" s="418">
        <f>'一般-工资福利'!B10</f>
        <v>29</v>
      </c>
      <c r="C10" s="418"/>
      <c r="D10" s="418"/>
      <c r="E10" s="41" t="str">
        <f>'一般-工资福利'!E10</f>
        <v>群众团体事务</v>
      </c>
      <c r="F10" s="252">
        <f>F11+F12</f>
        <v>73.9</v>
      </c>
      <c r="G10" s="252">
        <f aca="true" t="shared" si="1" ref="G10:S10">G11+G12</f>
        <v>60.900000000000006</v>
      </c>
      <c r="H10" s="252">
        <f t="shared" si="1"/>
        <v>49.84</v>
      </c>
      <c r="I10" s="252">
        <f t="shared" si="1"/>
        <v>11.059999999999999</v>
      </c>
      <c r="J10" s="252">
        <f t="shared" si="1"/>
        <v>0</v>
      </c>
      <c r="K10" s="252">
        <f t="shared" si="1"/>
        <v>13</v>
      </c>
      <c r="L10" s="252">
        <f t="shared" si="1"/>
        <v>13</v>
      </c>
      <c r="M10" s="252">
        <f t="shared" si="1"/>
        <v>0</v>
      </c>
      <c r="N10" s="252">
        <f t="shared" si="1"/>
        <v>0</v>
      </c>
      <c r="O10" s="252">
        <f t="shared" si="1"/>
        <v>0</v>
      </c>
      <c r="P10" s="252">
        <f t="shared" si="1"/>
        <v>0</v>
      </c>
      <c r="Q10" s="252">
        <f t="shared" si="1"/>
        <v>0</v>
      </c>
      <c r="R10" s="252">
        <f t="shared" si="1"/>
        <v>0</v>
      </c>
      <c r="S10" s="252">
        <f t="shared" si="1"/>
        <v>0</v>
      </c>
    </row>
    <row r="11" spans="1:252" s="226" customFormat="1" ht="23.25" customHeight="1">
      <c r="A11" s="418" t="str">
        <f>'一般-工资福利'!A11</f>
        <v>201</v>
      </c>
      <c r="B11" s="418" t="str">
        <f>'一般-工资福利'!B11</f>
        <v>29</v>
      </c>
      <c r="C11" s="418" t="str">
        <f>'一般-工资福利'!C11</f>
        <v>01</v>
      </c>
      <c r="D11" s="421">
        <f>'一般预算基本支出表'!D11</f>
        <v>0</v>
      </c>
      <c r="E11" s="41" t="str">
        <f>'一般-工资福利'!E11</f>
        <v>行政运行</v>
      </c>
      <c r="F11" s="253">
        <f>G11+K11+S11</f>
        <v>60.900000000000006</v>
      </c>
      <c r="G11" s="253">
        <f>'一般预算基本支出表'!F11</f>
        <v>60.900000000000006</v>
      </c>
      <c r="H11" s="253">
        <f>'一般预算基本支出表'!G11</f>
        <v>49.84</v>
      </c>
      <c r="I11" s="253">
        <f>'一般预算基本支出表'!H11</f>
        <v>11.059999999999999</v>
      </c>
      <c r="J11" s="253">
        <f>'一般预算基本支出表'!I11</f>
        <v>0</v>
      </c>
      <c r="K11" s="258">
        <f>SUM(L11:R11)</f>
        <v>0</v>
      </c>
      <c r="L11" s="259"/>
      <c r="M11" s="260"/>
      <c r="N11" s="260"/>
      <c r="O11" s="260"/>
      <c r="P11" s="260"/>
      <c r="Q11" s="260"/>
      <c r="R11" s="260"/>
      <c r="S11" s="264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1"/>
      <c r="HF11" s="251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1"/>
      <c r="HU11" s="251"/>
      <c r="HV11" s="251"/>
      <c r="HW11" s="251"/>
      <c r="HX11" s="251"/>
      <c r="HY11" s="251"/>
      <c r="HZ11" s="251"/>
      <c r="IA11" s="251"/>
      <c r="IB11" s="251"/>
      <c r="IC11" s="251"/>
      <c r="ID11" s="251"/>
      <c r="IE11" s="251"/>
      <c r="IF11" s="251"/>
      <c r="IG11" s="251"/>
      <c r="IH11" s="251"/>
      <c r="II11" s="251"/>
      <c r="IJ11" s="251"/>
      <c r="IK11" s="251"/>
      <c r="IL11" s="251"/>
      <c r="IM11" s="251"/>
      <c r="IN11" s="21"/>
      <c r="IO11" s="21"/>
      <c r="IP11" s="21"/>
      <c r="IQ11" s="21"/>
      <c r="IR11" s="21"/>
    </row>
    <row r="12" spans="1:252" ht="29.25" customHeight="1">
      <c r="A12" s="422" t="str">
        <f>MID('项目明细表'!A7,1,3)</f>
        <v>201</v>
      </c>
      <c r="B12" s="422" t="str">
        <f>MID('项目明细表'!A7,4,2)</f>
        <v>29</v>
      </c>
      <c r="C12" s="422" t="str">
        <f>MID('项目明细表'!A7,6,2)</f>
        <v>99</v>
      </c>
      <c r="D12" s="423"/>
      <c r="E12" s="254" t="str">
        <f>'项目明细表'!B7</f>
        <v>其他群众团体事务支出</v>
      </c>
      <c r="F12" s="255">
        <f>K12</f>
        <v>13</v>
      </c>
      <c r="G12" s="256"/>
      <c r="H12" s="255"/>
      <c r="I12" s="255"/>
      <c r="J12" s="255"/>
      <c r="K12" s="255">
        <f>SUM(L12:R12)</f>
        <v>13</v>
      </c>
      <c r="L12" s="255">
        <f>'项目明细表'!E7</f>
        <v>13</v>
      </c>
      <c r="M12" s="261"/>
      <c r="N12" s="254"/>
      <c r="O12" s="254"/>
      <c r="P12" s="254"/>
      <c r="Q12" s="254"/>
      <c r="R12" s="254"/>
      <c r="S12" s="265"/>
      <c r="IN12"/>
      <c r="IO12"/>
      <c r="IP12"/>
      <c r="IQ12"/>
      <c r="IR12"/>
    </row>
    <row r="13" spans="1:252" ht="18.75" customHeight="1">
      <c r="A13" s="243"/>
      <c r="B13" s="243"/>
      <c r="C13" s="244"/>
      <c r="D13" s="245"/>
      <c r="E13" s="246"/>
      <c r="F13" s="247"/>
      <c r="H13" s="247"/>
      <c r="I13" s="247"/>
      <c r="J13" s="247"/>
      <c r="K13" s="247"/>
      <c r="L13" s="247"/>
      <c r="M13" s="247"/>
      <c r="N13" s="251"/>
      <c r="O13" s="251"/>
      <c r="P13" s="251"/>
      <c r="Q13" s="251"/>
      <c r="R13" s="251"/>
      <c r="S13" s="266"/>
      <c r="IN13"/>
      <c r="IO13"/>
      <c r="IP13"/>
      <c r="IQ13"/>
      <c r="IR13"/>
    </row>
    <row r="14" spans="3:252" ht="18.75" customHeight="1">
      <c r="C14" s="244"/>
      <c r="D14" s="245"/>
      <c r="E14" s="246"/>
      <c r="F14" s="247"/>
      <c r="H14" s="247"/>
      <c r="I14" s="247"/>
      <c r="J14" s="247"/>
      <c r="K14" s="247"/>
      <c r="L14" s="247"/>
      <c r="M14" s="247"/>
      <c r="N14" s="251"/>
      <c r="O14" s="251"/>
      <c r="P14" s="251"/>
      <c r="Q14" s="251"/>
      <c r="R14" s="251"/>
      <c r="S14" s="266"/>
      <c r="IN14"/>
      <c r="IO14"/>
      <c r="IP14"/>
      <c r="IQ14"/>
      <c r="IR14"/>
    </row>
    <row r="15" spans="4:252" ht="18.75" customHeight="1">
      <c r="D15" s="245"/>
      <c r="E15" s="246"/>
      <c r="F15" s="247"/>
      <c r="H15" s="247"/>
      <c r="I15" s="247"/>
      <c r="J15" s="247"/>
      <c r="K15" s="247"/>
      <c r="L15" s="247"/>
      <c r="M15" s="247"/>
      <c r="N15" s="251"/>
      <c r="O15" s="251"/>
      <c r="P15" s="251"/>
      <c r="Q15" s="251"/>
      <c r="R15" s="251"/>
      <c r="IN15"/>
      <c r="IO15"/>
      <c r="IP15"/>
      <c r="IQ15"/>
      <c r="IR15"/>
    </row>
    <row r="16" spans="4:252" ht="18.75" customHeight="1">
      <c r="D16" s="245"/>
      <c r="E16" s="246"/>
      <c r="H16" s="247"/>
      <c r="I16" s="247"/>
      <c r="J16" s="247"/>
      <c r="K16" s="247"/>
      <c r="L16" s="247"/>
      <c r="M16" s="247"/>
      <c r="N16" s="251"/>
      <c r="O16" s="251"/>
      <c r="P16" s="251"/>
      <c r="Q16" s="251"/>
      <c r="R16" s="251"/>
      <c r="IN16"/>
      <c r="IO16"/>
      <c r="IP16"/>
      <c r="IQ16"/>
      <c r="IR16"/>
    </row>
    <row r="17" spans="4:252" ht="18.75" customHeight="1">
      <c r="D17" s="245"/>
      <c r="H17" s="247"/>
      <c r="I17" s="247"/>
      <c r="J17" s="247"/>
      <c r="K17" s="247"/>
      <c r="M17" s="247"/>
      <c r="N17" s="251"/>
      <c r="O17" s="251"/>
      <c r="P17" s="251"/>
      <c r="Q17" s="251"/>
      <c r="R17" s="251"/>
      <c r="IN17"/>
      <c r="IO17"/>
      <c r="IP17"/>
      <c r="IQ17"/>
      <c r="IR17"/>
    </row>
    <row r="18" spans="8:252" ht="18.75" customHeight="1">
      <c r="H18" s="247"/>
      <c r="I18" s="247"/>
      <c r="K18" s="247"/>
      <c r="M18" s="247"/>
      <c r="N18" s="251"/>
      <c r="O18" s="251"/>
      <c r="Q18" s="251"/>
      <c r="R18" s="251"/>
      <c r="IN18"/>
      <c r="IO18"/>
      <c r="IP18"/>
      <c r="IQ18"/>
      <c r="IR18"/>
    </row>
    <row r="19" spans="4:252" ht="18.75" customHeight="1">
      <c r="D19" s="245"/>
      <c r="H19" s="247"/>
      <c r="I19" s="247"/>
      <c r="K19" s="247"/>
      <c r="N19" s="251"/>
      <c r="O19" s="251"/>
      <c r="Q19" s="251"/>
      <c r="R19" s="251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251"/>
      <c r="R20" s="251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0"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H19"/>
  <sheetViews>
    <sheetView showGridLines="0" showZeros="0" zoomScalePageLayoutView="0" workbookViewId="0" topLeftCell="A1">
      <selection activeCell="A3" sqref="A3"/>
    </sheetView>
  </sheetViews>
  <sheetFormatPr defaultColWidth="6.875" defaultRowHeight="18.75" customHeight="1"/>
  <cols>
    <col min="1" max="2" width="5.375" style="227" customWidth="1"/>
    <col min="3" max="3" width="5.375" style="228" customWidth="1"/>
    <col min="4" max="4" width="7.625" style="229" customWidth="1"/>
    <col min="5" max="5" width="24.125" style="230" customWidth="1"/>
    <col min="6" max="9" width="8.625" style="231" customWidth="1"/>
    <col min="10" max="237" width="8.00390625" style="232" customWidth="1"/>
    <col min="238" max="242" width="6.875" style="233" customWidth="1"/>
    <col min="243" max="16384" width="6.875" style="233" customWidth="1"/>
  </cols>
  <sheetData>
    <row r="1" spans="1:242" ht="23.25" customHeight="1">
      <c r="A1" s="234"/>
      <c r="B1" s="234"/>
      <c r="C1" s="234"/>
      <c r="D1" s="234"/>
      <c r="E1" s="234"/>
      <c r="F1" s="234"/>
      <c r="G1" s="234"/>
      <c r="H1" s="234"/>
      <c r="I1" s="234" t="s">
        <v>216</v>
      </c>
      <c r="ID1"/>
      <c r="IE1"/>
      <c r="IF1"/>
      <c r="IG1"/>
      <c r="IH1"/>
    </row>
    <row r="2" spans="1:242" ht="23.25" customHeight="1">
      <c r="A2" s="522" t="s">
        <v>217</v>
      </c>
      <c r="B2" s="522"/>
      <c r="C2" s="522"/>
      <c r="D2" s="522"/>
      <c r="E2" s="522"/>
      <c r="F2" s="522"/>
      <c r="G2" s="522"/>
      <c r="H2" s="522"/>
      <c r="I2" s="522"/>
      <c r="ID2"/>
      <c r="IE2"/>
      <c r="IF2"/>
      <c r="IG2"/>
      <c r="IH2"/>
    </row>
    <row r="3" spans="1:242" s="225" customFormat="1" ht="23.25" customHeight="1">
      <c r="A3" s="420" t="s">
        <v>303</v>
      </c>
      <c r="B3" s="235"/>
      <c r="C3" s="236"/>
      <c r="D3" s="234"/>
      <c r="E3" s="234"/>
      <c r="F3" s="234"/>
      <c r="G3" s="234"/>
      <c r="H3" s="234"/>
      <c r="I3" s="234" t="s">
        <v>77</v>
      </c>
      <c r="ID3"/>
      <c r="IE3"/>
      <c r="IF3"/>
      <c r="IG3"/>
      <c r="IH3"/>
    </row>
    <row r="4" spans="1:242" s="225" customFormat="1" ht="23.25" customHeight="1">
      <c r="A4" s="237" t="s">
        <v>102</v>
      </c>
      <c r="B4" s="237"/>
      <c r="C4" s="237"/>
      <c r="D4" s="523" t="s">
        <v>78</v>
      </c>
      <c r="E4" s="523" t="s">
        <v>95</v>
      </c>
      <c r="F4" s="238" t="s">
        <v>104</v>
      </c>
      <c r="G4" s="238"/>
      <c r="H4" s="238"/>
      <c r="I4" s="238"/>
      <c r="ID4"/>
      <c r="IE4"/>
      <c r="IF4"/>
      <c r="IG4"/>
      <c r="IH4"/>
    </row>
    <row r="5" spans="1:242" s="225" customFormat="1" ht="23.25" customHeight="1">
      <c r="A5" s="523" t="s">
        <v>97</v>
      </c>
      <c r="B5" s="523" t="s">
        <v>98</v>
      </c>
      <c r="C5" s="524" t="s">
        <v>99</v>
      </c>
      <c r="D5" s="523"/>
      <c r="E5" s="523"/>
      <c r="F5" s="523" t="s">
        <v>80</v>
      </c>
      <c r="G5" s="523" t="s">
        <v>109</v>
      </c>
      <c r="H5" s="523" t="s">
        <v>110</v>
      </c>
      <c r="I5" s="523" t="s">
        <v>111</v>
      </c>
      <c r="ID5"/>
      <c r="IE5"/>
      <c r="IF5"/>
      <c r="IG5"/>
      <c r="IH5"/>
    </row>
    <row r="6" spans="1:242" ht="31.5" customHeight="1">
      <c r="A6" s="523"/>
      <c r="B6" s="523"/>
      <c r="C6" s="524"/>
      <c r="D6" s="523"/>
      <c r="E6" s="523"/>
      <c r="F6" s="523"/>
      <c r="G6" s="523"/>
      <c r="H6" s="523"/>
      <c r="I6" s="523"/>
      <c r="ID6"/>
      <c r="IE6"/>
      <c r="IF6"/>
      <c r="IG6"/>
      <c r="IH6"/>
    </row>
    <row r="7" spans="1:242" ht="23.25" customHeight="1">
      <c r="A7" s="239"/>
      <c r="B7" s="239"/>
      <c r="C7" s="240"/>
      <c r="D7" s="240"/>
      <c r="E7" s="240"/>
      <c r="F7" s="240">
        <v>2</v>
      </c>
      <c r="G7" s="240">
        <v>3</v>
      </c>
      <c r="H7" s="239">
        <v>4</v>
      </c>
      <c r="I7" s="248">
        <v>5</v>
      </c>
      <c r="ID7"/>
      <c r="IE7"/>
      <c r="IF7"/>
      <c r="IG7"/>
      <c r="IH7"/>
    </row>
    <row r="8" spans="1:9" ht="23.25" customHeight="1">
      <c r="A8" s="418"/>
      <c r="B8" s="418"/>
      <c r="C8" s="418"/>
      <c r="D8" s="418" t="str">
        <f>'一般-工资福利'!D8</f>
        <v>016</v>
      </c>
      <c r="E8" s="41" t="str">
        <f>'一般-工资福利'!E8</f>
        <v>岳阳县妇女联合会</v>
      </c>
      <c r="F8" s="241">
        <f>F9</f>
        <v>60.900000000000006</v>
      </c>
      <c r="G8" s="241">
        <f aca="true" t="shared" si="0" ref="G8:I10">G9</f>
        <v>49.84</v>
      </c>
      <c r="H8" s="241">
        <f t="shared" si="0"/>
        <v>11.059999999999999</v>
      </c>
      <c r="I8" s="249">
        <f t="shared" si="0"/>
        <v>0</v>
      </c>
    </row>
    <row r="9" spans="1:9" ht="23.25" customHeight="1">
      <c r="A9" s="418" t="str">
        <f>'一般-工资福利'!A9</f>
        <v>201</v>
      </c>
      <c r="B9" s="418"/>
      <c r="C9" s="418"/>
      <c r="D9" s="418"/>
      <c r="E9" s="41" t="str">
        <f>'一般-工资福利'!E9</f>
        <v>一般公共服务支出</v>
      </c>
      <c r="F9" s="241">
        <f>F10</f>
        <v>60.900000000000006</v>
      </c>
      <c r="G9" s="241">
        <f t="shared" si="0"/>
        <v>49.84</v>
      </c>
      <c r="H9" s="241">
        <f t="shared" si="0"/>
        <v>11.059999999999999</v>
      </c>
      <c r="I9" s="249">
        <f t="shared" si="0"/>
        <v>0</v>
      </c>
    </row>
    <row r="10" spans="1:9" ht="23.25" customHeight="1">
      <c r="A10" s="418" t="str">
        <f>'一般-工资福利'!A10</f>
        <v>201</v>
      </c>
      <c r="B10" s="418">
        <f>'一般-工资福利'!B10</f>
        <v>29</v>
      </c>
      <c r="C10" s="418"/>
      <c r="D10" s="418"/>
      <c r="E10" s="41" t="str">
        <f>'一般-工资福利'!E10</f>
        <v>群众团体事务</v>
      </c>
      <c r="F10" s="241">
        <f>F11</f>
        <v>60.900000000000006</v>
      </c>
      <c r="G10" s="241">
        <f t="shared" si="0"/>
        <v>49.84</v>
      </c>
      <c r="H10" s="241">
        <f t="shared" si="0"/>
        <v>11.059999999999999</v>
      </c>
      <c r="I10" s="249">
        <f t="shared" si="0"/>
        <v>0</v>
      </c>
    </row>
    <row r="11" spans="1:242" s="226" customFormat="1" ht="23.25" customHeight="1">
      <c r="A11" s="418" t="str">
        <f>'一般-工资福利'!A11</f>
        <v>201</v>
      </c>
      <c r="B11" s="418" t="str">
        <f>'一般-工资福利'!B11</f>
        <v>29</v>
      </c>
      <c r="C11" s="418" t="str">
        <f>'一般-工资福利'!C11</f>
        <v>01</v>
      </c>
      <c r="D11" s="419"/>
      <c r="E11" s="41" t="str">
        <f>'一般-工资福利'!E11</f>
        <v>行政运行</v>
      </c>
      <c r="F11" s="242">
        <f>SUM(G11:I11)</f>
        <v>60.900000000000006</v>
      </c>
      <c r="G11" s="242">
        <f>'一般-工资福利'!F11</f>
        <v>49.84</v>
      </c>
      <c r="H11" s="242">
        <f>'一般-商品和服务'!F11</f>
        <v>11.059999999999999</v>
      </c>
      <c r="I11" s="250">
        <f>'一般-个人和家庭'!F11</f>
        <v>0</v>
      </c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1"/>
      <c r="HF11" s="251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1"/>
      <c r="HU11" s="251"/>
      <c r="HV11" s="251"/>
      <c r="HW11" s="251"/>
      <c r="HX11" s="251"/>
      <c r="HY11" s="251"/>
      <c r="HZ11" s="251"/>
      <c r="IA11" s="251"/>
      <c r="IB11" s="251"/>
      <c r="IC11" s="251"/>
      <c r="ID11" s="21"/>
      <c r="IE11" s="21"/>
      <c r="IF11" s="21"/>
      <c r="IG11" s="21"/>
      <c r="IH11" s="21"/>
    </row>
    <row r="12" spans="1:242" ht="29.25" customHeight="1">
      <c r="A12" s="243"/>
      <c r="B12" s="243"/>
      <c r="C12" s="244"/>
      <c r="D12" s="245"/>
      <c r="E12" s="246"/>
      <c r="G12" s="247"/>
      <c r="H12" s="247"/>
      <c r="I12" s="247"/>
      <c r="ID12"/>
      <c r="IE12"/>
      <c r="IF12"/>
      <c r="IG12"/>
      <c r="IH12"/>
    </row>
    <row r="13" spans="1:242" ht="18.75" customHeight="1">
      <c r="A13" s="243"/>
      <c r="B13" s="243"/>
      <c r="C13" s="244"/>
      <c r="D13" s="245"/>
      <c r="E13" s="246"/>
      <c r="G13" s="247"/>
      <c r="H13" s="247"/>
      <c r="I13" s="247"/>
      <c r="ID13"/>
      <c r="IE13"/>
      <c r="IF13"/>
      <c r="IG13"/>
      <c r="IH13"/>
    </row>
    <row r="14" spans="3:242" ht="18.75" customHeight="1">
      <c r="C14" s="244"/>
      <c r="D14" s="245"/>
      <c r="E14" s="246"/>
      <c r="G14" s="247"/>
      <c r="H14" s="247"/>
      <c r="I14" s="247"/>
      <c r="ID14"/>
      <c r="IE14"/>
      <c r="IF14"/>
      <c r="IG14"/>
      <c r="IH14"/>
    </row>
    <row r="15" spans="4:242" ht="18.75" customHeight="1">
      <c r="D15" s="245"/>
      <c r="E15" s="246"/>
      <c r="G15" s="247"/>
      <c r="H15" s="247"/>
      <c r="I15" s="247"/>
      <c r="ID15"/>
      <c r="IE15"/>
      <c r="IF15"/>
      <c r="IG15"/>
      <c r="IH15"/>
    </row>
    <row r="16" spans="4:242" ht="18.75" customHeight="1">
      <c r="D16" s="245"/>
      <c r="E16" s="246"/>
      <c r="G16" s="247"/>
      <c r="H16" s="247"/>
      <c r="I16" s="247"/>
      <c r="ID16"/>
      <c r="IE16"/>
      <c r="IF16"/>
      <c r="IG16"/>
      <c r="IH16"/>
    </row>
    <row r="17" spans="4:242" ht="18.75" customHeight="1">
      <c r="D17" s="245"/>
      <c r="G17" s="247"/>
      <c r="H17" s="247"/>
      <c r="I17" s="247"/>
      <c r="ID17"/>
      <c r="IE17"/>
      <c r="IF17"/>
      <c r="IG17"/>
      <c r="IH17"/>
    </row>
    <row r="18" spans="7:242" ht="18.75" customHeight="1">
      <c r="G18" s="247"/>
      <c r="H18" s="247"/>
      <c r="ID18"/>
      <c r="IE18"/>
      <c r="IF18"/>
      <c r="IG18"/>
      <c r="IH18"/>
    </row>
    <row r="19" spans="4:242" ht="18.75" customHeight="1">
      <c r="D19" s="245"/>
      <c r="G19" s="247"/>
      <c r="H19" s="247"/>
      <c r="ID19"/>
      <c r="IE19"/>
      <c r="IF19"/>
      <c r="IG19"/>
      <c r="IH1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B10" sqref="B10"/>
    </sheetView>
  </sheetViews>
  <sheetFormatPr defaultColWidth="6.75390625" defaultRowHeight="22.5" customHeight="1"/>
  <cols>
    <col min="1" max="3" width="3.625" style="206" customWidth="1"/>
    <col min="4" max="4" width="7.25390625" style="206" customWidth="1"/>
    <col min="5" max="5" width="19.50390625" style="206" customWidth="1"/>
    <col min="6" max="6" width="9.00390625" style="206" customWidth="1"/>
    <col min="7" max="7" width="8.50390625" style="206" customWidth="1"/>
    <col min="8" max="12" width="7.50390625" style="206" customWidth="1"/>
    <col min="13" max="13" width="7.50390625" style="207" customWidth="1"/>
    <col min="14" max="14" width="8.50390625" style="206" customWidth="1"/>
    <col min="15" max="23" width="7.50390625" style="206" customWidth="1"/>
    <col min="24" max="24" width="8.125" style="206" customWidth="1"/>
    <col min="25" max="27" width="7.50390625" style="206" customWidth="1"/>
    <col min="28" max="16384" width="6.75390625" style="206" customWidth="1"/>
  </cols>
  <sheetData>
    <row r="1" spans="2:28" ht="22.5" customHeight="1"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AA1" s="220" t="s">
        <v>218</v>
      </c>
      <c r="AB1" s="221"/>
    </row>
    <row r="2" spans="1:27" ht="22.5" customHeight="1">
      <c r="A2" s="528" t="s">
        <v>219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</row>
    <row r="3" spans="1:28" ht="22.5" customHeight="1">
      <c r="A3" s="533" t="s">
        <v>303</v>
      </c>
      <c r="B3" s="533"/>
      <c r="C3" s="533"/>
      <c r="D3" s="533"/>
      <c r="E3" s="533"/>
      <c r="F3" s="209"/>
      <c r="G3" s="209"/>
      <c r="H3" s="209"/>
      <c r="I3" s="209"/>
      <c r="J3" s="209"/>
      <c r="K3" s="209"/>
      <c r="L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Z3" s="529" t="s">
        <v>77</v>
      </c>
      <c r="AA3" s="529"/>
      <c r="AB3" s="222"/>
    </row>
    <row r="4" spans="1:27" ht="27" customHeight="1">
      <c r="A4" s="530" t="s">
        <v>94</v>
      </c>
      <c r="B4" s="530"/>
      <c r="C4" s="530"/>
      <c r="D4" s="532" t="s">
        <v>78</v>
      </c>
      <c r="E4" s="534" t="s">
        <v>306</v>
      </c>
      <c r="F4" s="532" t="s">
        <v>96</v>
      </c>
      <c r="G4" s="531" t="s">
        <v>135</v>
      </c>
      <c r="H4" s="531"/>
      <c r="I4" s="531"/>
      <c r="J4" s="531"/>
      <c r="K4" s="531"/>
      <c r="L4" s="531"/>
      <c r="M4" s="531"/>
      <c r="N4" s="531"/>
      <c r="O4" s="531" t="s">
        <v>136</v>
      </c>
      <c r="P4" s="531"/>
      <c r="Q4" s="531"/>
      <c r="R4" s="531"/>
      <c r="S4" s="531"/>
      <c r="T4" s="531"/>
      <c r="U4" s="531"/>
      <c r="V4" s="531"/>
      <c r="W4" s="495" t="s">
        <v>137</v>
      </c>
      <c r="X4" s="532" t="s">
        <v>138</v>
      </c>
      <c r="Y4" s="532"/>
      <c r="Z4" s="532"/>
      <c r="AA4" s="532"/>
    </row>
    <row r="5" spans="1:27" ht="27" customHeight="1">
      <c r="A5" s="532" t="s">
        <v>97</v>
      </c>
      <c r="B5" s="532" t="s">
        <v>98</v>
      </c>
      <c r="C5" s="532" t="s">
        <v>99</v>
      </c>
      <c r="D5" s="532"/>
      <c r="E5" s="532"/>
      <c r="F5" s="532"/>
      <c r="G5" s="532" t="s">
        <v>80</v>
      </c>
      <c r="H5" s="532" t="s">
        <v>139</v>
      </c>
      <c r="I5" s="532" t="s">
        <v>140</v>
      </c>
      <c r="J5" s="532" t="s">
        <v>141</v>
      </c>
      <c r="K5" s="532" t="s">
        <v>142</v>
      </c>
      <c r="L5" s="494" t="s">
        <v>143</v>
      </c>
      <c r="M5" s="532" t="s">
        <v>144</v>
      </c>
      <c r="N5" s="532" t="s">
        <v>145</v>
      </c>
      <c r="O5" s="532" t="s">
        <v>80</v>
      </c>
      <c r="P5" s="532" t="s">
        <v>146</v>
      </c>
      <c r="Q5" s="532" t="s">
        <v>147</v>
      </c>
      <c r="R5" s="532" t="s">
        <v>148</v>
      </c>
      <c r="S5" s="494" t="s">
        <v>149</v>
      </c>
      <c r="T5" s="532" t="s">
        <v>150</v>
      </c>
      <c r="U5" s="532" t="s">
        <v>151</v>
      </c>
      <c r="V5" s="532" t="s">
        <v>152</v>
      </c>
      <c r="W5" s="496"/>
      <c r="X5" s="532" t="s">
        <v>80</v>
      </c>
      <c r="Y5" s="532" t="s">
        <v>153</v>
      </c>
      <c r="Z5" s="532" t="s">
        <v>154</v>
      </c>
      <c r="AA5" s="532" t="s">
        <v>138</v>
      </c>
    </row>
    <row r="6" spans="1:27" ht="27" customHeight="1">
      <c r="A6" s="532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494"/>
      <c r="M6" s="532"/>
      <c r="N6" s="532"/>
      <c r="O6" s="532"/>
      <c r="P6" s="532"/>
      <c r="Q6" s="532"/>
      <c r="R6" s="532"/>
      <c r="S6" s="494"/>
      <c r="T6" s="532"/>
      <c r="U6" s="532"/>
      <c r="V6" s="532"/>
      <c r="W6" s="497"/>
      <c r="X6" s="532"/>
      <c r="Y6" s="532"/>
      <c r="Z6" s="532"/>
      <c r="AA6" s="532"/>
    </row>
    <row r="7" spans="1:27" ht="22.5" customHeight="1">
      <c r="A7" s="210"/>
      <c r="B7" s="210"/>
      <c r="C7" s="210"/>
      <c r="D7" s="210"/>
      <c r="E7" s="210"/>
      <c r="F7" s="210">
        <v>1</v>
      </c>
      <c r="G7" s="210">
        <v>2</v>
      </c>
      <c r="H7" s="210">
        <v>3</v>
      </c>
      <c r="I7" s="210">
        <v>4</v>
      </c>
      <c r="J7" s="210">
        <v>5</v>
      </c>
      <c r="K7" s="210">
        <v>6</v>
      </c>
      <c r="L7" s="210">
        <v>7</v>
      </c>
      <c r="M7" s="210">
        <v>8</v>
      </c>
      <c r="N7" s="210">
        <v>9</v>
      </c>
      <c r="O7" s="210">
        <v>10</v>
      </c>
      <c r="P7" s="210">
        <v>11</v>
      </c>
      <c r="Q7" s="210">
        <v>12</v>
      </c>
      <c r="R7" s="210">
        <v>13</v>
      </c>
      <c r="S7" s="210">
        <v>14</v>
      </c>
      <c r="T7" s="210">
        <v>15</v>
      </c>
      <c r="U7" s="210">
        <v>16</v>
      </c>
      <c r="V7" s="210">
        <v>17</v>
      </c>
      <c r="W7" s="210">
        <v>18</v>
      </c>
      <c r="X7" s="210">
        <v>19</v>
      </c>
      <c r="Y7" s="210">
        <v>20</v>
      </c>
      <c r="Z7" s="210">
        <v>21</v>
      </c>
      <c r="AA7" s="210">
        <v>22</v>
      </c>
    </row>
    <row r="8" spans="1:27" ht="22.5" customHeight="1">
      <c r="A8" s="211"/>
      <c r="B8" s="211"/>
      <c r="C8" s="212"/>
      <c r="D8" s="424" t="s">
        <v>292</v>
      </c>
      <c r="E8" s="211" t="s">
        <v>293</v>
      </c>
      <c r="F8" s="213">
        <f>G8+O8+W8+X8</f>
        <v>49.84</v>
      </c>
      <c r="G8" s="213">
        <f>SUM(H8:N8)</f>
        <v>36.71</v>
      </c>
      <c r="H8" s="214">
        <f>H9</f>
        <v>21.47</v>
      </c>
      <c r="I8" s="214">
        <f aca="true" t="shared" si="0" ref="I8:P9">I9</f>
        <v>0</v>
      </c>
      <c r="J8" s="214">
        <f t="shared" si="0"/>
        <v>13.45</v>
      </c>
      <c r="K8" s="214">
        <f t="shared" si="0"/>
        <v>0</v>
      </c>
      <c r="L8" s="214">
        <f t="shared" si="0"/>
        <v>0</v>
      </c>
      <c r="M8" s="214">
        <f t="shared" si="0"/>
        <v>1.79</v>
      </c>
      <c r="N8" s="214">
        <f t="shared" si="0"/>
        <v>0</v>
      </c>
      <c r="O8" s="213">
        <f>SUM(P8:V8)</f>
        <v>8.93</v>
      </c>
      <c r="P8" s="214">
        <f t="shared" si="0"/>
        <v>5.6</v>
      </c>
      <c r="Q8" s="214">
        <f aca="true" t="shared" si="1" ref="Q8:AA10">Q9</f>
        <v>2.6</v>
      </c>
      <c r="R8" s="214">
        <f t="shared" si="1"/>
        <v>0.4</v>
      </c>
      <c r="S8" s="214">
        <f t="shared" si="1"/>
        <v>0</v>
      </c>
      <c r="T8" s="214">
        <f t="shared" si="1"/>
        <v>0.33</v>
      </c>
      <c r="U8" s="214">
        <f t="shared" si="1"/>
        <v>0</v>
      </c>
      <c r="V8" s="214">
        <f t="shared" si="1"/>
        <v>0</v>
      </c>
      <c r="W8" s="214">
        <f t="shared" si="1"/>
        <v>4.2</v>
      </c>
      <c r="X8" s="214">
        <f t="shared" si="1"/>
        <v>0</v>
      </c>
      <c r="Y8" s="214">
        <f t="shared" si="1"/>
        <v>0</v>
      </c>
      <c r="Z8" s="214">
        <f t="shared" si="1"/>
        <v>0</v>
      </c>
      <c r="AA8" s="214">
        <f t="shared" si="1"/>
        <v>0</v>
      </c>
    </row>
    <row r="9" spans="1:27" ht="22.5" customHeight="1">
      <c r="A9" s="211" t="s">
        <v>220</v>
      </c>
      <c r="B9" s="211"/>
      <c r="C9" s="211"/>
      <c r="D9" s="211"/>
      <c r="E9" s="211" t="s">
        <v>221</v>
      </c>
      <c r="F9" s="213">
        <f>G9+O9+W9+X9</f>
        <v>49.84</v>
      </c>
      <c r="G9" s="213">
        <f>SUM(H9:N9)</f>
        <v>36.71</v>
      </c>
      <c r="H9" s="214">
        <f>H10</f>
        <v>21.47</v>
      </c>
      <c r="I9" s="214">
        <f t="shared" si="0"/>
        <v>0</v>
      </c>
      <c r="J9" s="214">
        <f t="shared" si="0"/>
        <v>13.45</v>
      </c>
      <c r="K9" s="214">
        <f t="shared" si="0"/>
        <v>0</v>
      </c>
      <c r="L9" s="214">
        <f t="shared" si="0"/>
        <v>0</v>
      </c>
      <c r="M9" s="214">
        <f t="shared" si="0"/>
        <v>1.79</v>
      </c>
      <c r="N9" s="214">
        <f t="shared" si="0"/>
        <v>0</v>
      </c>
      <c r="O9" s="213">
        <f>SUM(P9:V9)</f>
        <v>8.93</v>
      </c>
      <c r="P9" s="214">
        <f t="shared" si="0"/>
        <v>5.6</v>
      </c>
      <c r="Q9" s="214">
        <f t="shared" si="1"/>
        <v>2.6</v>
      </c>
      <c r="R9" s="214">
        <f t="shared" si="1"/>
        <v>0.4</v>
      </c>
      <c r="S9" s="214">
        <f t="shared" si="1"/>
        <v>0</v>
      </c>
      <c r="T9" s="214">
        <f t="shared" si="1"/>
        <v>0.33</v>
      </c>
      <c r="U9" s="214">
        <f t="shared" si="1"/>
        <v>0</v>
      </c>
      <c r="V9" s="214">
        <f t="shared" si="1"/>
        <v>0</v>
      </c>
      <c r="W9" s="214">
        <f t="shared" si="1"/>
        <v>4.2</v>
      </c>
      <c r="X9" s="214">
        <f t="shared" si="1"/>
        <v>0</v>
      </c>
      <c r="Y9" s="214">
        <f t="shared" si="1"/>
        <v>0</v>
      </c>
      <c r="Z9" s="214">
        <f t="shared" si="1"/>
        <v>0</v>
      </c>
      <c r="AA9" s="214">
        <f t="shared" si="1"/>
        <v>0</v>
      </c>
    </row>
    <row r="10" spans="1:27" ht="22.5" customHeight="1">
      <c r="A10" s="211" t="s">
        <v>220</v>
      </c>
      <c r="B10" s="436">
        <v>29</v>
      </c>
      <c r="C10" s="211"/>
      <c r="D10" s="211"/>
      <c r="E10" s="211" t="s">
        <v>294</v>
      </c>
      <c r="F10" s="213">
        <f>G10+O10+W10+X10</f>
        <v>49.84</v>
      </c>
      <c r="G10" s="213">
        <f>SUM(H10:N10)</f>
        <v>36.71</v>
      </c>
      <c r="H10" s="214">
        <f>H11</f>
        <v>21.47</v>
      </c>
      <c r="I10" s="214">
        <f aca="true" t="shared" si="2" ref="I10:P10">I11</f>
        <v>0</v>
      </c>
      <c r="J10" s="214">
        <f t="shared" si="2"/>
        <v>13.45</v>
      </c>
      <c r="K10" s="214">
        <f t="shared" si="2"/>
        <v>0</v>
      </c>
      <c r="L10" s="214">
        <f t="shared" si="2"/>
        <v>0</v>
      </c>
      <c r="M10" s="214">
        <f t="shared" si="2"/>
        <v>1.79</v>
      </c>
      <c r="N10" s="214">
        <f t="shared" si="2"/>
        <v>0</v>
      </c>
      <c r="O10" s="213">
        <f>SUM(P10:V10)</f>
        <v>8.93</v>
      </c>
      <c r="P10" s="214">
        <f t="shared" si="2"/>
        <v>5.6</v>
      </c>
      <c r="Q10" s="214">
        <f t="shared" si="1"/>
        <v>2.6</v>
      </c>
      <c r="R10" s="214">
        <f t="shared" si="1"/>
        <v>0.4</v>
      </c>
      <c r="S10" s="214">
        <f t="shared" si="1"/>
        <v>0</v>
      </c>
      <c r="T10" s="214">
        <f t="shared" si="1"/>
        <v>0.33</v>
      </c>
      <c r="U10" s="214">
        <f t="shared" si="1"/>
        <v>0</v>
      </c>
      <c r="V10" s="214">
        <f t="shared" si="1"/>
        <v>0</v>
      </c>
      <c r="W10" s="214">
        <f t="shared" si="1"/>
        <v>4.2</v>
      </c>
      <c r="X10" s="214">
        <f t="shared" si="1"/>
        <v>0</v>
      </c>
      <c r="Y10" s="214">
        <f t="shared" si="1"/>
        <v>0</v>
      </c>
      <c r="Z10" s="214">
        <f t="shared" si="1"/>
        <v>0</v>
      </c>
      <c r="AA10" s="214">
        <f t="shared" si="1"/>
        <v>0</v>
      </c>
    </row>
    <row r="11" spans="1:256" s="21" customFormat="1" ht="26.25" customHeight="1">
      <c r="A11" s="215" t="s">
        <v>220</v>
      </c>
      <c r="B11" s="215" t="s">
        <v>296</v>
      </c>
      <c r="C11" s="215" t="s">
        <v>297</v>
      </c>
      <c r="D11" s="215"/>
      <c r="E11" s="216" t="s">
        <v>295</v>
      </c>
      <c r="F11" s="213">
        <f>G11+O11+W11+X11</f>
        <v>49.84</v>
      </c>
      <c r="G11" s="213">
        <f>SUM(H11:N11)</f>
        <v>36.71</v>
      </c>
      <c r="H11" s="392">
        <v>21.47</v>
      </c>
      <c r="I11" s="392"/>
      <c r="J11" s="392">
        <v>13.45</v>
      </c>
      <c r="K11" s="392"/>
      <c r="L11" s="392"/>
      <c r="M11" s="393">
        <v>1.79</v>
      </c>
      <c r="N11" s="392"/>
      <c r="O11" s="213">
        <f>SUM(P11:V11)</f>
        <v>8.93</v>
      </c>
      <c r="P11" s="392">
        <v>5.6</v>
      </c>
      <c r="Q11" s="392">
        <v>2.6</v>
      </c>
      <c r="R11" s="392">
        <v>0.4</v>
      </c>
      <c r="S11" s="392"/>
      <c r="T11" s="392">
        <v>0.33</v>
      </c>
      <c r="U11" s="392"/>
      <c r="V11" s="392"/>
      <c r="W11" s="392">
        <v>4.2</v>
      </c>
      <c r="X11" s="213">
        <f>SUM(Y11:AA11)</f>
        <v>0</v>
      </c>
      <c r="Y11" s="223"/>
      <c r="Z11" s="223"/>
      <c r="AA11" s="223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  <c r="IN11" s="224"/>
      <c r="IO11" s="224"/>
      <c r="IP11" s="224"/>
      <c r="IQ11" s="224"/>
      <c r="IR11" s="224"/>
      <c r="IS11" s="224"/>
      <c r="IT11" s="224"/>
      <c r="IU11" s="224"/>
      <c r="IV11" s="224"/>
    </row>
    <row r="12" spans="1:28" ht="22.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9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ht="22.5" customHeight="1">
      <c r="A13" s="217"/>
      <c r="B13" s="217"/>
      <c r="C13" s="217"/>
      <c r="D13" s="217"/>
      <c r="E13" s="217"/>
      <c r="F13" s="218"/>
      <c r="G13" s="217"/>
      <c r="H13" s="217"/>
      <c r="I13" s="217"/>
      <c r="J13" s="217"/>
      <c r="K13" s="217"/>
      <c r="L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7" ht="22.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</row>
    <row r="15" spans="1:27" ht="22.5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</row>
    <row r="16" spans="1:26" ht="22.5" customHeight="1">
      <c r="A16" s="217"/>
      <c r="B16" s="217"/>
      <c r="C16" s="217"/>
      <c r="D16" s="217"/>
      <c r="E16" s="217"/>
      <c r="F16" s="217"/>
      <c r="J16" s="217"/>
      <c r="K16" s="217"/>
      <c r="L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</row>
    <row r="17" spans="1:25" ht="22.5" customHeight="1">
      <c r="A17" s="217"/>
      <c r="B17" s="217"/>
      <c r="C17" s="217"/>
      <c r="D17" s="217"/>
      <c r="E17" s="217"/>
      <c r="F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</row>
    <row r="18" spans="15:24" ht="22.5" customHeight="1">
      <c r="O18" s="217"/>
      <c r="P18" s="217"/>
      <c r="Q18" s="217"/>
      <c r="R18" s="217"/>
      <c r="S18" s="217"/>
      <c r="T18" s="217"/>
      <c r="U18" s="217"/>
      <c r="V18" s="217"/>
      <c r="W18" s="217"/>
      <c r="X18" s="217"/>
    </row>
    <row r="19" spans="15:17" ht="22.5" customHeight="1">
      <c r="O19" s="217"/>
      <c r="P19" s="217"/>
      <c r="Q19" s="217"/>
    </row>
    <row r="20" ht="22.5" customHeight="1"/>
  </sheetData>
  <sheetProtection formatCells="0" formatColumns="0" formatRows="0"/>
  <mergeCells count="34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  <mergeCell ref="A3:E3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222</v>
      </c>
    </row>
    <row r="2" spans="1:14" ht="33" customHeight="1">
      <c r="A2" s="498" t="s">
        <v>223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</row>
    <row r="3" spans="1:14" ht="14.25" customHeight="1">
      <c r="A3" s="411" t="s">
        <v>303</v>
      </c>
      <c r="M3" s="519" t="s">
        <v>77</v>
      </c>
      <c r="N3" s="519"/>
    </row>
    <row r="4" spans="1:14" ht="22.5" customHeight="1">
      <c r="A4" s="500" t="s">
        <v>94</v>
      </c>
      <c r="B4" s="500"/>
      <c r="C4" s="500"/>
      <c r="D4" s="487" t="s">
        <v>121</v>
      </c>
      <c r="E4" s="487" t="s">
        <v>79</v>
      </c>
      <c r="F4" s="487" t="s">
        <v>80</v>
      </c>
      <c r="G4" s="487" t="s">
        <v>123</v>
      </c>
      <c r="H4" s="487"/>
      <c r="I4" s="487"/>
      <c r="J4" s="487"/>
      <c r="K4" s="487"/>
      <c r="L4" s="487" t="s">
        <v>127</v>
      </c>
      <c r="M4" s="487"/>
      <c r="N4" s="487"/>
    </row>
    <row r="5" spans="1:14" ht="17.25" customHeight="1">
      <c r="A5" s="487" t="s">
        <v>97</v>
      </c>
      <c r="B5" s="501" t="s">
        <v>98</v>
      </c>
      <c r="C5" s="487" t="s">
        <v>99</v>
      </c>
      <c r="D5" s="487"/>
      <c r="E5" s="487"/>
      <c r="F5" s="487"/>
      <c r="G5" s="487" t="s">
        <v>157</v>
      </c>
      <c r="H5" s="487" t="s">
        <v>158</v>
      </c>
      <c r="I5" s="487" t="s">
        <v>136</v>
      </c>
      <c r="J5" s="487" t="s">
        <v>137</v>
      </c>
      <c r="K5" s="487" t="s">
        <v>138</v>
      </c>
      <c r="L5" s="487" t="s">
        <v>157</v>
      </c>
      <c r="M5" s="487" t="s">
        <v>109</v>
      </c>
      <c r="N5" s="487" t="s">
        <v>159</v>
      </c>
    </row>
    <row r="6" spans="1:14" ht="20.25" customHeight="1">
      <c r="A6" s="487"/>
      <c r="B6" s="501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</row>
    <row r="7" spans="1:14" ht="22.5" customHeight="1">
      <c r="A7" s="418"/>
      <c r="B7" s="418"/>
      <c r="C7" s="421"/>
      <c r="D7" s="418" t="str">
        <f>'一般-工资福利'!D8</f>
        <v>016</v>
      </c>
      <c r="E7" s="41" t="str">
        <f>'一般-工资福利'!E8</f>
        <v>岳阳县妇女联合会</v>
      </c>
      <c r="F7" s="45">
        <f>G7+L7</f>
        <v>49.84</v>
      </c>
      <c r="G7" s="45">
        <f>SUM(H7:K7)</f>
        <v>49.84</v>
      </c>
      <c r="H7" s="45">
        <f>'一般-工资福利'!G8</f>
        <v>36.71</v>
      </c>
      <c r="I7" s="45">
        <f>'一般-工资福利'!O8</f>
        <v>8.93</v>
      </c>
      <c r="J7" s="45">
        <f>'一般-工资福利'!W8</f>
        <v>4.2</v>
      </c>
      <c r="K7" s="45">
        <f>'一般-工资福利'!X8</f>
        <v>0</v>
      </c>
      <c r="L7" s="45"/>
      <c r="M7" s="45"/>
      <c r="N7" s="40"/>
    </row>
    <row r="8" spans="1:14" ht="22.5" customHeight="1">
      <c r="A8" s="418" t="str">
        <f>'一般-工资福利'!A9</f>
        <v>201</v>
      </c>
      <c r="B8" s="418"/>
      <c r="C8" s="418"/>
      <c r="D8" s="418"/>
      <c r="E8" s="41" t="str">
        <f>'一般-工资福利'!E9</f>
        <v>一般公共服务支出</v>
      </c>
      <c r="F8" s="45">
        <f>G8+L8</f>
        <v>49.84</v>
      </c>
      <c r="G8" s="45">
        <f>SUM(H8:K8)</f>
        <v>49.84</v>
      </c>
      <c r="H8" s="45">
        <f>'一般-工资福利'!G9</f>
        <v>36.71</v>
      </c>
      <c r="I8" s="45">
        <f>'一般-工资福利'!O9</f>
        <v>8.93</v>
      </c>
      <c r="J8" s="45">
        <f>'一般-工资福利'!W9</f>
        <v>4.2</v>
      </c>
      <c r="K8" s="45">
        <f>'一般-工资福利'!X9</f>
        <v>0</v>
      </c>
      <c r="L8" s="45"/>
      <c r="M8" s="45"/>
      <c r="N8" s="40"/>
    </row>
    <row r="9" spans="1:14" ht="22.5" customHeight="1">
      <c r="A9" s="418" t="str">
        <f>'一般-工资福利'!A10</f>
        <v>201</v>
      </c>
      <c r="B9" s="418">
        <f>'一般-工资福利'!B10</f>
        <v>29</v>
      </c>
      <c r="C9" s="418"/>
      <c r="D9" s="418"/>
      <c r="E9" s="41" t="str">
        <f>'一般-工资福利'!E10</f>
        <v>群众团体事务</v>
      </c>
      <c r="F9" s="45">
        <f>G9+L9</f>
        <v>49.84</v>
      </c>
      <c r="G9" s="45">
        <f>SUM(H9:K9)</f>
        <v>49.84</v>
      </c>
      <c r="H9" s="45">
        <f>'一般-工资福利'!G10</f>
        <v>36.71</v>
      </c>
      <c r="I9" s="45">
        <f>'一般-工资福利'!O10</f>
        <v>8.93</v>
      </c>
      <c r="J9" s="45">
        <f>'一般-工资福利'!W10</f>
        <v>4.2</v>
      </c>
      <c r="K9" s="45">
        <f>'一般-工资福利'!X10</f>
        <v>0</v>
      </c>
      <c r="L9" s="45"/>
      <c r="M9" s="45"/>
      <c r="N9" s="40"/>
    </row>
    <row r="10" spans="1:14" s="21" customFormat="1" ht="29.25" customHeight="1">
      <c r="A10" s="418" t="str">
        <f>'一般-工资福利'!A11</f>
        <v>201</v>
      </c>
      <c r="B10" s="418" t="str">
        <f>'一般-工资福利'!B11</f>
        <v>29</v>
      </c>
      <c r="C10" s="418" t="str">
        <f>'一般-工资福利'!C11</f>
        <v>01</v>
      </c>
      <c r="D10" s="425">
        <f>'一般-工资福利'!D11</f>
        <v>0</v>
      </c>
      <c r="E10" s="41" t="str">
        <f>'一般-工资福利'!E11</f>
        <v>行政运行</v>
      </c>
      <c r="F10" s="45">
        <f>G10+L10</f>
        <v>49.84</v>
      </c>
      <c r="G10" s="45">
        <f>SUM(H10:K10)</f>
        <v>49.84</v>
      </c>
      <c r="H10" s="45">
        <f>'一般-工资福利'!G11</f>
        <v>36.71</v>
      </c>
      <c r="I10" s="45">
        <f>'一般-工资福利'!O11</f>
        <v>8.93</v>
      </c>
      <c r="J10" s="45">
        <f>'一般-工资福利'!W11</f>
        <v>4.2</v>
      </c>
      <c r="K10" s="45">
        <f>'一般-工资福利'!X11</f>
        <v>0</v>
      </c>
      <c r="L10" s="45"/>
      <c r="M10" s="45"/>
      <c r="N10" s="175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PageLayoutView="0" workbookViewId="0" topLeftCell="A1">
      <selection activeCell="A8" sqref="A8:D12"/>
    </sheetView>
  </sheetViews>
  <sheetFormatPr defaultColWidth="6.75390625" defaultRowHeight="22.5" customHeight="1"/>
  <cols>
    <col min="1" max="1" width="4.75390625" style="195" customWidth="1"/>
    <col min="2" max="3" width="4.00390625" style="195" customWidth="1"/>
    <col min="4" max="4" width="9.625" style="195" customWidth="1"/>
    <col min="5" max="5" width="21.875" style="195" customWidth="1"/>
    <col min="6" max="6" width="8.625" style="195" customWidth="1"/>
    <col min="7" max="14" width="7.25390625" style="195" customWidth="1"/>
    <col min="15" max="15" width="7.00390625" style="195" customWidth="1"/>
    <col min="16" max="24" width="7.25390625" style="195" customWidth="1"/>
    <col min="25" max="25" width="6.875" style="195" customWidth="1"/>
    <col min="26" max="26" width="7.25390625" style="195" customWidth="1"/>
    <col min="27" max="16384" width="6.75390625" style="195" customWidth="1"/>
  </cols>
  <sheetData>
    <row r="1" spans="2:26" ht="22.5" customHeight="1"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X1" s="536" t="s">
        <v>224</v>
      </c>
      <c r="Y1" s="536"/>
      <c r="Z1" s="536"/>
    </row>
    <row r="2" spans="1:26" ht="22.5" customHeight="1">
      <c r="A2" s="537" t="s">
        <v>225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</row>
    <row r="3" spans="1:26" ht="22.5" customHeight="1">
      <c r="A3" s="540" t="s">
        <v>303</v>
      </c>
      <c r="B3" s="540"/>
      <c r="C3" s="540"/>
      <c r="D3" s="540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X3" s="538" t="s">
        <v>77</v>
      </c>
      <c r="Y3" s="538"/>
      <c r="Z3" s="538"/>
    </row>
    <row r="4" spans="1:26" ht="22.5" customHeight="1">
      <c r="A4" s="539" t="s">
        <v>94</v>
      </c>
      <c r="B4" s="539"/>
      <c r="C4" s="539"/>
      <c r="D4" s="535" t="s">
        <v>78</v>
      </c>
      <c r="E4" s="535" t="s">
        <v>95</v>
      </c>
      <c r="F4" s="535" t="s">
        <v>163</v>
      </c>
      <c r="G4" s="535" t="s">
        <v>164</v>
      </c>
      <c r="H4" s="535" t="s">
        <v>165</v>
      </c>
      <c r="I4" s="535" t="s">
        <v>166</v>
      </c>
      <c r="J4" s="535" t="s">
        <v>167</v>
      </c>
      <c r="K4" s="535" t="s">
        <v>168</v>
      </c>
      <c r="L4" s="535" t="s">
        <v>169</v>
      </c>
      <c r="M4" s="535" t="s">
        <v>170</v>
      </c>
      <c r="N4" s="535" t="s">
        <v>171</v>
      </c>
      <c r="O4" s="535" t="s">
        <v>172</v>
      </c>
      <c r="P4" s="535" t="s">
        <v>173</v>
      </c>
      <c r="Q4" s="535" t="s">
        <v>174</v>
      </c>
      <c r="R4" s="535" t="s">
        <v>175</v>
      </c>
      <c r="S4" s="535" t="s">
        <v>176</v>
      </c>
      <c r="T4" s="535" t="s">
        <v>177</v>
      </c>
      <c r="U4" s="535" t="s">
        <v>178</v>
      </c>
      <c r="V4" s="535" t="s">
        <v>179</v>
      </c>
      <c r="W4" s="535" t="s">
        <v>180</v>
      </c>
      <c r="X4" s="535" t="s">
        <v>181</v>
      </c>
      <c r="Y4" s="535" t="s">
        <v>182</v>
      </c>
      <c r="Z4" s="535" t="s">
        <v>183</v>
      </c>
    </row>
    <row r="5" spans="1:26" ht="22.5" customHeight="1">
      <c r="A5" s="535" t="s">
        <v>97</v>
      </c>
      <c r="B5" s="535" t="s">
        <v>98</v>
      </c>
      <c r="C5" s="535" t="s">
        <v>99</v>
      </c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</row>
    <row r="6" spans="1:26" ht="22.5" customHeight="1">
      <c r="A6" s="535"/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</row>
    <row r="7" spans="1:26" ht="22.5" customHeight="1">
      <c r="A7" s="198"/>
      <c r="B7" s="198"/>
      <c r="C7" s="198"/>
      <c r="D7" s="198"/>
      <c r="E7" s="198"/>
      <c r="F7" s="198">
        <v>1</v>
      </c>
      <c r="G7" s="198">
        <v>2</v>
      </c>
      <c r="H7" s="198">
        <v>3</v>
      </c>
      <c r="I7" s="198">
        <v>4</v>
      </c>
      <c r="J7" s="198">
        <v>5</v>
      </c>
      <c r="K7" s="198">
        <v>6</v>
      </c>
      <c r="L7" s="198">
        <v>7</v>
      </c>
      <c r="M7" s="198">
        <v>8</v>
      </c>
      <c r="N7" s="198">
        <v>9</v>
      </c>
      <c r="O7" s="198">
        <v>10</v>
      </c>
      <c r="P7" s="198">
        <v>11</v>
      </c>
      <c r="Q7" s="198">
        <v>12</v>
      </c>
      <c r="R7" s="198">
        <v>13</v>
      </c>
      <c r="S7" s="198">
        <v>14</v>
      </c>
      <c r="T7" s="198">
        <v>15</v>
      </c>
      <c r="U7" s="198">
        <v>16</v>
      </c>
      <c r="V7" s="198">
        <v>17</v>
      </c>
      <c r="W7" s="198">
        <v>18</v>
      </c>
      <c r="X7" s="198">
        <v>19</v>
      </c>
      <c r="Y7" s="198">
        <v>20</v>
      </c>
      <c r="Z7" s="198">
        <v>21</v>
      </c>
    </row>
    <row r="8" spans="1:26" ht="22.5" customHeight="1">
      <c r="A8" s="418"/>
      <c r="B8" s="418"/>
      <c r="C8" s="421"/>
      <c r="D8" s="418" t="str">
        <f>'一般-工资福利'!D8</f>
        <v>016</v>
      </c>
      <c r="E8" s="41" t="str">
        <f>'一般-工资福利'!E8</f>
        <v>岳阳县妇女联合会</v>
      </c>
      <c r="F8" s="199">
        <f>F10</f>
        <v>11.059999999999999</v>
      </c>
      <c r="G8" s="199">
        <f aca="true" t="shared" si="0" ref="G8:Z8">G10</f>
        <v>0.54</v>
      </c>
      <c r="H8" s="199">
        <f t="shared" si="0"/>
        <v>0.12</v>
      </c>
      <c r="I8" s="199">
        <f t="shared" si="0"/>
        <v>0.09</v>
      </c>
      <c r="J8" s="199">
        <f t="shared" si="0"/>
        <v>0.6</v>
      </c>
      <c r="K8" s="199">
        <f t="shared" si="0"/>
        <v>0.6</v>
      </c>
      <c r="L8" s="199">
        <f t="shared" si="0"/>
        <v>0.42</v>
      </c>
      <c r="M8" s="199">
        <f t="shared" si="0"/>
        <v>0.72</v>
      </c>
      <c r="N8" s="199">
        <f t="shared" si="0"/>
        <v>0</v>
      </c>
      <c r="O8" s="199">
        <f t="shared" si="0"/>
        <v>0.3</v>
      </c>
      <c r="P8" s="199">
        <f t="shared" si="0"/>
        <v>1</v>
      </c>
      <c r="Q8" s="199">
        <f t="shared" si="0"/>
        <v>0.21</v>
      </c>
      <c r="R8" s="199">
        <f t="shared" si="0"/>
        <v>0.3</v>
      </c>
      <c r="S8" s="199">
        <f t="shared" si="0"/>
        <v>0</v>
      </c>
      <c r="T8" s="199">
        <f t="shared" si="0"/>
        <v>0.72</v>
      </c>
      <c r="U8" s="199">
        <f t="shared" si="0"/>
        <v>0</v>
      </c>
      <c r="V8" s="199">
        <f t="shared" si="0"/>
        <v>4.26</v>
      </c>
      <c r="W8" s="199">
        <f t="shared" si="0"/>
        <v>0.5</v>
      </c>
      <c r="X8" s="199">
        <f t="shared" si="0"/>
        <v>0</v>
      </c>
      <c r="Y8" s="199">
        <f t="shared" si="0"/>
        <v>0</v>
      </c>
      <c r="Z8" s="199">
        <f t="shared" si="0"/>
        <v>0.68</v>
      </c>
    </row>
    <row r="9" spans="1:26" ht="22.5" customHeight="1">
      <c r="A9" s="418" t="str">
        <f>'一般-工资福利'!A9</f>
        <v>201</v>
      </c>
      <c r="B9" s="418"/>
      <c r="C9" s="418"/>
      <c r="D9" s="421"/>
      <c r="E9" s="41" t="str">
        <f>'一般-工资福利'!E9</f>
        <v>一般公共服务支出</v>
      </c>
      <c r="F9" s="199">
        <f>F10</f>
        <v>11.059999999999999</v>
      </c>
      <c r="G9" s="199">
        <f aca="true" t="shared" si="1" ref="G9:Z9">G10</f>
        <v>0.54</v>
      </c>
      <c r="H9" s="199">
        <f t="shared" si="1"/>
        <v>0.12</v>
      </c>
      <c r="I9" s="199">
        <f t="shared" si="1"/>
        <v>0.09</v>
      </c>
      <c r="J9" s="199">
        <f t="shared" si="1"/>
        <v>0.6</v>
      </c>
      <c r="K9" s="199">
        <f t="shared" si="1"/>
        <v>0.6</v>
      </c>
      <c r="L9" s="199">
        <f t="shared" si="1"/>
        <v>0.42</v>
      </c>
      <c r="M9" s="199">
        <f t="shared" si="1"/>
        <v>0.72</v>
      </c>
      <c r="N9" s="199">
        <f t="shared" si="1"/>
        <v>0</v>
      </c>
      <c r="O9" s="199">
        <f t="shared" si="1"/>
        <v>0.3</v>
      </c>
      <c r="P9" s="199">
        <f t="shared" si="1"/>
        <v>1</v>
      </c>
      <c r="Q9" s="199">
        <f t="shared" si="1"/>
        <v>0.21</v>
      </c>
      <c r="R9" s="199">
        <f t="shared" si="1"/>
        <v>0.3</v>
      </c>
      <c r="S9" s="199">
        <f t="shared" si="1"/>
        <v>0</v>
      </c>
      <c r="T9" s="199">
        <f t="shared" si="1"/>
        <v>0.72</v>
      </c>
      <c r="U9" s="199">
        <f t="shared" si="1"/>
        <v>0</v>
      </c>
      <c r="V9" s="199">
        <f t="shared" si="1"/>
        <v>4.26</v>
      </c>
      <c r="W9" s="199">
        <f t="shared" si="1"/>
        <v>0.5</v>
      </c>
      <c r="X9" s="199">
        <f t="shared" si="1"/>
        <v>0</v>
      </c>
      <c r="Y9" s="199">
        <f t="shared" si="1"/>
        <v>0</v>
      </c>
      <c r="Z9" s="199">
        <f t="shared" si="1"/>
        <v>0.68</v>
      </c>
    </row>
    <row r="10" spans="1:26" ht="22.5" customHeight="1">
      <c r="A10" s="418" t="str">
        <f>'一般-工资福利'!A10</f>
        <v>201</v>
      </c>
      <c r="B10" s="418">
        <f>'一般-工资福利'!B10</f>
        <v>29</v>
      </c>
      <c r="C10" s="418"/>
      <c r="D10" s="421"/>
      <c r="E10" s="41" t="str">
        <f>'一般-工资福利'!E10</f>
        <v>群众团体事务</v>
      </c>
      <c r="F10" s="199">
        <f>F11+F12</f>
        <v>11.059999999999999</v>
      </c>
      <c r="G10" s="199">
        <f aca="true" t="shared" si="2" ref="G10:Z10">G11+G12</f>
        <v>0.54</v>
      </c>
      <c r="H10" s="199">
        <f t="shared" si="2"/>
        <v>0.12</v>
      </c>
      <c r="I10" s="199">
        <f t="shared" si="2"/>
        <v>0.09</v>
      </c>
      <c r="J10" s="199">
        <f t="shared" si="2"/>
        <v>0.6</v>
      </c>
      <c r="K10" s="199">
        <f t="shared" si="2"/>
        <v>0.6</v>
      </c>
      <c r="L10" s="199">
        <f t="shared" si="2"/>
        <v>0.42</v>
      </c>
      <c r="M10" s="199">
        <f t="shared" si="2"/>
        <v>0.72</v>
      </c>
      <c r="N10" s="199">
        <f t="shared" si="2"/>
        <v>0</v>
      </c>
      <c r="O10" s="199">
        <f t="shared" si="2"/>
        <v>0.3</v>
      </c>
      <c r="P10" s="199">
        <f t="shared" si="2"/>
        <v>1</v>
      </c>
      <c r="Q10" s="199">
        <f t="shared" si="2"/>
        <v>0.21</v>
      </c>
      <c r="R10" s="199">
        <f t="shared" si="2"/>
        <v>0.3</v>
      </c>
      <c r="S10" s="199">
        <f t="shared" si="2"/>
        <v>0</v>
      </c>
      <c r="T10" s="199">
        <f t="shared" si="2"/>
        <v>0.72</v>
      </c>
      <c r="U10" s="199">
        <f t="shared" si="2"/>
        <v>0</v>
      </c>
      <c r="V10" s="199">
        <f t="shared" si="2"/>
        <v>4.26</v>
      </c>
      <c r="W10" s="199">
        <f t="shared" si="2"/>
        <v>0.5</v>
      </c>
      <c r="X10" s="199">
        <f t="shared" si="2"/>
        <v>0</v>
      </c>
      <c r="Y10" s="199">
        <f t="shared" si="2"/>
        <v>0</v>
      </c>
      <c r="Z10" s="199">
        <f t="shared" si="2"/>
        <v>0.68</v>
      </c>
    </row>
    <row r="11" spans="1:26" s="194" customFormat="1" ht="22.5" customHeight="1">
      <c r="A11" s="418" t="str">
        <f>'一般-工资福利'!A11</f>
        <v>201</v>
      </c>
      <c r="B11" s="418" t="str">
        <f>'一般-工资福利'!B11</f>
        <v>29</v>
      </c>
      <c r="C11" s="418" t="str">
        <f>'一般-工资福利'!C11</f>
        <v>01</v>
      </c>
      <c r="D11" s="419"/>
      <c r="E11" s="41" t="str">
        <f>'一般-工资福利'!E11</f>
        <v>行政运行</v>
      </c>
      <c r="F11" s="200">
        <f>SUM(G11:Z11)</f>
        <v>11.059999999999999</v>
      </c>
      <c r="G11" s="201">
        <v>0.54</v>
      </c>
      <c r="H11" s="201">
        <v>0.12</v>
      </c>
      <c r="I11" s="201">
        <v>0.09</v>
      </c>
      <c r="J11" s="201">
        <v>0.6</v>
      </c>
      <c r="K11" s="201">
        <v>0.6</v>
      </c>
      <c r="L11" s="201">
        <v>0.42</v>
      </c>
      <c r="M11" s="201">
        <v>0.72</v>
      </c>
      <c r="N11" s="204"/>
      <c r="O11" s="201">
        <v>0.3</v>
      </c>
      <c r="P11" s="201">
        <v>1</v>
      </c>
      <c r="Q11" s="201">
        <v>0.21</v>
      </c>
      <c r="R11" s="201">
        <v>0.3</v>
      </c>
      <c r="S11" s="204"/>
      <c r="T11" s="204">
        <v>0.72</v>
      </c>
      <c r="U11" s="204"/>
      <c r="V11" s="201">
        <v>4.26</v>
      </c>
      <c r="W11" s="204">
        <v>0.5</v>
      </c>
      <c r="X11" s="204"/>
      <c r="Y11" s="205"/>
      <c r="Z11" s="205">
        <v>0.68</v>
      </c>
    </row>
    <row r="12" spans="1:26" ht="28.5" customHeight="1">
      <c r="A12" s="435"/>
      <c r="B12" s="435"/>
      <c r="C12" s="435"/>
      <c r="D12" s="435"/>
      <c r="E12" s="202"/>
      <c r="F12" s="200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</row>
    <row r="13" spans="11:19" ht="22.5" customHeight="1">
      <c r="K13" s="194"/>
      <c r="L13" s="194"/>
      <c r="M13" s="194"/>
      <c r="S13" s="194"/>
    </row>
    <row r="14" spans="11:13" ht="22.5" customHeight="1">
      <c r="K14" s="194"/>
      <c r="L14" s="194"/>
      <c r="M14" s="194"/>
    </row>
    <row r="15" ht="22.5" customHeight="1">
      <c r="K15" s="194"/>
    </row>
  </sheetData>
  <sheetProtection formatCells="0" formatColumns="0" formatRows="0"/>
  <mergeCells count="31">
    <mergeCell ref="M4:M6"/>
    <mergeCell ref="K4:K6"/>
    <mergeCell ref="A3:D3"/>
    <mergeCell ref="Y4:Y6"/>
    <mergeCell ref="Z4:Z6"/>
    <mergeCell ref="S4:S6"/>
    <mergeCell ref="T4:T6"/>
    <mergeCell ref="U4:U6"/>
    <mergeCell ref="V4:V6"/>
    <mergeCell ref="W4:W6"/>
    <mergeCell ref="X4:X6"/>
    <mergeCell ref="E4:E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F4:F6"/>
    <mergeCell ref="L4:L6"/>
    <mergeCell ref="X1:Z1"/>
    <mergeCell ref="A2:Z2"/>
    <mergeCell ref="X3:Z3"/>
    <mergeCell ref="A4:C4"/>
    <mergeCell ref="A5:A6"/>
    <mergeCell ref="B5:B6"/>
    <mergeCell ref="C5:C6"/>
    <mergeCell ref="D4:D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1"/>
  <sheetViews>
    <sheetView showGridLines="0" showZeros="0" zoomScalePageLayoutView="0" workbookViewId="0" topLeftCell="A1">
      <selection activeCell="F8" sqref="F8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226</v>
      </c>
    </row>
    <row r="2" spans="1:20" ht="33.75" customHeight="1">
      <c r="A2" s="479" t="s">
        <v>227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</row>
    <row r="3" spans="1:20" ht="14.25" customHeight="1">
      <c r="A3" s="411" t="s">
        <v>303</v>
      </c>
      <c r="S3" s="519" t="s">
        <v>77</v>
      </c>
      <c r="T3" s="519"/>
    </row>
    <row r="4" spans="1:20" ht="22.5" customHeight="1">
      <c r="A4" s="509" t="s">
        <v>94</v>
      </c>
      <c r="B4" s="509"/>
      <c r="C4" s="509"/>
      <c r="D4" s="487" t="s">
        <v>186</v>
      </c>
      <c r="E4" s="487" t="s">
        <v>122</v>
      </c>
      <c r="F4" s="484" t="s">
        <v>163</v>
      </c>
      <c r="G4" s="487" t="s">
        <v>124</v>
      </c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 t="s">
        <v>127</v>
      </c>
      <c r="S4" s="487"/>
      <c r="T4" s="487"/>
    </row>
    <row r="5" spans="1:20" ht="14.25" customHeight="1">
      <c r="A5" s="509"/>
      <c r="B5" s="509"/>
      <c r="C5" s="509"/>
      <c r="D5" s="487"/>
      <c r="E5" s="487"/>
      <c r="F5" s="486"/>
      <c r="G5" s="487" t="s">
        <v>89</v>
      </c>
      <c r="H5" s="487" t="s">
        <v>187</v>
      </c>
      <c r="I5" s="487" t="s">
        <v>173</v>
      </c>
      <c r="J5" s="487" t="s">
        <v>174</v>
      </c>
      <c r="K5" s="487" t="s">
        <v>188</v>
      </c>
      <c r="L5" s="487" t="s">
        <v>189</v>
      </c>
      <c r="M5" s="487" t="s">
        <v>175</v>
      </c>
      <c r="N5" s="487" t="s">
        <v>190</v>
      </c>
      <c r="O5" s="487" t="s">
        <v>178</v>
      </c>
      <c r="P5" s="487" t="s">
        <v>191</v>
      </c>
      <c r="Q5" s="487" t="s">
        <v>192</v>
      </c>
      <c r="R5" s="487" t="s">
        <v>89</v>
      </c>
      <c r="S5" s="487" t="s">
        <v>193</v>
      </c>
      <c r="T5" s="487" t="s">
        <v>159</v>
      </c>
    </row>
    <row r="6" spans="1:20" ht="42.75" customHeight="1">
      <c r="A6" s="40" t="s">
        <v>97</v>
      </c>
      <c r="B6" s="40" t="s">
        <v>98</v>
      </c>
      <c r="C6" s="40" t="s">
        <v>99</v>
      </c>
      <c r="D6" s="487"/>
      <c r="E6" s="487"/>
      <c r="F6" s="485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</row>
    <row r="7" spans="1:20" ht="22.5" customHeight="1">
      <c r="A7" s="418"/>
      <c r="B7" s="418"/>
      <c r="C7" s="421"/>
      <c r="D7" s="418" t="str">
        <f>'一般-工资福利'!D8</f>
        <v>016</v>
      </c>
      <c r="E7" s="41" t="str">
        <f>'一般-工资福利'!E8</f>
        <v>岳阳县妇女联合会</v>
      </c>
      <c r="F7" s="192">
        <f>F8</f>
        <v>11.059999999999999</v>
      </c>
      <c r="G7" s="192">
        <f aca="true" t="shared" si="0" ref="G7:T8">G8</f>
        <v>11.059999999999999</v>
      </c>
      <c r="H7" s="192">
        <f t="shared" si="0"/>
        <v>8.569999999999999</v>
      </c>
      <c r="I7" s="192">
        <f t="shared" si="0"/>
        <v>1</v>
      </c>
      <c r="J7" s="192">
        <f t="shared" si="0"/>
        <v>0.21</v>
      </c>
      <c r="K7" s="192">
        <f t="shared" si="0"/>
        <v>0</v>
      </c>
      <c r="L7" s="192">
        <f t="shared" si="0"/>
        <v>0</v>
      </c>
      <c r="M7" s="192">
        <f t="shared" si="0"/>
        <v>0.3</v>
      </c>
      <c r="N7" s="192">
        <f t="shared" si="0"/>
        <v>0</v>
      </c>
      <c r="O7" s="192">
        <f t="shared" si="0"/>
        <v>0</v>
      </c>
      <c r="P7" s="192">
        <f t="shared" si="0"/>
        <v>0.3</v>
      </c>
      <c r="Q7" s="192">
        <f t="shared" si="0"/>
        <v>0.68</v>
      </c>
      <c r="R7" s="192">
        <f t="shared" si="0"/>
        <v>0</v>
      </c>
      <c r="S7" s="192">
        <f t="shared" si="0"/>
        <v>0</v>
      </c>
      <c r="T7" s="192">
        <f t="shared" si="0"/>
        <v>0</v>
      </c>
    </row>
    <row r="8" spans="1:20" ht="22.5" customHeight="1">
      <c r="A8" s="418" t="str">
        <f>'一般-工资福利'!A9</f>
        <v>201</v>
      </c>
      <c r="B8" s="418"/>
      <c r="C8" s="418"/>
      <c r="D8" s="418"/>
      <c r="E8" s="41" t="str">
        <f>'一般-工资福利'!E9</f>
        <v>一般公共服务支出</v>
      </c>
      <c r="F8" s="192">
        <f>F9</f>
        <v>11.059999999999999</v>
      </c>
      <c r="G8" s="192">
        <f t="shared" si="0"/>
        <v>11.059999999999999</v>
      </c>
      <c r="H8" s="192">
        <f t="shared" si="0"/>
        <v>8.569999999999999</v>
      </c>
      <c r="I8" s="192">
        <f t="shared" si="0"/>
        <v>1</v>
      </c>
      <c r="J8" s="192">
        <f t="shared" si="0"/>
        <v>0.21</v>
      </c>
      <c r="K8" s="192">
        <f t="shared" si="0"/>
        <v>0</v>
      </c>
      <c r="L8" s="192">
        <f t="shared" si="0"/>
        <v>0</v>
      </c>
      <c r="M8" s="192">
        <f t="shared" si="0"/>
        <v>0.3</v>
      </c>
      <c r="N8" s="192">
        <f t="shared" si="0"/>
        <v>0</v>
      </c>
      <c r="O8" s="192">
        <f t="shared" si="0"/>
        <v>0</v>
      </c>
      <c r="P8" s="192">
        <f t="shared" si="0"/>
        <v>0.3</v>
      </c>
      <c r="Q8" s="192">
        <f t="shared" si="0"/>
        <v>0.68</v>
      </c>
      <c r="R8" s="192">
        <f t="shared" si="0"/>
        <v>0</v>
      </c>
      <c r="S8" s="192">
        <f t="shared" si="0"/>
        <v>0</v>
      </c>
      <c r="T8" s="192">
        <f t="shared" si="0"/>
        <v>0</v>
      </c>
    </row>
    <row r="9" spans="1:20" ht="22.5" customHeight="1">
      <c r="A9" s="418" t="str">
        <f>'一般-工资福利'!A10</f>
        <v>201</v>
      </c>
      <c r="B9" s="418">
        <f>'一般-工资福利'!B10</f>
        <v>29</v>
      </c>
      <c r="C9" s="418"/>
      <c r="D9" s="418"/>
      <c r="E9" s="41" t="str">
        <f>'一般-工资福利'!E10</f>
        <v>群众团体事务</v>
      </c>
      <c r="F9" s="192">
        <f>SUM(F10:F11)</f>
        <v>11.059999999999999</v>
      </c>
      <c r="G9" s="192">
        <f aca="true" t="shared" si="1" ref="G9:T9">SUM(G10:G11)</f>
        <v>11.059999999999999</v>
      </c>
      <c r="H9" s="192">
        <f t="shared" si="1"/>
        <v>8.569999999999999</v>
      </c>
      <c r="I9" s="192">
        <f t="shared" si="1"/>
        <v>1</v>
      </c>
      <c r="J9" s="192">
        <f t="shared" si="1"/>
        <v>0.21</v>
      </c>
      <c r="K9" s="192">
        <f t="shared" si="1"/>
        <v>0</v>
      </c>
      <c r="L9" s="192">
        <f t="shared" si="1"/>
        <v>0</v>
      </c>
      <c r="M9" s="192">
        <f t="shared" si="1"/>
        <v>0.3</v>
      </c>
      <c r="N9" s="192">
        <f t="shared" si="1"/>
        <v>0</v>
      </c>
      <c r="O9" s="192">
        <f t="shared" si="1"/>
        <v>0</v>
      </c>
      <c r="P9" s="192">
        <f t="shared" si="1"/>
        <v>0.3</v>
      </c>
      <c r="Q9" s="192">
        <f t="shared" si="1"/>
        <v>0.68</v>
      </c>
      <c r="R9" s="192">
        <f t="shared" si="1"/>
        <v>0</v>
      </c>
      <c r="S9" s="192">
        <f t="shared" si="1"/>
        <v>0</v>
      </c>
      <c r="T9" s="192">
        <f t="shared" si="1"/>
        <v>0</v>
      </c>
    </row>
    <row r="10" spans="1:20" s="21" customFormat="1" ht="22.5" customHeight="1">
      <c r="A10" s="418" t="str">
        <f>'一般-工资福利'!A11</f>
        <v>201</v>
      </c>
      <c r="B10" s="418" t="str">
        <f>'一般-工资福利'!B11</f>
        <v>29</v>
      </c>
      <c r="C10" s="418" t="str">
        <f>'一般-工资福利'!C11</f>
        <v>01</v>
      </c>
      <c r="D10" s="415">
        <f>'一般-工资福利'!D11</f>
        <v>0</v>
      </c>
      <c r="E10" s="41" t="str">
        <f>'一般-工资福利'!E11</f>
        <v>行政运行</v>
      </c>
      <c r="F10" s="193">
        <f>G10+R10</f>
        <v>11.059999999999999</v>
      </c>
      <c r="G10" s="193">
        <f>'一般-商品和服务'!F11</f>
        <v>11.059999999999999</v>
      </c>
      <c r="H10" s="193">
        <f>G10-SUM(I10:Q10)</f>
        <v>8.569999999999999</v>
      </c>
      <c r="I10" s="193">
        <f>'一般-商品和服务'!P11</f>
        <v>1</v>
      </c>
      <c r="J10" s="193">
        <f>'一般-商品和服务'!Q11</f>
        <v>0.21</v>
      </c>
      <c r="K10" s="193"/>
      <c r="L10" s="193"/>
      <c r="M10" s="193">
        <f>'一般-商品和服务'!R11</f>
        <v>0.3</v>
      </c>
      <c r="N10" s="193">
        <f>'一般-商品和服务'!N11</f>
        <v>0</v>
      </c>
      <c r="O10" s="193">
        <f>'一般-商品和服务'!U11</f>
        <v>0</v>
      </c>
      <c r="P10" s="193">
        <f>'一般-商品和服务'!O11</f>
        <v>0.3</v>
      </c>
      <c r="Q10" s="193">
        <f>'一般-商品和服务'!Z11+'一般-商品和服务'!X11+'一般-商品和服务'!Y11</f>
        <v>0.68</v>
      </c>
      <c r="R10" s="193">
        <f>'工资福利(政府预算)(2)'!L10</f>
        <v>0</v>
      </c>
      <c r="S10" s="193"/>
      <c r="T10" s="193"/>
    </row>
    <row r="11" spans="1:20" ht="22.5" customHeight="1">
      <c r="A11" s="415"/>
      <c r="B11" s="415"/>
      <c r="C11" s="415"/>
      <c r="D11" s="415"/>
      <c r="E11" s="86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75"/>
      <c r="R11" s="175"/>
      <c r="S11" s="175"/>
      <c r="T11" s="175"/>
    </row>
  </sheetData>
  <sheetProtection formatCells="0" formatColumns="0" formatRows="0"/>
  <mergeCells count="22">
    <mergeCell ref="T5:T6"/>
    <mergeCell ref="A4:C5"/>
    <mergeCell ref="J5:J6"/>
    <mergeCell ref="K5:K6"/>
    <mergeCell ref="L5:L6"/>
    <mergeCell ref="M5:M6"/>
    <mergeCell ref="R5:R6"/>
    <mergeCell ref="S5:S6"/>
    <mergeCell ref="P5:P6"/>
    <mergeCell ref="Q5:Q6"/>
    <mergeCell ref="N5:N6"/>
    <mergeCell ref="O5:O6"/>
    <mergeCell ref="H5:H6"/>
    <mergeCell ref="I5:I6"/>
    <mergeCell ref="F4:F6"/>
    <mergeCell ref="G5:G6"/>
    <mergeCell ref="A2:T2"/>
    <mergeCell ref="S3:T3"/>
    <mergeCell ref="G4:Q4"/>
    <mergeCell ref="R4:T4"/>
    <mergeCell ref="D4:D6"/>
    <mergeCell ref="E4:E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zoomScalePageLayoutView="0" workbookViewId="0" topLeftCell="A1">
      <selection activeCell="D8" sqref="D8"/>
    </sheetView>
  </sheetViews>
  <sheetFormatPr defaultColWidth="6.875" defaultRowHeight="22.5" customHeight="1"/>
  <cols>
    <col min="1" max="3" width="4.00390625" style="179" customWidth="1"/>
    <col min="4" max="4" width="11.125" style="179" customWidth="1"/>
    <col min="5" max="5" width="30.125" style="179" customWidth="1"/>
    <col min="6" max="6" width="11.375" style="179" customWidth="1"/>
    <col min="7" max="12" width="10.375" style="179" customWidth="1"/>
    <col min="13" max="246" width="6.75390625" style="179" customWidth="1"/>
    <col min="247" max="252" width="6.75390625" style="180" customWidth="1"/>
    <col min="253" max="253" width="6.875" style="181" customWidth="1"/>
    <col min="254" max="16384" width="6.875" style="181" customWidth="1"/>
  </cols>
  <sheetData>
    <row r="1" spans="12:253" ht="22.5" customHeight="1">
      <c r="L1" s="179" t="s">
        <v>228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543" t="s">
        <v>229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426" t="s">
        <v>303</v>
      </c>
      <c r="B3" s="427"/>
      <c r="C3" s="426"/>
      <c r="D3" s="426"/>
      <c r="E3" s="182"/>
      <c r="H3" s="182"/>
      <c r="J3" s="544" t="s">
        <v>77</v>
      </c>
      <c r="K3" s="544"/>
      <c r="L3" s="54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545" t="s">
        <v>94</v>
      </c>
      <c r="B4" s="545"/>
      <c r="C4" s="545"/>
      <c r="D4" s="541" t="s">
        <v>121</v>
      </c>
      <c r="E4" s="541" t="s">
        <v>95</v>
      </c>
      <c r="F4" s="541" t="s">
        <v>163</v>
      </c>
      <c r="G4" s="542" t="s">
        <v>196</v>
      </c>
      <c r="H4" s="541" t="s">
        <v>197</v>
      </c>
      <c r="I4" s="541" t="s">
        <v>198</v>
      </c>
      <c r="J4" s="541" t="s">
        <v>199</v>
      </c>
      <c r="K4" s="541" t="s">
        <v>200</v>
      </c>
      <c r="L4" s="541" t="s">
        <v>183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541" t="s">
        <v>97</v>
      </c>
      <c r="B5" s="541" t="s">
        <v>98</v>
      </c>
      <c r="C5" s="541" t="s">
        <v>99</v>
      </c>
      <c r="D5" s="541"/>
      <c r="E5" s="541"/>
      <c r="F5" s="541"/>
      <c r="G5" s="542"/>
      <c r="H5" s="541"/>
      <c r="I5" s="541"/>
      <c r="J5" s="541"/>
      <c r="K5" s="541"/>
      <c r="L5" s="54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541"/>
      <c r="B6" s="541"/>
      <c r="C6" s="541"/>
      <c r="D6" s="541"/>
      <c r="E6" s="541"/>
      <c r="F6" s="541"/>
      <c r="G6" s="542"/>
      <c r="H6" s="541"/>
      <c r="I6" s="541"/>
      <c r="J6" s="541"/>
      <c r="K6" s="541"/>
      <c r="L6" s="54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84"/>
      <c r="B7" s="184"/>
      <c r="C7" s="184"/>
      <c r="D7" s="184"/>
      <c r="E7" s="184"/>
      <c r="F7" s="184">
        <v>1</v>
      </c>
      <c r="G7" s="183">
        <v>2</v>
      </c>
      <c r="H7" s="183">
        <v>3</v>
      </c>
      <c r="I7" s="183">
        <v>4</v>
      </c>
      <c r="J7" s="184">
        <v>5</v>
      </c>
      <c r="K7" s="184"/>
      <c r="L7" s="184">
        <v>6</v>
      </c>
      <c r="M7" s="18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41"/>
      <c r="B8" s="41"/>
      <c r="C8" s="42"/>
      <c r="D8" s="418" t="str">
        <f>'一般-工资福利'!D8</f>
        <v>016</v>
      </c>
      <c r="E8" s="41" t="str">
        <f>'一般-工资福利'!E8</f>
        <v>岳阳县妇女联合会</v>
      </c>
      <c r="F8" s="185">
        <f>SUM(G8:L8)</f>
        <v>0</v>
      </c>
      <c r="G8" s="186">
        <f>G9</f>
        <v>0</v>
      </c>
      <c r="H8" s="183"/>
      <c r="I8" s="183"/>
      <c r="J8" s="184"/>
      <c r="K8" s="184"/>
      <c r="L8" s="184"/>
      <c r="M8" s="182"/>
    </row>
    <row r="9" spans="1:13" ht="22.5" customHeight="1">
      <c r="A9" s="41"/>
      <c r="B9" s="41"/>
      <c r="C9" s="41"/>
      <c r="D9" s="41"/>
      <c r="E9" s="41"/>
      <c r="F9" s="185">
        <f>SUM(G9:L9)</f>
        <v>0</v>
      </c>
      <c r="G9" s="186">
        <f>G10</f>
        <v>0</v>
      </c>
      <c r="H9" s="183"/>
      <c r="I9" s="183"/>
      <c r="J9" s="184"/>
      <c r="K9" s="184"/>
      <c r="L9" s="184"/>
      <c r="M9" s="182"/>
    </row>
    <row r="10" spans="1:13" ht="22.5" customHeight="1">
      <c r="A10" s="41"/>
      <c r="B10" s="41"/>
      <c r="C10" s="41"/>
      <c r="D10" s="41"/>
      <c r="E10" s="41"/>
      <c r="F10" s="185">
        <f>SUM(G10:L10)</f>
        <v>0</v>
      </c>
      <c r="G10" s="186">
        <f>G11</f>
        <v>0</v>
      </c>
      <c r="H10" s="183"/>
      <c r="I10" s="183"/>
      <c r="J10" s="184"/>
      <c r="K10" s="184"/>
      <c r="L10" s="184"/>
      <c r="M10" s="182"/>
    </row>
    <row r="11" spans="1:253" s="178" customFormat="1" ht="22.5" customHeight="1">
      <c r="A11" s="41"/>
      <c r="B11" s="41"/>
      <c r="C11" s="41"/>
      <c r="D11" s="187">
        <f>'一般-工资福利'!D11</f>
        <v>0</v>
      </c>
      <c r="E11" s="41"/>
      <c r="F11" s="185">
        <f>SUM(G11:L11)</f>
        <v>0</v>
      </c>
      <c r="G11" s="188"/>
      <c r="H11" s="189"/>
      <c r="I11" s="189"/>
      <c r="J11" s="189"/>
      <c r="K11" s="189"/>
      <c r="L11" s="189"/>
      <c r="M11" s="190"/>
      <c r="N11" s="182"/>
      <c r="O11" s="18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</row>
    <row r="12" spans="1:253" ht="26.25" customHeight="1">
      <c r="A12" s="182" t="s">
        <v>298</v>
      </c>
      <c r="B12" s="182"/>
      <c r="C12" s="182"/>
      <c r="D12" s="182"/>
      <c r="E12" s="133" t="s">
        <v>299</v>
      </c>
      <c r="F12" s="134"/>
      <c r="G12" s="134"/>
      <c r="H12" s="134"/>
      <c r="I12" s="182"/>
      <c r="J12" s="182"/>
      <c r="K12" s="182"/>
      <c r="L12" s="18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182"/>
      <c r="M13" s="19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9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9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9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19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19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19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19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19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19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5"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B15" sqref="B15"/>
    </sheetView>
  </sheetViews>
  <sheetFormatPr defaultColWidth="6.875" defaultRowHeight="22.5" customHeight="1"/>
  <cols>
    <col min="1" max="1" width="8.375" style="377" customWidth="1"/>
    <col min="2" max="2" width="25.50390625" style="377" customWidth="1"/>
    <col min="3" max="13" width="9.875" style="377" customWidth="1"/>
    <col min="14" max="255" width="6.75390625" style="377" customWidth="1"/>
    <col min="256" max="16384" width="6.875" style="378" customWidth="1"/>
  </cols>
  <sheetData>
    <row r="1" spans="2:255" ht="22.5" customHeight="1">
      <c r="B1" s="379"/>
      <c r="C1" s="379"/>
      <c r="D1" s="379"/>
      <c r="E1" s="379"/>
      <c r="F1" s="379"/>
      <c r="G1" s="379"/>
      <c r="H1" s="379"/>
      <c r="I1" s="379"/>
      <c r="J1" s="379"/>
      <c r="M1" s="386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45" t="s">
        <v>76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446" t="s">
        <v>303</v>
      </c>
      <c r="B3" s="447"/>
      <c r="C3" s="380"/>
      <c r="D3" s="381"/>
      <c r="E3" s="381"/>
      <c r="F3" s="381"/>
      <c r="G3" s="380"/>
      <c r="H3" s="380"/>
      <c r="I3" s="380"/>
      <c r="J3" s="380"/>
      <c r="L3" s="448" t="s">
        <v>77</v>
      </c>
      <c r="M3" s="44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41" t="s">
        <v>78</v>
      </c>
      <c r="B4" s="441" t="s">
        <v>79</v>
      </c>
      <c r="C4" s="450" t="s">
        <v>80</v>
      </c>
      <c r="D4" s="449" t="s">
        <v>81</v>
      </c>
      <c r="E4" s="449"/>
      <c r="F4" s="449"/>
      <c r="G4" s="441" t="s">
        <v>82</v>
      </c>
      <c r="H4" s="441" t="s">
        <v>83</v>
      </c>
      <c r="I4" s="441" t="s">
        <v>84</v>
      </c>
      <c r="J4" s="441" t="s">
        <v>85</v>
      </c>
      <c r="K4" s="441" t="s">
        <v>86</v>
      </c>
      <c r="L4" s="442" t="s">
        <v>87</v>
      </c>
      <c r="M4" s="443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41"/>
      <c r="B5" s="441"/>
      <c r="C5" s="441"/>
      <c r="D5" s="382" t="s">
        <v>89</v>
      </c>
      <c r="E5" s="382" t="s">
        <v>90</v>
      </c>
      <c r="F5" s="382" t="s">
        <v>91</v>
      </c>
      <c r="G5" s="441"/>
      <c r="H5" s="441"/>
      <c r="I5" s="441"/>
      <c r="J5" s="441"/>
      <c r="K5" s="441"/>
      <c r="L5" s="441"/>
      <c r="M5" s="44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400" customFormat="1" ht="22.5" customHeight="1">
      <c r="A6" s="383"/>
      <c r="B6" s="383"/>
      <c r="C6" s="383">
        <v>1</v>
      </c>
      <c r="D6" s="383">
        <v>2</v>
      </c>
      <c r="E6" s="383">
        <v>3</v>
      </c>
      <c r="F6" s="383">
        <v>4</v>
      </c>
      <c r="G6" s="383">
        <v>5</v>
      </c>
      <c r="H6" s="383">
        <v>6</v>
      </c>
      <c r="I6" s="383">
        <v>7</v>
      </c>
      <c r="J6" s="383">
        <v>8</v>
      </c>
      <c r="K6" s="383">
        <v>9</v>
      </c>
      <c r="L6" s="383">
        <v>10</v>
      </c>
      <c r="M6" s="383">
        <v>11</v>
      </c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399"/>
      <c r="DH6" s="399"/>
      <c r="DI6" s="399"/>
      <c r="DJ6" s="399"/>
      <c r="DK6" s="399"/>
      <c r="DL6" s="399"/>
      <c r="DM6" s="399"/>
      <c r="DN6" s="399"/>
      <c r="DO6" s="399"/>
      <c r="DP6" s="399"/>
      <c r="DQ6" s="399"/>
      <c r="DR6" s="399"/>
      <c r="DS6" s="399"/>
      <c r="DT6" s="399"/>
      <c r="DU6" s="399"/>
      <c r="DV6" s="399"/>
      <c r="DW6" s="399"/>
      <c r="DX6" s="399"/>
      <c r="DY6" s="399"/>
      <c r="DZ6" s="399"/>
      <c r="EA6" s="399"/>
      <c r="EB6" s="399"/>
      <c r="EC6" s="399"/>
      <c r="ED6" s="399"/>
      <c r="EE6" s="399"/>
      <c r="EF6" s="399"/>
      <c r="EG6" s="399"/>
      <c r="EH6" s="399"/>
      <c r="EI6" s="399"/>
      <c r="EJ6" s="399"/>
      <c r="EK6" s="399"/>
      <c r="EL6" s="399"/>
      <c r="EM6" s="399"/>
      <c r="EN6" s="399"/>
      <c r="EO6" s="399"/>
      <c r="EP6" s="399"/>
      <c r="EQ6" s="399"/>
      <c r="ER6" s="399"/>
      <c r="ES6" s="399"/>
      <c r="ET6" s="399"/>
      <c r="EU6" s="399"/>
      <c r="EV6" s="399"/>
      <c r="EW6" s="399"/>
      <c r="EX6" s="399"/>
      <c r="EY6" s="399"/>
      <c r="EZ6" s="399"/>
      <c r="FA6" s="399"/>
      <c r="FB6" s="399"/>
      <c r="FC6" s="399"/>
      <c r="FD6" s="399"/>
      <c r="FE6" s="399"/>
      <c r="FF6" s="399"/>
      <c r="FG6" s="399"/>
      <c r="FH6" s="399"/>
      <c r="FI6" s="399"/>
      <c r="FJ6" s="399"/>
      <c r="FK6" s="399"/>
      <c r="FL6" s="399"/>
      <c r="FM6" s="399"/>
      <c r="FN6" s="399"/>
      <c r="FO6" s="399"/>
      <c r="FP6" s="399"/>
      <c r="FQ6" s="399"/>
      <c r="FR6" s="399"/>
      <c r="FS6" s="399"/>
      <c r="FT6" s="399"/>
      <c r="FU6" s="399"/>
      <c r="FV6" s="399"/>
      <c r="FW6" s="399"/>
      <c r="FX6" s="399"/>
      <c r="FY6" s="399"/>
      <c r="FZ6" s="399"/>
      <c r="GA6" s="399"/>
      <c r="GB6" s="399"/>
      <c r="GC6" s="399"/>
      <c r="GD6" s="399"/>
      <c r="GE6" s="399"/>
      <c r="GF6" s="399"/>
      <c r="GG6" s="399"/>
      <c r="GH6" s="399"/>
      <c r="GI6" s="399"/>
      <c r="GJ6" s="399"/>
      <c r="GK6" s="399"/>
      <c r="GL6" s="399"/>
      <c r="GM6" s="399"/>
      <c r="GN6" s="399"/>
      <c r="GO6" s="399"/>
      <c r="GP6" s="399"/>
      <c r="GQ6" s="399"/>
      <c r="GR6" s="399"/>
      <c r="GS6" s="399"/>
      <c r="GT6" s="399"/>
      <c r="GU6" s="399"/>
      <c r="GV6" s="399"/>
      <c r="GW6" s="399"/>
      <c r="GX6" s="399"/>
      <c r="GY6" s="399"/>
      <c r="GZ6" s="399"/>
      <c r="HA6" s="399"/>
      <c r="HB6" s="399"/>
      <c r="HC6" s="399"/>
      <c r="HD6" s="399"/>
      <c r="HE6" s="399"/>
      <c r="HF6" s="399"/>
      <c r="HG6" s="399"/>
      <c r="HH6" s="399"/>
      <c r="HI6" s="399"/>
      <c r="HJ6" s="399"/>
      <c r="HK6" s="399"/>
      <c r="HL6" s="399"/>
      <c r="HM6" s="399"/>
      <c r="HN6" s="399"/>
      <c r="HO6" s="399"/>
      <c r="HP6" s="399"/>
      <c r="HQ6" s="399"/>
      <c r="HR6" s="399"/>
      <c r="HS6" s="399"/>
      <c r="HT6" s="399"/>
      <c r="HU6" s="399"/>
      <c r="HV6" s="399"/>
      <c r="HW6" s="399"/>
      <c r="HX6" s="399"/>
      <c r="HY6" s="399"/>
      <c r="HZ6" s="399"/>
      <c r="IA6" s="399"/>
      <c r="IB6" s="399"/>
      <c r="IC6" s="399"/>
      <c r="ID6" s="399"/>
      <c r="IE6" s="399"/>
      <c r="IF6" s="399"/>
      <c r="IG6" s="399"/>
      <c r="IH6" s="399"/>
      <c r="II6" s="399"/>
      <c r="IJ6" s="399"/>
      <c r="IK6" s="399"/>
      <c r="IL6" s="399"/>
      <c r="IM6" s="399"/>
      <c r="IN6" s="399"/>
      <c r="IO6" s="399"/>
      <c r="IP6" s="399"/>
      <c r="IQ6" s="399"/>
      <c r="IR6" s="399"/>
      <c r="IS6" s="399"/>
      <c r="IT6" s="399"/>
      <c r="IU6" s="399"/>
    </row>
    <row r="7" spans="1:255" s="407" customFormat="1" ht="23.25" customHeight="1">
      <c r="A7" s="312" t="str">
        <f>'一般预算支出'!D8</f>
        <v>016</v>
      </c>
      <c r="B7" s="395" t="str">
        <f>'一般预算支出'!E8</f>
        <v>岳阳县妇女联合会</v>
      </c>
      <c r="C7" s="401">
        <f>SUM(E7:M7)</f>
        <v>73.9</v>
      </c>
      <c r="D7" s="402">
        <f>SUM(E7:F7)</f>
        <v>73.9</v>
      </c>
      <c r="E7" s="403">
        <f>'财政拨款收支总表'!B26</f>
        <v>73.9</v>
      </c>
      <c r="F7" s="401">
        <f>'财政拨款收支总表'!B8</f>
        <v>0</v>
      </c>
      <c r="G7" s="401"/>
      <c r="H7" s="401">
        <f>'财政拨款收支总表'!B9</f>
        <v>0</v>
      </c>
      <c r="I7" s="404"/>
      <c r="J7" s="404"/>
      <c r="K7" s="404"/>
      <c r="L7" s="404"/>
      <c r="M7" s="405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406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6"/>
      <c r="CK7" s="406"/>
      <c r="CL7" s="406"/>
      <c r="CM7" s="406"/>
      <c r="CN7" s="406"/>
      <c r="CO7" s="406"/>
      <c r="CP7" s="406"/>
      <c r="CQ7" s="406"/>
      <c r="CR7" s="406"/>
      <c r="CS7" s="406"/>
      <c r="CT7" s="406"/>
      <c r="CU7" s="406"/>
      <c r="CV7" s="406"/>
      <c r="CW7" s="406"/>
      <c r="CX7" s="406"/>
      <c r="CY7" s="406"/>
      <c r="CZ7" s="406"/>
      <c r="DA7" s="406"/>
      <c r="DB7" s="406"/>
      <c r="DC7" s="406"/>
      <c r="DD7" s="406"/>
      <c r="DE7" s="406"/>
      <c r="DF7" s="406"/>
      <c r="DG7" s="406"/>
      <c r="DH7" s="406"/>
      <c r="DI7" s="406"/>
      <c r="DJ7" s="406"/>
      <c r="DK7" s="406"/>
      <c r="DL7" s="406"/>
      <c r="DM7" s="406"/>
      <c r="DN7" s="406"/>
      <c r="DO7" s="406"/>
      <c r="DP7" s="406"/>
      <c r="DQ7" s="406"/>
      <c r="DR7" s="406"/>
      <c r="DS7" s="406"/>
      <c r="DT7" s="406"/>
      <c r="DU7" s="406"/>
      <c r="DV7" s="406"/>
      <c r="DW7" s="406"/>
      <c r="DX7" s="406"/>
      <c r="DY7" s="406"/>
      <c r="DZ7" s="406"/>
      <c r="EA7" s="406"/>
      <c r="EB7" s="406"/>
      <c r="EC7" s="406"/>
      <c r="ED7" s="406"/>
      <c r="EE7" s="406"/>
      <c r="EF7" s="406"/>
      <c r="EG7" s="406"/>
      <c r="EH7" s="406"/>
      <c r="EI7" s="406"/>
      <c r="EJ7" s="406"/>
      <c r="EK7" s="406"/>
      <c r="EL7" s="406"/>
      <c r="EM7" s="406"/>
      <c r="EN7" s="406"/>
      <c r="EO7" s="406"/>
      <c r="EP7" s="406"/>
      <c r="EQ7" s="406"/>
      <c r="ER7" s="406"/>
      <c r="ES7" s="406"/>
      <c r="ET7" s="406"/>
      <c r="EU7" s="406"/>
      <c r="EV7" s="406"/>
      <c r="EW7" s="406"/>
      <c r="EX7" s="406"/>
      <c r="EY7" s="406"/>
      <c r="EZ7" s="406"/>
      <c r="FA7" s="406"/>
      <c r="FB7" s="406"/>
      <c r="FC7" s="406"/>
      <c r="FD7" s="406"/>
      <c r="FE7" s="406"/>
      <c r="FF7" s="406"/>
      <c r="FG7" s="406"/>
      <c r="FH7" s="406"/>
      <c r="FI7" s="406"/>
      <c r="FJ7" s="406"/>
      <c r="FK7" s="406"/>
      <c r="FL7" s="406"/>
      <c r="FM7" s="406"/>
      <c r="FN7" s="406"/>
      <c r="FO7" s="406"/>
      <c r="FP7" s="406"/>
      <c r="FQ7" s="406"/>
      <c r="FR7" s="406"/>
      <c r="FS7" s="406"/>
      <c r="FT7" s="406"/>
      <c r="FU7" s="406"/>
      <c r="FV7" s="406"/>
      <c r="FW7" s="406"/>
      <c r="FX7" s="406"/>
      <c r="FY7" s="406"/>
      <c r="FZ7" s="406"/>
      <c r="GA7" s="406"/>
      <c r="GB7" s="406"/>
      <c r="GC7" s="406"/>
      <c r="GD7" s="406"/>
      <c r="GE7" s="406"/>
      <c r="GF7" s="406"/>
      <c r="GG7" s="406"/>
      <c r="GH7" s="406"/>
      <c r="GI7" s="406"/>
      <c r="GJ7" s="406"/>
      <c r="GK7" s="406"/>
      <c r="GL7" s="406"/>
      <c r="GM7" s="406"/>
      <c r="GN7" s="406"/>
      <c r="GO7" s="406"/>
      <c r="GP7" s="406"/>
      <c r="GQ7" s="406"/>
      <c r="GR7" s="406"/>
      <c r="GS7" s="406"/>
      <c r="GT7" s="406"/>
      <c r="GU7" s="406"/>
      <c r="GV7" s="406"/>
      <c r="GW7" s="406"/>
      <c r="GX7" s="406"/>
      <c r="GY7" s="406"/>
      <c r="GZ7" s="406"/>
      <c r="HA7" s="406"/>
      <c r="HB7" s="406"/>
      <c r="HC7" s="406"/>
      <c r="HD7" s="406"/>
      <c r="HE7" s="406"/>
      <c r="HF7" s="406"/>
      <c r="HG7" s="406"/>
      <c r="HH7" s="406"/>
      <c r="HI7" s="406"/>
      <c r="HJ7" s="406"/>
      <c r="HK7" s="406"/>
      <c r="HL7" s="406"/>
      <c r="HM7" s="406"/>
      <c r="HN7" s="406"/>
      <c r="HO7" s="406"/>
      <c r="HP7" s="406"/>
      <c r="HQ7" s="406"/>
      <c r="HR7" s="406"/>
      <c r="HS7" s="406"/>
      <c r="HT7" s="406"/>
      <c r="HU7" s="406"/>
      <c r="HV7" s="406"/>
      <c r="HW7" s="406"/>
      <c r="HX7" s="406"/>
      <c r="HY7" s="406"/>
      <c r="HZ7" s="406"/>
      <c r="IA7" s="406"/>
      <c r="IB7" s="406"/>
      <c r="IC7" s="406"/>
      <c r="ID7" s="406"/>
      <c r="IE7" s="406"/>
      <c r="IF7" s="406"/>
      <c r="IG7" s="406"/>
      <c r="IH7" s="406"/>
      <c r="II7" s="406"/>
      <c r="IJ7" s="406"/>
      <c r="IK7" s="406"/>
      <c r="IL7" s="406"/>
      <c r="IM7" s="406"/>
      <c r="IN7" s="406"/>
      <c r="IO7" s="406"/>
      <c r="IP7" s="406"/>
      <c r="IQ7" s="406"/>
      <c r="IR7" s="406"/>
      <c r="IS7" s="406"/>
      <c r="IT7" s="406"/>
      <c r="IU7" s="406"/>
    </row>
    <row r="8" spans="1:255" ht="29.25" customHeight="1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84"/>
      <c r="B10" s="384"/>
      <c r="C10" s="385"/>
      <c r="D10" s="384"/>
      <c r="E10" s="384"/>
      <c r="F10" s="384"/>
      <c r="G10" s="384"/>
      <c r="H10" s="384"/>
      <c r="I10" s="384"/>
      <c r="J10" s="384"/>
      <c r="K10" s="384"/>
      <c r="L10" s="38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84"/>
      <c r="D12" s="384"/>
      <c r="G12" s="384"/>
      <c r="H12" s="384"/>
      <c r="I12" s="384"/>
      <c r="J12" s="384"/>
      <c r="K12" s="384"/>
      <c r="L12" s="38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84"/>
      <c r="I13" s="384"/>
      <c r="J13" s="38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8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8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8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C4:C5"/>
    <mergeCell ref="G4:G5"/>
    <mergeCell ref="H4:H5"/>
    <mergeCell ref="I4:I5"/>
    <mergeCell ref="J4:J5"/>
    <mergeCell ref="K4:K5"/>
    <mergeCell ref="L4:L5"/>
    <mergeCell ref="M4:M5"/>
    <mergeCell ref="A2:M2"/>
    <mergeCell ref="A3:B3"/>
    <mergeCell ref="L3:M3"/>
    <mergeCell ref="D4:F4"/>
    <mergeCell ref="A4:A5"/>
    <mergeCell ref="B4:B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zoomScalePageLayoutView="0" workbookViewId="0" topLeftCell="A1">
      <selection activeCell="D7" sqref="D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230</v>
      </c>
    </row>
    <row r="2" spans="1:11" ht="31.5" customHeight="1">
      <c r="A2" s="479" t="s">
        <v>231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</row>
    <row r="3" spans="1:11" ht="14.25" customHeight="1">
      <c r="A3" s="411" t="s">
        <v>305</v>
      </c>
      <c r="J3" s="519" t="s">
        <v>77</v>
      </c>
      <c r="K3" s="519"/>
    </row>
    <row r="4" spans="1:11" ht="33" customHeight="1">
      <c r="A4" s="500" t="s">
        <v>94</v>
      </c>
      <c r="B4" s="500"/>
      <c r="C4" s="500"/>
      <c r="D4" s="487" t="s">
        <v>186</v>
      </c>
      <c r="E4" s="487" t="s">
        <v>122</v>
      </c>
      <c r="F4" s="487" t="s">
        <v>111</v>
      </c>
      <c r="G4" s="487"/>
      <c r="H4" s="487"/>
      <c r="I4" s="487"/>
      <c r="J4" s="487"/>
      <c r="K4" s="487"/>
    </row>
    <row r="5" spans="1:11" ht="14.25" customHeight="1">
      <c r="A5" s="487" t="s">
        <v>97</v>
      </c>
      <c r="B5" s="487" t="s">
        <v>98</v>
      </c>
      <c r="C5" s="487" t="s">
        <v>99</v>
      </c>
      <c r="D5" s="487"/>
      <c r="E5" s="487"/>
      <c r="F5" s="487" t="s">
        <v>89</v>
      </c>
      <c r="G5" s="487" t="s">
        <v>203</v>
      </c>
      <c r="H5" s="487" t="s">
        <v>200</v>
      </c>
      <c r="I5" s="487" t="s">
        <v>204</v>
      </c>
      <c r="J5" s="487" t="s">
        <v>196</v>
      </c>
      <c r="K5" s="487" t="s">
        <v>205</v>
      </c>
    </row>
    <row r="6" spans="1:11" ht="32.25" customHeight="1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</row>
    <row r="7" spans="1:11" ht="22.5" customHeight="1">
      <c r="A7" s="41"/>
      <c r="B7" s="41"/>
      <c r="C7" s="42"/>
      <c r="D7" s="418" t="str">
        <f>'一般-工资福利'!D8</f>
        <v>016</v>
      </c>
      <c r="E7" s="41" t="str">
        <f>'一般-工资福利'!E8</f>
        <v>岳阳县妇女联合会</v>
      </c>
      <c r="F7" s="175">
        <f>'一般-个人和家庭'!F8</f>
        <v>0</v>
      </c>
      <c r="G7" s="176">
        <f>F7-SUM(H7:K7)</f>
        <v>0</v>
      </c>
      <c r="H7" s="177">
        <f>'一般-个人和家庭'!K8</f>
        <v>0</v>
      </c>
      <c r="I7" s="177"/>
      <c r="J7" s="177">
        <f>'一般-个人和家庭'!G8</f>
        <v>0</v>
      </c>
      <c r="K7" s="40"/>
    </row>
    <row r="8" spans="1:11" ht="22.5" customHeight="1">
      <c r="A8" s="41"/>
      <c r="B8" s="41"/>
      <c r="C8" s="41"/>
      <c r="D8" s="41"/>
      <c r="E8" s="41"/>
      <c r="F8" s="175">
        <f>'一般-个人和家庭'!F9</f>
        <v>0</v>
      </c>
      <c r="G8" s="176">
        <f>F8-SUM(H8:K8)</f>
        <v>0</v>
      </c>
      <c r="H8" s="177">
        <f>'一般-个人和家庭'!K9</f>
        <v>0</v>
      </c>
      <c r="I8" s="177"/>
      <c r="J8" s="177">
        <f>'一般-个人和家庭'!G9</f>
        <v>0</v>
      </c>
      <c r="K8" s="40"/>
    </row>
    <row r="9" spans="1:11" ht="22.5" customHeight="1">
      <c r="A9" s="41"/>
      <c r="B9" s="41"/>
      <c r="C9" s="41"/>
      <c r="D9" s="41"/>
      <c r="E9" s="41"/>
      <c r="F9" s="175">
        <f>'一般-个人和家庭'!F10</f>
        <v>0</v>
      </c>
      <c r="G9" s="176">
        <f>F9-SUM(H9:K9)</f>
        <v>0</v>
      </c>
      <c r="H9" s="177">
        <f>'一般-个人和家庭'!K10</f>
        <v>0</v>
      </c>
      <c r="I9" s="177"/>
      <c r="J9" s="177">
        <f>'一般-个人和家庭'!G10</f>
        <v>0</v>
      </c>
      <c r="K9" s="40"/>
    </row>
    <row r="10" spans="1:11" s="21" customFormat="1" ht="22.5" customHeight="1">
      <c r="A10" s="41"/>
      <c r="B10" s="41"/>
      <c r="C10" s="41"/>
      <c r="D10" s="86"/>
      <c r="E10" s="41"/>
      <c r="F10" s="175">
        <f>'一般-个人和家庭'!F11</f>
        <v>0</v>
      </c>
      <c r="G10" s="176">
        <f>F10-SUM(H10:K10)</f>
        <v>0</v>
      </c>
      <c r="H10" s="177">
        <f>'一般-个人和家庭'!K11</f>
        <v>0</v>
      </c>
      <c r="I10" s="177"/>
      <c r="J10" s="177">
        <f>'一般-个人和家庭'!G11</f>
        <v>0</v>
      </c>
      <c r="K10" s="177">
        <f>'一般-个人和家庭'!L11</f>
        <v>0</v>
      </c>
    </row>
    <row r="11" spans="4:6" ht="32.25" customHeight="1">
      <c r="D11" s="133" t="s">
        <v>299</v>
      </c>
      <c r="E11" s="134"/>
      <c r="F11" s="134"/>
    </row>
  </sheetData>
  <sheetProtection formatCells="0" formatColumns="0" formatRows="0"/>
  <mergeCells count="15"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zoomScalePageLayoutView="0" workbookViewId="0" topLeftCell="A1">
      <selection activeCell="A3" sqref="A3:B3"/>
    </sheetView>
  </sheetViews>
  <sheetFormatPr defaultColWidth="6.875" defaultRowHeight="12.75" customHeight="1"/>
  <cols>
    <col min="1" max="1" width="12.875" style="148" customWidth="1"/>
    <col min="2" max="2" width="18.00390625" style="148" customWidth="1"/>
    <col min="3" max="3" width="21.75390625" style="148" customWidth="1"/>
    <col min="4" max="5" width="11.125" style="148" customWidth="1"/>
    <col min="6" max="14" width="10.125" style="148" customWidth="1"/>
    <col min="15" max="255" width="6.875" style="148" customWidth="1"/>
    <col min="256" max="16384" width="6.875" style="148" customWidth="1"/>
  </cols>
  <sheetData>
    <row r="1" spans="1:255" ht="22.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65"/>
      <c r="L1" s="167"/>
      <c r="N1" s="168" t="s">
        <v>232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51" t="s">
        <v>233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52" t="str">
        <f>'部门收支总表'!A3</f>
        <v>部门:岳阳县妇女联合会</v>
      </c>
      <c r="B3" s="552"/>
      <c r="C3" s="150"/>
      <c r="D3" s="151"/>
      <c r="E3" s="152"/>
      <c r="F3" s="152"/>
      <c r="G3" s="152"/>
      <c r="H3" s="151"/>
      <c r="I3" s="151"/>
      <c r="J3" s="151"/>
      <c r="K3" s="165"/>
      <c r="L3" s="169"/>
      <c r="N3" s="170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46" t="s">
        <v>234</v>
      </c>
      <c r="B4" s="546" t="s">
        <v>122</v>
      </c>
      <c r="C4" s="554" t="s">
        <v>235</v>
      </c>
      <c r="D4" s="548" t="s">
        <v>96</v>
      </c>
      <c r="E4" s="553" t="s">
        <v>81</v>
      </c>
      <c r="F4" s="553"/>
      <c r="G4" s="553"/>
      <c r="H4" s="555" t="s">
        <v>82</v>
      </c>
      <c r="I4" s="546" t="s">
        <v>83</v>
      </c>
      <c r="J4" s="546" t="s">
        <v>84</v>
      </c>
      <c r="K4" s="546" t="s">
        <v>85</v>
      </c>
      <c r="L4" s="547" t="s">
        <v>86</v>
      </c>
      <c r="M4" s="549" t="s">
        <v>87</v>
      </c>
      <c r="N4" s="550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46"/>
      <c r="B5" s="546"/>
      <c r="C5" s="554"/>
      <c r="D5" s="546"/>
      <c r="E5" s="153" t="s">
        <v>89</v>
      </c>
      <c r="F5" s="153" t="s">
        <v>90</v>
      </c>
      <c r="G5" s="153" t="s">
        <v>91</v>
      </c>
      <c r="H5" s="546"/>
      <c r="I5" s="546"/>
      <c r="J5" s="546"/>
      <c r="K5" s="546"/>
      <c r="L5" s="548"/>
      <c r="M5" s="549"/>
      <c r="N5" s="55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54"/>
      <c r="B6" s="154"/>
      <c r="C6" s="154"/>
      <c r="D6" s="154">
        <v>1</v>
      </c>
      <c r="E6" s="154">
        <v>2</v>
      </c>
      <c r="F6" s="154">
        <v>3</v>
      </c>
      <c r="G6" s="154">
        <v>4</v>
      </c>
      <c r="H6" s="154">
        <v>5</v>
      </c>
      <c r="I6" s="154">
        <v>6</v>
      </c>
      <c r="J6" s="154">
        <v>7</v>
      </c>
      <c r="K6" s="154">
        <v>8</v>
      </c>
      <c r="L6" s="154">
        <v>9</v>
      </c>
      <c r="M6" s="171">
        <v>10</v>
      </c>
      <c r="N6" s="172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7" customFormat="1" ht="23.25" customHeight="1">
      <c r="A7" s="155" t="s">
        <v>300</v>
      </c>
      <c r="B7" s="156" t="s">
        <v>301</v>
      </c>
      <c r="C7" s="157" t="s">
        <v>302</v>
      </c>
      <c r="D7" s="158">
        <f>SUM(F7:N7)</f>
        <v>13</v>
      </c>
      <c r="E7" s="159">
        <f>SUM(F7:G7)</f>
        <v>13</v>
      </c>
      <c r="F7" s="160">
        <v>13</v>
      </c>
      <c r="G7" s="161"/>
      <c r="H7" s="161"/>
      <c r="I7" s="161"/>
      <c r="J7" s="161"/>
      <c r="K7" s="161"/>
      <c r="L7" s="173"/>
      <c r="M7" s="174"/>
      <c r="N7" s="173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22.5" customHeight="1">
      <c r="A8" s="162"/>
      <c r="B8" s="163"/>
      <c r="C8" s="163"/>
      <c r="D8" s="163"/>
      <c r="E8" s="163"/>
      <c r="F8" s="162"/>
      <c r="G8" s="164"/>
      <c r="H8" s="163"/>
      <c r="I8" s="163"/>
      <c r="J8" s="163"/>
      <c r="K8" s="163"/>
      <c r="L8" s="163"/>
      <c r="M8" s="163"/>
      <c r="N8" s="16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63"/>
      <c r="B10" s="163"/>
      <c r="C10" s="163"/>
      <c r="D10" s="165"/>
      <c r="E10" s="163"/>
      <c r="F10" s="165"/>
      <c r="G10" s="163"/>
      <c r="H10" s="163"/>
      <c r="I10" s="163"/>
      <c r="J10" s="163"/>
      <c r="K10" s="163"/>
      <c r="L10" s="163"/>
      <c r="M10" s="163"/>
      <c r="N10" s="16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63"/>
      <c r="B13" s="163"/>
      <c r="C13" s="163"/>
      <c r="D13" s="165"/>
      <c r="E13" s="165"/>
      <c r="F13" s="163"/>
      <c r="G13" s="163"/>
      <c r="H13" s="163"/>
      <c r="I13" s="165"/>
      <c r="J13" s="163"/>
      <c r="K13" s="163"/>
      <c r="L13" s="163"/>
      <c r="M13" s="163"/>
      <c r="N13" s="16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63"/>
      <c r="B14" s="163"/>
      <c r="C14" s="166"/>
      <c r="D14" s="165"/>
      <c r="E14" s="165"/>
      <c r="F14" s="165"/>
      <c r="G14" s="163"/>
      <c r="H14" s="165"/>
      <c r="I14" s="165"/>
      <c r="J14" s="163"/>
      <c r="K14" s="163"/>
      <c r="L14" s="165"/>
      <c r="M14" s="163"/>
      <c r="N14" s="16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65"/>
      <c r="B15" s="165"/>
      <c r="C15" s="163"/>
      <c r="D15" s="165"/>
      <c r="E15" s="165"/>
      <c r="F15" s="165"/>
      <c r="G15" s="163"/>
      <c r="H15" s="165"/>
      <c r="I15" s="165"/>
      <c r="J15" s="163"/>
      <c r="K15" s="165"/>
      <c r="L15" s="165"/>
      <c r="M15" s="165"/>
      <c r="N15" s="16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65"/>
      <c r="B16" s="165"/>
      <c r="C16" s="165"/>
      <c r="D16" s="165"/>
      <c r="E16" s="165"/>
      <c r="F16" s="165"/>
      <c r="G16" s="163"/>
      <c r="H16" s="165"/>
      <c r="I16" s="165"/>
      <c r="J16" s="165"/>
      <c r="K16" s="165"/>
      <c r="L16" s="165"/>
      <c r="M16" s="165"/>
      <c r="N16" s="16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65"/>
      <c r="B19" s="165"/>
      <c r="C19" s="165"/>
      <c r="D19" s="165"/>
      <c r="E19" s="165"/>
      <c r="F19" s="165"/>
      <c r="G19" s="165"/>
      <c r="H19" s="165"/>
      <c r="I19" s="163"/>
      <c r="J19" s="165"/>
      <c r="K19" s="165"/>
      <c r="L19" s="165"/>
      <c r="M19" s="165"/>
      <c r="N19" s="16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4">
    <mergeCell ref="D4:D5"/>
    <mergeCell ref="H4:H5"/>
    <mergeCell ref="I4:I5"/>
    <mergeCell ref="J4:J5"/>
    <mergeCell ref="K4:K5"/>
    <mergeCell ref="L4:L5"/>
    <mergeCell ref="M4:M5"/>
    <mergeCell ref="N4:N5"/>
    <mergeCell ref="A2:N2"/>
    <mergeCell ref="A3:B3"/>
    <mergeCell ref="E4:G4"/>
    <mergeCell ref="A4:A5"/>
    <mergeCell ref="B4:B5"/>
    <mergeCell ref="C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3" sqref="A3:E3"/>
    </sheetView>
  </sheetViews>
  <sheetFormatPr defaultColWidth="6.875" defaultRowHeight="12.75" customHeight="1"/>
  <cols>
    <col min="1" max="3" width="4.00390625" style="118" customWidth="1"/>
    <col min="4" max="4" width="9.625" style="118" customWidth="1"/>
    <col min="5" max="5" width="23.125" style="118" customWidth="1"/>
    <col min="6" max="6" width="8.875" style="118" customWidth="1"/>
    <col min="7" max="7" width="8.125" style="118" customWidth="1"/>
    <col min="8" max="10" width="7.125" style="118" customWidth="1"/>
    <col min="11" max="11" width="7.75390625" style="118" customWidth="1"/>
    <col min="12" max="19" width="7.125" style="118" customWidth="1"/>
    <col min="20" max="21" width="7.25390625" style="118" customWidth="1"/>
    <col min="22" max="16384" width="6.875" style="118" customWidth="1"/>
  </cols>
  <sheetData>
    <row r="1" spans="1:21" ht="24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35"/>
      <c r="R1" s="135"/>
      <c r="S1" s="139"/>
      <c r="T1" s="139"/>
      <c r="U1" s="119" t="s">
        <v>236</v>
      </c>
    </row>
    <row r="2" spans="1:21" ht="24.75" customHeight="1">
      <c r="A2" s="556" t="s">
        <v>237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ht="24.75" customHeight="1">
      <c r="A3" s="557" t="str">
        <f>'项目明细表'!A3</f>
        <v>部门:岳阳县妇女联合会</v>
      </c>
      <c r="B3" s="557"/>
      <c r="C3" s="557"/>
      <c r="D3" s="557"/>
      <c r="E3" s="557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40"/>
      <c r="R3" s="140"/>
      <c r="S3" s="141"/>
      <c r="T3" s="558" t="s">
        <v>77</v>
      </c>
      <c r="U3" s="558"/>
      <c r="V3" s="142"/>
    </row>
    <row r="4" spans="1:22" ht="24.75" customHeight="1">
      <c r="A4" s="120" t="s">
        <v>102</v>
      </c>
      <c r="B4" s="120"/>
      <c r="C4" s="121"/>
      <c r="D4" s="562" t="s">
        <v>78</v>
      </c>
      <c r="E4" s="562" t="s">
        <v>95</v>
      </c>
      <c r="F4" s="563" t="s">
        <v>103</v>
      </c>
      <c r="G4" s="122" t="s">
        <v>104</v>
      </c>
      <c r="H4" s="120"/>
      <c r="I4" s="120"/>
      <c r="J4" s="121"/>
      <c r="K4" s="559" t="s">
        <v>105</v>
      </c>
      <c r="L4" s="560"/>
      <c r="M4" s="560"/>
      <c r="N4" s="560"/>
      <c r="O4" s="560"/>
      <c r="P4" s="560"/>
      <c r="Q4" s="560"/>
      <c r="R4" s="561"/>
      <c r="S4" s="566" t="s">
        <v>106</v>
      </c>
      <c r="T4" s="569" t="s">
        <v>107</v>
      </c>
      <c r="U4" s="569" t="s">
        <v>108</v>
      </c>
      <c r="V4" s="142"/>
    </row>
    <row r="5" spans="1:22" ht="24.75" customHeight="1">
      <c r="A5" s="559" t="s">
        <v>97</v>
      </c>
      <c r="B5" s="562" t="s">
        <v>98</v>
      </c>
      <c r="C5" s="562" t="s">
        <v>99</v>
      </c>
      <c r="D5" s="562"/>
      <c r="E5" s="562"/>
      <c r="F5" s="563"/>
      <c r="G5" s="562" t="s">
        <v>80</v>
      </c>
      <c r="H5" s="562" t="s">
        <v>109</v>
      </c>
      <c r="I5" s="562" t="s">
        <v>110</v>
      </c>
      <c r="J5" s="563" t="s">
        <v>111</v>
      </c>
      <c r="K5" s="564" t="s">
        <v>80</v>
      </c>
      <c r="L5" s="523" t="s">
        <v>112</v>
      </c>
      <c r="M5" s="523" t="s">
        <v>113</v>
      </c>
      <c r="N5" s="523" t="s">
        <v>114</v>
      </c>
      <c r="O5" s="523" t="s">
        <v>115</v>
      </c>
      <c r="P5" s="523" t="s">
        <v>116</v>
      </c>
      <c r="Q5" s="523" t="s">
        <v>117</v>
      </c>
      <c r="R5" s="523" t="s">
        <v>118</v>
      </c>
      <c r="S5" s="567"/>
      <c r="T5" s="569"/>
      <c r="U5" s="569"/>
      <c r="V5" s="142"/>
    </row>
    <row r="6" spans="1:21" ht="30.75" customHeight="1">
      <c r="A6" s="559"/>
      <c r="B6" s="562"/>
      <c r="C6" s="562"/>
      <c r="D6" s="562"/>
      <c r="E6" s="563"/>
      <c r="F6" s="123" t="s">
        <v>96</v>
      </c>
      <c r="G6" s="562"/>
      <c r="H6" s="562"/>
      <c r="I6" s="562"/>
      <c r="J6" s="563"/>
      <c r="K6" s="565"/>
      <c r="L6" s="523"/>
      <c r="M6" s="523"/>
      <c r="N6" s="523"/>
      <c r="O6" s="523"/>
      <c r="P6" s="523"/>
      <c r="Q6" s="523"/>
      <c r="R6" s="523"/>
      <c r="S6" s="568"/>
      <c r="T6" s="569"/>
      <c r="U6" s="569"/>
    </row>
    <row r="7" spans="1:21" ht="24.75" customHeight="1">
      <c r="A7" s="124"/>
      <c r="B7" s="124"/>
      <c r="C7" s="124"/>
      <c r="D7" s="124"/>
      <c r="E7" s="124"/>
      <c r="F7" s="125">
        <v>1</v>
      </c>
      <c r="G7" s="124">
        <v>2</v>
      </c>
      <c r="H7" s="124">
        <v>3</v>
      </c>
      <c r="I7" s="124">
        <v>4</v>
      </c>
      <c r="J7" s="124">
        <v>5</v>
      </c>
      <c r="K7" s="124">
        <v>6</v>
      </c>
      <c r="L7" s="124">
        <v>7</v>
      </c>
      <c r="M7" s="124">
        <v>8</v>
      </c>
      <c r="N7" s="124">
        <v>9</v>
      </c>
      <c r="O7" s="124">
        <v>10</v>
      </c>
      <c r="P7" s="124">
        <v>11</v>
      </c>
      <c r="Q7" s="124">
        <v>12</v>
      </c>
      <c r="R7" s="124">
        <v>13</v>
      </c>
      <c r="S7" s="124">
        <v>14</v>
      </c>
      <c r="T7" s="125">
        <v>15</v>
      </c>
      <c r="U7" s="125">
        <v>16</v>
      </c>
    </row>
    <row r="8" spans="1:21" s="117" customFormat="1" ht="24.75" customHeight="1">
      <c r="A8" s="126"/>
      <c r="B8" s="126"/>
      <c r="C8" s="127"/>
      <c r="D8" s="128"/>
      <c r="E8" s="129"/>
      <c r="F8" s="130"/>
      <c r="G8" s="131"/>
      <c r="H8" s="131"/>
      <c r="I8" s="131"/>
      <c r="J8" s="131"/>
      <c r="K8" s="131"/>
      <c r="L8" s="131"/>
      <c r="M8" s="138"/>
      <c r="N8" s="131"/>
      <c r="O8" s="131"/>
      <c r="P8" s="131"/>
      <c r="Q8" s="131"/>
      <c r="R8" s="131"/>
      <c r="S8" s="143"/>
      <c r="T8" s="143"/>
      <c r="U8" s="144"/>
    </row>
    <row r="9" spans="1:21" ht="24.75" customHeight="1">
      <c r="A9" s="132"/>
      <c r="B9" s="132"/>
      <c r="C9" s="132"/>
      <c r="D9" s="132"/>
      <c r="E9" s="133" t="s">
        <v>238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5"/>
      <c r="T9" s="145"/>
      <c r="U9" s="145"/>
    </row>
    <row r="10" spans="1:21" ht="18.75" customHeight="1">
      <c r="A10" s="132"/>
      <c r="B10" s="132"/>
      <c r="C10" s="132"/>
      <c r="D10" s="132"/>
      <c r="E10" s="133"/>
      <c r="F10" s="134"/>
      <c r="G10" s="135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45"/>
      <c r="T10" s="145"/>
      <c r="U10" s="145"/>
    </row>
    <row r="11" spans="1:21" ht="18.75" customHeight="1">
      <c r="A11" s="136"/>
      <c r="B11" s="132"/>
      <c r="C11" s="132"/>
      <c r="D11" s="132"/>
      <c r="E11" s="133"/>
      <c r="F11" s="134"/>
      <c r="G11" s="135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45"/>
      <c r="T11" s="145"/>
      <c r="U11" s="145"/>
    </row>
    <row r="12" spans="1:21" ht="18.75" customHeight="1">
      <c r="A12" s="136"/>
      <c r="B12" s="132"/>
      <c r="C12" s="132"/>
      <c r="D12" s="132"/>
      <c r="E12" s="133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45"/>
      <c r="T12" s="145"/>
      <c r="U12" s="146"/>
    </row>
    <row r="13" spans="1:21" ht="18.75" customHeight="1">
      <c r="A13" s="136"/>
      <c r="B13" s="136"/>
      <c r="C13" s="132"/>
      <c r="D13" s="132"/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45"/>
      <c r="T13" s="145"/>
      <c r="U13" s="146"/>
    </row>
    <row r="14" spans="1:21" ht="18.75" customHeight="1">
      <c r="A14" s="136"/>
      <c r="B14" s="136"/>
      <c r="C14" s="136"/>
      <c r="D14" s="132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45"/>
      <c r="T14" s="145"/>
      <c r="U14" s="146"/>
    </row>
    <row r="15" spans="1:21" ht="18.75" customHeight="1">
      <c r="A15" s="136"/>
      <c r="B15" s="136"/>
      <c r="C15" s="136"/>
      <c r="D15" s="132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45"/>
      <c r="T15" s="146"/>
      <c r="U15" s="146"/>
    </row>
    <row r="16" spans="1:21" ht="18.75" customHeight="1">
      <c r="A16" s="136"/>
      <c r="B16" s="136"/>
      <c r="C16" s="136"/>
      <c r="D16" s="136"/>
      <c r="E16" s="137"/>
      <c r="F16" s="134"/>
      <c r="G16" s="135"/>
      <c r="H16" s="135"/>
      <c r="I16" s="135"/>
      <c r="J16" s="135"/>
      <c r="K16" s="135"/>
      <c r="L16" s="135"/>
      <c r="M16" s="135"/>
      <c r="N16" s="135"/>
      <c r="O16" s="135"/>
      <c r="P16" s="134"/>
      <c r="Q16" s="134"/>
      <c r="R16" s="134"/>
      <c r="S16" s="146"/>
      <c r="T16" s="146"/>
      <c r="U16" s="146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:F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6.875" style="0" customWidth="1"/>
    <col min="6" max="6" width="10.625" style="0" customWidth="1"/>
    <col min="7" max="21" width="7.25390625" style="0" customWidth="1"/>
  </cols>
  <sheetData>
    <row r="1" spans="1:21" ht="14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9" t="s">
        <v>239</v>
      </c>
    </row>
    <row r="2" spans="1:21" ht="24.75" customHeight="1">
      <c r="A2" s="479" t="s">
        <v>240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19.5" customHeight="1">
      <c r="A3" s="570" t="str">
        <f>'政府性基金'!A3</f>
        <v>部门:岳阳县妇女联合会</v>
      </c>
      <c r="B3" s="570"/>
      <c r="C3" s="570"/>
      <c r="D3" s="570"/>
      <c r="E3" s="570"/>
      <c r="F3" s="570"/>
      <c r="G3" s="115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571" t="s">
        <v>77</v>
      </c>
      <c r="U3" s="571"/>
    </row>
    <row r="4" spans="1:21" ht="27.75" customHeight="1">
      <c r="A4" s="509" t="s">
        <v>102</v>
      </c>
      <c r="B4" s="509"/>
      <c r="C4" s="509"/>
      <c r="D4" s="487" t="s">
        <v>121</v>
      </c>
      <c r="E4" s="487" t="s">
        <v>122</v>
      </c>
      <c r="F4" s="487" t="s">
        <v>96</v>
      </c>
      <c r="G4" s="487" t="s">
        <v>123</v>
      </c>
      <c r="H4" s="487" t="s">
        <v>124</v>
      </c>
      <c r="I4" s="487" t="s">
        <v>125</v>
      </c>
      <c r="J4" s="487" t="s">
        <v>126</v>
      </c>
      <c r="K4" s="487" t="s">
        <v>127</v>
      </c>
      <c r="L4" s="487" t="s">
        <v>128</v>
      </c>
      <c r="M4" s="487" t="s">
        <v>113</v>
      </c>
      <c r="N4" s="487" t="s">
        <v>129</v>
      </c>
      <c r="O4" s="487" t="s">
        <v>111</v>
      </c>
      <c r="P4" s="487" t="s">
        <v>115</v>
      </c>
      <c r="Q4" s="487" t="s">
        <v>114</v>
      </c>
      <c r="R4" s="487" t="s">
        <v>130</v>
      </c>
      <c r="S4" s="487" t="s">
        <v>131</v>
      </c>
      <c r="T4" s="487" t="s">
        <v>132</v>
      </c>
      <c r="U4" s="487" t="s">
        <v>118</v>
      </c>
    </row>
    <row r="5" spans="1:21" ht="13.5" customHeight="1">
      <c r="A5" s="487" t="s">
        <v>97</v>
      </c>
      <c r="B5" s="487" t="s">
        <v>98</v>
      </c>
      <c r="C5" s="487" t="s">
        <v>99</v>
      </c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</row>
    <row r="6" spans="1:21" ht="18" customHeight="1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</row>
    <row r="7" spans="1:21" s="21" customFormat="1" ht="29.25" customHeight="1">
      <c r="A7" s="86"/>
      <c r="B7" s="86"/>
      <c r="C7" s="86"/>
      <c r="D7" s="86"/>
      <c r="E7" s="44"/>
      <c r="F7" s="11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="410" customFormat="1" ht="12">
      <c r="E8" s="410" t="s">
        <v>238</v>
      </c>
    </row>
  </sheetData>
  <sheetProtection sheet="1"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A3:F3"/>
    <mergeCell ref="T3:U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3" sqref="A3:E3"/>
    </sheetView>
  </sheetViews>
  <sheetFormatPr defaultColWidth="6.875" defaultRowHeight="12.75" customHeight="1"/>
  <cols>
    <col min="1" max="3" width="4.00390625" style="89" customWidth="1"/>
    <col min="4" max="4" width="9.625" style="89" customWidth="1"/>
    <col min="5" max="5" width="22.50390625" style="89" customWidth="1"/>
    <col min="6" max="7" width="8.50390625" style="89" customWidth="1"/>
    <col min="8" max="10" width="7.25390625" style="89" customWidth="1"/>
    <col min="11" max="11" width="8.50390625" style="89" customWidth="1"/>
    <col min="12" max="19" width="7.25390625" style="89" customWidth="1"/>
    <col min="20" max="21" width="7.75390625" style="89" customWidth="1"/>
    <col min="22" max="16384" width="6.875" style="89" customWidth="1"/>
  </cols>
  <sheetData>
    <row r="1" spans="1:21" ht="24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05"/>
      <c r="R1" s="105"/>
      <c r="S1" s="107"/>
      <c r="T1" s="107"/>
      <c r="U1" s="90" t="s">
        <v>241</v>
      </c>
    </row>
    <row r="2" spans="1:21" ht="24.75" customHeight="1">
      <c r="A2" s="572" t="s">
        <v>242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</row>
    <row r="3" spans="1:22" ht="24.75" customHeight="1">
      <c r="A3" s="573" t="str">
        <f>'项目明细表'!A3</f>
        <v>部门:岳阳县妇女联合会</v>
      </c>
      <c r="B3" s="573"/>
      <c r="C3" s="573"/>
      <c r="D3" s="573"/>
      <c r="E3" s="573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08"/>
      <c r="R3" s="108"/>
      <c r="S3" s="109"/>
      <c r="T3" s="574" t="s">
        <v>77</v>
      </c>
      <c r="U3" s="574"/>
      <c r="V3" s="110"/>
    </row>
    <row r="4" spans="1:22" ht="24.75" customHeight="1">
      <c r="A4" s="575" t="s">
        <v>102</v>
      </c>
      <c r="B4" s="575"/>
      <c r="C4" s="575"/>
      <c r="D4" s="577" t="s">
        <v>78</v>
      </c>
      <c r="E4" s="576" t="s">
        <v>95</v>
      </c>
      <c r="F4" s="576" t="s">
        <v>103</v>
      </c>
      <c r="G4" s="575" t="s">
        <v>104</v>
      </c>
      <c r="H4" s="575"/>
      <c r="I4" s="575"/>
      <c r="J4" s="576"/>
      <c r="K4" s="576" t="s">
        <v>105</v>
      </c>
      <c r="L4" s="577"/>
      <c r="M4" s="577"/>
      <c r="N4" s="577"/>
      <c r="O4" s="577"/>
      <c r="P4" s="577"/>
      <c r="Q4" s="577"/>
      <c r="R4" s="578"/>
      <c r="S4" s="579" t="s">
        <v>106</v>
      </c>
      <c r="T4" s="580" t="s">
        <v>107</v>
      </c>
      <c r="U4" s="580" t="s">
        <v>108</v>
      </c>
      <c r="V4" s="110"/>
    </row>
    <row r="5" spans="1:22" ht="24.75" customHeight="1">
      <c r="A5" s="581" t="s">
        <v>97</v>
      </c>
      <c r="B5" s="581" t="s">
        <v>98</v>
      </c>
      <c r="C5" s="581" t="s">
        <v>99</v>
      </c>
      <c r="D5" s="576"/>
      <c r="E5" s="576"/>
      <c r="F5" s="575"/>
      <c r="G5" s="581" t="s">
        <v>80</v>
      </c>
      <c r="H5" s="581" t="s">
        <v>109</v>
      </c>
      <c r="I5" s="581" t="s">
        <v>110</v>
      </c>
      <c r="J5" s="582" t="s">
        <v>111</v>
      </c>
      <c r="K5" s="583" t="s">
        <v>80</v>
      </c>
      <c r="L5" s="523" t="s">
        <v>112</v>
      </c>
      <c r="M5" s="523" t="s">
        <v>113</v>
      </c>
      <c r="N5" s="523" t="s">
        <v>114</v>
      </c>
      <c r="O5" s="523" t="s">
        <v>115</v>
      </c>
      <c r="P5" s="523" t="s">
        <v>116</v>
      </c>
      <c r="Q5" s="523" t="s">
        <v>117</v>
      </c>
      <c r="R5" s="523" t="s">
        <v>118</v>
      </c>
      <c r="S5" s="580"/>
      <c r="T5" s="580"/>
      <c r="U5" s="580"/>
      <c r="V5" s="110"/>
    </row>
    <row r="6" spans="1:21" ht="30.75" customHeight="1">
      <c r="A6" s="576"/>
      <c r="B6" s="576"/>
      <c r="C6" s="576"/>
      <c r="D6" s="576"/>
      <c r="E6" s="575"/>
      <c r="F6" s="91" t="s">
        <v>96</v>
      </c>
      <c r="G6" s="576"/>
      <c r="H6" s="576"/>
      <c r="I6" s="576"/>
      <c r="J6" s="575"/>
      <c r="K6" s="577"/>
      <c r="L6" s="523"/>
      <c r="M6" s="523"/>
      <c r="N6" s="523"/>
      <c r="O6" s="523"/>
      <c r="P6" s="523"/>
      <c r="Q6" s="523"/>
      <c r="R6" s="523"/>
      <c r="S6" s="580"/>
      <c r="T6" s="580"/>
      <c r="U6" s="580"/>
    </row>
    <row r="7" spans="1:21" ht="24.75" customHeight="1">
      <c r="A7" s="92"/>
      <c r="B7" s="92"/>
      <c r="C7" s="92"/>
      <c r="D7" s="92"/>
      <c r="E7" s="92"/>
      <c r="F7" s="93">
        <v>1</v>
      </c>
      <c r="G7" s="92">
        <v>2</v>
      </c>
      <c r="H7" s="92">
        <v>3</v>
      </c>
      <c r="I7" s="92">
        <v>4</v>
      </c>
      <c r="J7" s="92">
        <v>5</v>
      </c>
      <c r="K7" s="92">
        <v>6</v>
      </c>
      <c r="L7" s="92">
        <v>7</v>
      </c>
      <c r="M7" s="92">
        <v>8</v>
      </c>
      <c r="N7" s="92">
        <v>9</v>
      </c>
      <c r="O7" s="92">
        <v>10</v>
      </c>
      <c r="P7" s="92">
        <v>11</v>
      </c>
      <c r="Q7" s="92">
        <v>12</v>
      </c>
      <c r="R7" s="92">
        <v>13</v>
      </c>
      <c r="S7" s="92">
        <v>14</v>
      </c>
      <c r="T7" s="93">
        <v>15</v>
      </c>
      <c r="U7" s="93">
        <v>16</v>
      </c>
    </row>
    <row r="8" spans="1:21" s="88" customFormat="1" ht="24.75" customHeight="1">
      <c r="A8" s="94"/>
      <c r="B8" s="94"/>
      <c r="C8" s="95"/>
      <c r="D8" s="96"/>
      <c r="E8" s="97"/>
      <c r="F8" s="98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11"/>
      <c r="T8" s="111"/>
      <c r="U8" s="112"/>
    </row>
    <row r="9" spans="1:21" ht="27" customHeight="1">
      <c r="A9" s="101"/>
      <c r="B9" s="101"/>
      <c r="C9" s="101"/>
      <c r="D9" s="101"/>
      <c r="E9" s="102" t="s">
        <v>243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13"/>
      <c r="T9" s="113"/>
      <c r="U9" s="113"/>
    </row>
    <row r="10" spans="1:21" ht="18.75" customHeight="1">
      <c r="A10" s="101"/>
      <c r="B10" s="101"/>
      <c r="C10" s="101"/>
      <c r="D10" s="101"/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13"/>
      <c r="T10" s="113"/>
      <c r="U10" s="113"/>
    </row>
    <row r="11" spans="1:21" ht="18.75" customHeight="1">
      <c r="A11" s="101"/>
      <c r="B11" s="101"/>
      <c r="C11" s="101"/>
      <c r="D11" s="101"/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13"/>
      <c r="T11" s="113"/>
      <c r="U11" s="113"/>
    </row>
    <row r="12" spans="1:21" ht="18.75" customHeight="1">
      <c r="A12" s="101"/>
      <c r="B12" s="101"/>
      <c r="C12" s="101"/>
      <c r="D12" s="101"/>
      <c r="E12" s="102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13"/>
      <c r="T12" s="113"/>
      <c r="U12" s="113"/>
    </row>
    <row r="13" spans="1:21" ht="18.75" customHeight="1">
      <c r="A13" s="101"/>
      <c r="B13" s="101"/>
      <c r="C13" s="101"/>
      <c r="D13" s="101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13"/>
      <c r="T13" s="113"/>
      <c r="U13" s="114"/>
    </row>
    <row r="14" spans="1:21" ht="18.75" customHeight="1">
      <c r="A14" s="104"/>
      <c r="B14" s="104"/>
      <c r="C14" s="104"/>
      <c r="D14" s="101"/>
      <c r="E14" s="102"/>
      <c r="F14" s="103"/>
      <c r="G14" s="105"/>
      <c r="H14" s="103"/>
      <c r="I14" s="103"/>
      <c r="J14" s="103"/>
      <c r="K14" s="105"/>
      <c r="L14" s="103"/>
      <c r="M14" s="103"/>
      <c r="N14" s="103"/>
      <c r="O14" s="103"/>
      <c r="P14" s="103"/>
      <c r="Q14" s="103"/>
      <c r="R14" s="103"/>
      <c r="S14" s="113"/>
      <c r="T14" s="113"/>
      <c r="U14" s="114"/>
    </row>
    <row r="15" spans="1:21" ht="18.75" customHeight="1">
      <c r="A15" s="104"/>
      <c r="B15" s="104"/>
      <c r="C15" s="104"/>
      <c r="D15" s="104"/>
      <c r="E15" s="106"/>
      <c r="F15" s="103"/>
      <c r="G15" s="105"/>
      <c r="H15" s="105"/>
      <c r="I15" s="105"/>
      <c r="J15" s="105"/>
      <c r="K15" s="105"/>
      <c r="L15" s="105"/>
      <c r="M15" s="103"/>
      <c r="N15" s="103"/>
      <c r="O15" s="103"/>
      <c r="P15" s="103"/>
      <c r="Q15" s="103"/>
      <c r="R15" s="103"/>
      <c r="S15" s="113"/>
      <c r="T15" s="114"/>
      <c r="U15" s="114"/>
    </row>
    <row r="16" spans="1:21" ht="18.75" customHeight="1">
      <c r="A16" s="104"/>
      <c r="B16" s="104"/>
      <c r="C16" s="104"/>
      <c r="D16" s="104"/>
      <c r="E16" s="106"/>
      <c r="F16" s="103"/>
      <c r="G16" s="105"/>
      <c r="H16" s="105"/>
      <c r="I16" s="105"/>
      <c r="J16" s="105"/>
      <c r="K16" s="105"/>
      <c r="L16" s="105"/>
      <c r="M16" s="103"/>
      <c r="N16" s="103"/>
      <c r="O16" s="103"/>
      <c r="P16" s="103"/>
      <c r="Q16" s="103"/>
      <c r="R16" s="103"/>
      <c r="S16" s="114"/>
      <c r="T16" s="114"/>
      <c r="U16" s="114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88"/>
      <c r="M17" s="88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N5:N6"/>
    <mergeCell ref="O5:O6"/>
    <mergeCell ref="P5:P6"/>
    <mergeCell ref="Q5:Q6"/>
    <mergeCell ref="R5:R6"/>
    <mergeCell ref="H5:H6"/>
    <mergeCell ref="I5:I6"/>
    <mergeCell ref="J5:J6"/>
    <mergeCell ref="K5:K6"/>
    <mergeCell ref="L5:L6"/>
    <mergeCell ref="M5:M6"/>
    <mergeCell ref="B5:B6"/>
    <mergeCell ref="C5:C6"/>
    <mergeCell ref="D4:D6"/>
    <mergeCell ref="E4:E6"/>
    <mergeCell ref="F4:F5"/>
    <mergeCell ref="G5:G6"/>
    <mergeCell ref="A2:U2"/>
    <mergeCell ref="A3:E3"/>
    <mergeCell ref="T3:U3"/>
    <mergeCell ref="A4:C4"/>
    <mergeCell ref="G4:J4"/>
    <mergeCell ref="K4:R4"/>
    <mergeCell ref="S4:S6"/>
    <mergeCell ref="T4:T6"/>
    <mergeCell ref="U4:U6"/>
    <mergeCell ref="A5: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9" t="s">
        <v>244</v>
      </c>
    </row>
    <row r="2" spans="1:21" ht="24.75" customHeight="1">
      <c r="A2" s="479" t="s">
        <v>245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19.5" customHeight="1">
      <c r="A3" s="584" t="str">
        <f>'项目明细表'!A3</f>
        <v>部门:岳阳县妇女联合会</v>
      </c>
      <c r="B3" s="584"/>
      <c r="C3" s="584"/>
      <c r="D3" s="584"/>
      <c r="E3" s="584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571" t="s">
        <v>77</v>
      </c>
      <c r="U3" s="571"/>
    </row>
    <row r="4" spans="1:21" ht="27.75" customHeight="1">
      <c r="A4" s="481" t="s">
        <v>102</v>
      </c>
      <c r="B4" s="482"/>
      <c r="C4" s="483"/>
      <c r="D4" s="484" t="s">
        <v>121</v>
      </c>
      <c r="E4" s="484" t="s">
        <v>122</v>
      </c>
      <c r="F4" s="484" t="s">
        <v>96</v>
      </c>
      <c r="G4" s="487" t="s">
        <v>123</v>
      </c>
      <c r="H4" s="487" t="s">
        <v>124</v>
      </c>
      <c r="I4" s="487" t="s">
        <v>125</v>
      </c>
      <c r="J4" s="487" t="s">
        <v>126</v>
      </c>
      <c r="K4" s="487" t="s">
        <v>127</v>
      </c>
      <c r="L4" s="487" t="s">
        <v>128</v>
      </c>
      <c r="M4" s="487" t="s">
        <v>113</v>
      </c>
      <c r="N4" s="487" t="s">
        <v>129</v>
      </c>
      <c r="O4" s="487" t="s">
        <v>111</v>
      </c>
      <c r="P4" s="487" t="s">
        <v>115</v>
      </c>
      <c r="Q4" s="487" t="s">
        <v>114</v>
      </c>
      <c r="R4" s="487" t="s">
        <v>130</v>
      </c>
      <c r="S4" s="487" t="s">
        <v>131</v>
      </c>
      <c r="T4" s="487" t="s">
        <v>132</v>
      </c>
      <c r="U4" s="487" t="s">
        <v>118</v>
      </c>
    </row>
    <row r="5" spans="1:21" ht="13.5" customHeight="1">
      <c r="A5" s="484" t="s">
        <v>97</v>
      </c>
      <c r="B5" s="484" t="s">
        <v>98</v>
      </c>
      <c r="C5" s="484" t="s">
        <v>99</v>
      </c>
      <c r="D5" s="486"/>
      <c r="E5" s="486"/>
      <c r="F5" s="486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</row>
    <row r="6" spans="1:21" ht="18" customHeight="1">
      <c r="A6" s="485"/>
      <c r="B6" s="485"/>
      <c r="C6" s="485"/>
      <c r="D6" s="485"/>
      <c r="E6" s="485"/>
      <c r="F6" s="485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</row>
    <row r="7" spans="1:21" s="21" customFormat="1" ht="29.25" customHeight="1">
      <c r="A7" s="86"/>
      <c r="B7" s="86"/>
      <c r="C7" s="86"/>
      <c r="D7" s="86"/>
      <c r="E7" s="44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="410" customFormat="1" ht="12">
      <c r="E8" s="410" t="s">
        <v>243</v>
      </c>
    </row>
  </sheetData>
  <sheetProtection sheet="1"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PageLayoutView="0" workbookViewId="0" topLeftCell="A1">
      <selection activeCell="A3" sqref="A3"/>
    </sheetView>
  </sheetViews>
  <sheetFormatPr defaultColWidth="6.875" defaultRowHeight="12.75" customHeight="1"/>
  <cols>
    <col min="1" max="3" width="3.625" style="67" customWidth="1"/>
    <col min="4" max="4" width="6.875" style="67" customWidth="1"/>
    <col min="5" max="5" width="22.625" style="67" customWidth="1"/>
    <col min="6" max="6" width="9.375" style="67" customWidth="1"/>
    <col min="7" max="7" width="8.625" style="67" customWidth="1"/>
    <col min="8" max="10" width="7.50390625" style="67" customWidth="1"/>
    <col min="11" max="11" width="8.375" style="67" customWidth="1"/>
    <col min="12" max="21" width="7.50390625" style="67" customWidth="1"/>
    <col min="22" max="41" width="6.875" style="67" customWidth="1"/>
    <col min="42" max="42" width="6.625" style="67" customWidth="1"/>
    <col min="43" max="253" width="6.875" style="67" customWidth="1"/>
    <col min="254" max="255" width="6.875" style="68" customWidth="1"/>
    <col min="256" max="16384" width="6.875" style="68" customWidth="1"/>
  </cols>
  <sheetData>
    <row r="1" spans="22:255" ht="27" customHeight="1">
      <c r="V1" s="81" t="s">
        <v>246</v>
      </c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IT1"/>
      <c r="IU1"/>
    </row>
    <row r="2" spans="1:255" ht="33" customHeight="1">
      <c r="A2" s="585" t="s">
        <v>247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IT2"/>
      <c r="IU2"/>
    </row>
    <row r="3" spans="1:255" ht="18.75" customHeight="1">
      <c r="A3" s="432" t="s">
        <v>305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82"/>
      <c r="U3" s="586" t="s">
        <v>77</v>
      </c>
      <c r="V3" s="587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IT3"/>
      <c r="IU3"/>
    </row>
    <row r="4" spans="1:255" s="65" customFormat="1" ht="23.25" customHeight="1">
      <c r="A4" s="70" t="s">
        <v>102</v>
      </c>
      <c r="B4" s="70"/>
      <c r="C4" s="70"/>
      <c r="D4" s="589" t="s">
        <v>78</v>
      </c>
      <c r="E4" s="590" t="s">
        <v>95</v>
      </c>
      <c r="F4" s="589" t="s">
        <v>103</v>
      </c>
      <c r="G4" s="71" t="s">
        <v>104</v>
      </c>
      <c r="H4" s="71"/>
      <c r="I4" s="71"/>
      <c r="J4" s="71"/>
      <c r="K4" s="71" t="s">
        <v>105</v>
      </c>
      <c r="L4" s="71"/>
      <c r="M4" s="71"/>
      <c r="N4" s="71"/>
      <c r="O4" s="71"/>
      <c r="P4" s="71"/>
      <c r="Q4" s="71"/>
      <c r="R4" s="71"/>
      <c r="S4" s="588" t="s">
        <v>248</v>
      </c>
      <c r="T4" s="588"/>
      <c r="U4" s="588"/>
      <c r="V4" s="588"/>
      <c r="IT4"/>
      <c r="IU4"/>
    </row>
    <row r="5" spans="1:255" s="65" customFormat="1" ht="23.25" customHeight="1">
      <c r="A5" s="588" t="s">
        <v>97</v>
      </c>
      <c r="B5" s="589" t="s">
        <v>98</v>
      </c>
      <c r="C5" s="589" t="s">
        <v>99</v>
      </c>
      <c r="D5" s="589"/>
      <c r="E5" s="590"/>
      <c r="F5" s="589"/>
      <c r="G5" s="589" t="s">
        <v>80</v>
      </c>
      <c r="H5" s="589" t="s">
        <v>109</v>
      </c>
      <c r="I5" s="589" t="s">
        <v>110</v>
      </c>
      <c r="J5" s="589" t="s">
        <v>111</v>
      </c>
      <c r="K5" s="589" t="s">
        <v>80</v>
      </c>
      <c r="L5" s="589" t="s">
        <v>112</v>
      </c>
      <c r="M5" s="589" t="s">
        <v>113</v>
      </c>
      <c r="N5" s="589" t="s">
        <v>114</v>
      </c>
      <c r="O5" s="589" t="s">
        <v>115</v>
      </c>
      <c r="P5" s="589" t="s">
        <v>116</v>
      </c>
      <c r="Q5" s="589" t="s">
        <v>117</v>
      </c>
      <c r="R5" s="589" t="s">
        <v>118</v>
      </c>
      <c r="S5" s="588" t="s">
        <v>80</v>
      </c>
      <c r="T5" s="588" t="s">
        <v>249</v>
      </c>
      <c r="U5" s="588" t="s">
        <v>250</v>
      </c>
      <c r="V5" s="588" t="s">
        <v>251</v>
      </c>
      <c r="IT5"/>
      <c r="IU5"/>
    </row>
    <row r="6" spans="1:255" ht="31.5" customHeight="1">
      <c r="A6" s="588"/>
      <c r="B6" s="589"/>
      <c r="C6" s="589"/>
      <c r="D6" s="589"/>
      <c r="E6" s="590"/>
      <c r="F6" s="72" t="s">
        <v>96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8"/>
      <c r="T6" s="588"/>
      <c r="U6" s="588"/>
      <c r="V6" s="588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68"/>
      <c r="IR6" s="68"/>
      <c r="IS6" s="68"/>
      <c r="IT6"/>
      <c r="IU6"/>
    </row>
    <row r="7" spans="1:255" ht="23.25" customHeight="1">
      <c r="A7" s="72"/>
      <c r="B7" s="72"/>
      <c r="C7" s="72"/>
      <c r="D7" s="72"/>
      <c r="E7" s="72"/>
      <c r="F7" s="72">
        <v>1</v>
      </c>
      <c r="G7" s="72">
        <v>2</v>
      </c>
      <c r="H7" s="72">
        <v>3</v>
      </c>
      <c r="I7" s="80">
        <v>4</v>
      </c>
      <c r="J7" s="80">
        <v>5</v>
      </c>
      <c r="K7" s="72">
        <v>6</v>
      </c>
      <c r="L7" s="72">
        <v>7</v>
      </c>
      <c r="M7" s="72">
        <v>8</v>
      </c>
      <c r="N7" s="80">
        <v>9</v>
      </c>
      <c r="O7" s="80">
        <v>10</v>
      </c>
      <c r="P7" s="72">
        <v>11</v>
      </c>
      <c r="Q7" s="72">
        <v>12</v>
      </c>
      <c r="R7" s="72">
        <v>13</v>
      </c>
      <c r="S7" s="72">
        <v>14</v>
      </c>
      <c r="T7" s="72">
        <v>15</v>
      </c>
      <c r="U7" s="72">
        <v>16</v>
      </c>
      <c r="V7" s="72">
        <v>17</v>
      </c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68"/>
      <c r="IR7" s="68"/>
      <c r="IS7" s="68"/>
      <c r="IT7"/>
      <c r="IU7"/>
    </row>
    <row r="8" spans="1:253" ht="23.25" customHeight="1">
      <c r="A8" s="41"/>
      <c r="B8" s="41"/>
      <c r="C8" s="42"/>
      <c r="D8" s="418" t="str">
        <f>'一般-工资福利'!D8</f>
        <v>016</v>
      </c>
      <c r="E8" s="41" t="str">
        <f>'一般-工资福利'!E8</f>
        <v>岳阳县妇女联合会</v>
      </c>
      <c r="F8" s="73">
        <f>F11+F12</f>
        <v>73.9</v>
      </c>
      <c r="G8" s="73">
        <f aca="true" t="shared" si="0" ref="G8:V8">G11+G12</f>
        <v>60.900000000000006</v>
      </c>
      <c r="H8" s="73">
        <f t="shared" si="0"/>
        <v>49.84</v>
      </c>
      <c r="I8" s="73">
        <f t="shared" si="0"/>
        <v>11.059999999999999</v>
      </c>
      <c r="J8" s="73">
        <f t="shared" si="0"/>
        <v>0</v>
      </c>
      <c r="K8" s="73">
        <f t="shared" si="0"/>
        <v>13</v>
      </c>
      <c r="L8" s="73">
        <f t="shared" si="0"/>
        <v>13</v>
      </c>
      <c r="M8" s="73">
        <f t="shared" si="0"/>
        <v>0</v>
      </c>
      <c r="N8" s="73">
        <f t="shared" si="0"/>
        <v>0</v>
      </c>
      <c r="O8" s="73">
        <f t="shared" si="0"/>
        <v>0</v>
      </c>
      <c r="P8" s="73">
        <f t="shared" si="0"/>
        <v>0</v>
      </c>
      <c r="Q8" s="73">
        <f t="shared" si="0"/>
        <v>0</v>
      </c>
      <c r="R8" s="73">
        <f t="shared" si="0"/>
        <v>0</v>
      </c>
      <c r="S8" s="73">
        <f t="shared" si="0"/>
        <v>73.9</v>
      </c>
      <c r="T8" s="73">
        <f t="shared" si="0"/>
        <v>73.9</v>
      </c>
      <c r="U8" s="73">
        <f t="shared" si="0"/>
        <v>0</v>
      </c>
      <c r="V8" s="73">
        <f t="shared" si="0"/>
        <v>0</v>
      </c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68"/>
      <c r="IR8" s="68"/>
      <c r="IS8" s="68"/>
    </row>
    <row r="9" spans="1:253" ht="23.25" customHeight="1">
      <c r="A9" s="41" t="str">
        <f>'一般-工资福利'!A9</f>
        <v>201</v>
      </c>
      <c r="B9" s="41"/>
      <c r="C9" s="41"/>
      <c r="D9" s="41"/>
      <c r="E9" s="41" t="str">
        <f>'一般-工资福利'!E9</f>
        <v>一般公共服务支出</v>
      </c>
      <c r="F9" s="73">
        <f>F10</f>
        <v>73.9</v>
      </c>
      <c r="G9" s="73">
        <f aca="true" t="shared" si="1" ref="G9:V9">G10</f>
        <v>60.900000000000006</v>
      </c>
      <c r="H9" s="73">
        <f t="shared" si="1"/>
        <v>49.84</v>
      </c>
      <c r="I9" s="73">
        <f t="shared" si="1"/>
        <v>11.059999999999999</v>
      </c>
      <c r="J9" s="73">
        <f t="shared" si="1"/>
        <v>0</v>
      </c>
      <c r="K9" s="73">
        <f t="shared" si="1"/>
        <v>13</v>
      </c>
      <c r="L9" s="73">
        <f t="shared" si="1"/>
        <v>13</v>
      </c>
      <c r="M9" s="73">
        <f t="shared" si="1"/>
        <v>0</v>
      </c>
      <c r="N9" s="73">
        <f t="shared" si="1"/>
        <v>0</v>
      </c>
      <c r="O9" s="73">
        <f t="shared" si="1"/>
        <v>0</v>
      </c>
      <c r="P9" s="73">
        <f t="shared" si="1"/>
        <v>0</v>
      </c>
      <c r="Q9" s="73">
        <f t="shared" si="1"/>
        <v>0</v>
      </c>
      <c r="R9" s="73">
        <f t="shared" si="1"/>
        <v>0</v>
      </c>
      <c r="S9" s="73">
        <f t="shared" si="1"/>
        <v>73.9</v>
      </c>
      <c r="T9" s="73">
        <f t="shared" si="1"/>
        <v>73.9</v>
      </c>
      <c r="U9" s="73">
        <f t="shared" si="1"/>
        <v>0</v>
      </c>
      <c r="V9" s="73">
        <f t="shared" si="1"/>
        <v>0</v>
      </c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68"/>
      <c r="IR9" s="68"/>
      <c r="IS9" s="68"/>
    </row>
    <row r="10" spans="1:253" ht="23.25" customHeight="1">
      <c r="A10" s="41" t="str">
        <f>'一般-工资福利'!A10</f>
        <v>201</v>
      </c>
      <c r="B10" s="41">
        <f>'一般-工资福利'!B10</f>
        <v>29</v>
      </c>
      <c r="C10" s="41"/>
      <c r="D10" s="41"/>
      <c r="E10" s="41" t="str">
        <f>'一般-工资福利'!E10</f>
        <v>群众团体事务</v>
      </c>
      <c r="F10" s="73">
        <f>F11+F12</f>
        <v>73.9</v>
      </c>
      <c r="G10" s="73">
        <f aca="true" t="shared" si="2" ref="G10:V10">G11+G12</f>
        <v>60.900000000000006</v>
      </c>
      <c r="H10" s="73">
        <f t="shared" si="2"/>
        <v>49.84</v>
      </c>
      <c r="I10" s="73">
        <f t="shared" si="2"/>
        <v>11.059999999999999</v>
      </c>
      <c r="J10" s="73">
        <f t="shared" si="2"/>
        <v>0</v>
      </c>
      <c r="K10" s="73">
        <f t="shared" si="2"/>
        <v>13</v>
      </c>
      <c r="L10" s="73">
        <f t="shared" si="2"/>
        <v>13</v>
      </c>
      <c r="M10" s="73">
        <f t="shared" si="2"/>
        <v>0</v>
      </c>
      <c r="N10" s="73">
        <f t="shared" si="2"/>
        <v>0</v>
      </c>
      <c r="O10" s="73">
        <f t="shared" si="2"/>
        <v>0</v>
      </c>
      <c r="P10" s="73">
        <f t="shared" si="2"/>
        <v>0</v>
      </c>
      <c r="Q10" s="73">
        <f t="shared" si="2"/>
        <v>0</v>
      </c>
      <c r="R10" s="73">
        <f t="shared" si="2"/>
        <v>0</v>
      </c>
      <c r="S10" s="73">
        <f t="shared" si="2"/>
        <v>73.9</v>
      </c>
      <c r="T10" s="73">
        <f t="shared" si="2"/>
        <v>73.9</v>
      </c>
      <c r="U10" s="73">
        <f t="shared" si="2"/>
        <v>0</v>
      </c>
      <c r="V10" s="73">
        <f t="shared" si="2"/>
        <v>0</v>
      </c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68"/>
      <c r="IR10" s="68"/>
      <c r="IS10" s="68"/>
    </row>
    <row r="11" spans="1:255" s="66" customFormat="1" ht="23.25" customHeight="1">
      <c r="A11" s="41" t="str">
        <f>'一般-工资福利'!A11</f>
        <v>201</v>
      </c>
      <c r="B11" s="41" t="str">
        <f>'一般-工资福利'!B11</f>
        <v>29</v>
      </c>
      <c r="C11" s="41" t="str">
        <f>'一般-工资福利'!C11</f>
        <v>01</v>
      </c>
      <c r="D11" s="74">
        <f>'一般预算支出'!D11</f>
        <v>0</v>
      </c>
      <c r="E11" s="41" t="str">
        <f>'一般-工资福利'!E11</f>
        <v>行政运行</v>
      </c>
      <c r="F11" s="75">
        <f>'一般预算支出'!F11</f>
        <v>60.900000000000006</v>
      </c>
      <c r="G11" s="75">
        <f>'一般预算支出'!G11</f>
        <v>60.900000000000006</v>
      </c>
      <c r="H11" s="75">
        <f>'一般预算支出'!H11</f>
        <v>49.84</v>
      </c>
      <c r="I11" s="75">
        <f>'一般预算支出'!I11</f>
        <v>11.059999999999999</v>
      </c>
      <c r="J11" s="75">
        <f>'一般预算支出'!J11</f>
        <v>0</v>
      </c>
      <c r="K11" s="75">
        <f>'一般预算支出'!K11</f>
        <v>0</v>
      </c>
      <c r="L11" s="75">
        <f>'一般预算支出'!L11</f>
        <v>0</v>
      </c>
      <c r="M11" s="75">
        <f>'一般预算支出'!M11</f>
        <v>0</v>
      </c>
      <c r="N11" s="75">
        <f>'一般预算支出'!N11</f>
        <v>0</v>
      </c>
      <c r="O11" s="75">
        <f>'一般预算支出'!O11</f>
        <v>0</v>
      </c>
      <c r="P11" s="75">
        <f>'一般预算支出'!P11</f>
        <v>0</v>
      </c>
      <c r="Q11" s="75">
        <f>'一般预算支出'!Q11</f>
        <v>0</v>
      </c>
      <c r="R11" s="75">
        <f>'一般预算支出'!R11</f>
        <v>0</v>
      </c>
      <c r="S11" s="75">
        <f>SUM(T11:V11)</f>
        <v>60.900000000000006</v>
      </c>
      <c r="T11" s="75">
        <f>H11+I11</f>
        <v>60.900000000000006</v>
      </c>
      <c r="U11" s="75"/>
      <c r="V11" s="84">
        <f>J11</f>
        <v>0</v>
      </c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21"/>
      <c r="IU11" s="21"/>
    </row>
    <row r="12" spans="1:255" ht="26.25" customHeight="1">
      <c r="A12" s="76" t="str">
        <f>MID('项目明细表'!A7,1,3)</f>
        <v>201</v>
      </c>
      <c r="B12" s="76" t="str">
        <f>MID('项目明细表'!A7,4,2)</f>
        <v>29</v>
      </c>
      <c r="C12" s="41" t="str">
        <f>MID('项目明细表'!A7,6,2)</f>
        <v>99</v>
      </c>
      <c r="D12" s="77">
        <f>D11</f>
        <v>0</v>
      </c>
      <c r="E12" s="78" t="str">
        <f>'项目明细表'!B7</f>
        <v>其他群众团体事务支出</v>
      </c>
      <c r="F12" s="75">
        <f>'一般预算支出'!F12</f>
        <v>13</v>
      </c>
      <c r="G12" s="75">
        <f>'一般预算支出'!G12</f>
        <v>0</v>
      </c>
      <c r="H12" s="75">
        <f>'一般预算支出'!H12</f>
        <v>0</v>
      </c>
      <c r="I12" s="75">
        <f>'一般预算支出'!I12</f>
        <v>0</v>
      </c>
      <c r="J12" s="75">
        <f>'一般预算支出'!J12</f>
        <v>0</v>
      </c>
      <c r="K12" s="75">
        <f>'一般预算支出'!K12</f>
        <v>13</v>
      </c>
      <c r="L12" s="75">
        <f>'一般预算支出'!L12</f>
        <v>13</v>
      </c>
      <c r="M12" s="75">
        <f>'一般预算支出'!M12</f>
        <v>0</v>
      </c>
      <c r="N12" s="75">
        <f>'一般预算支出'!N12</f>
        <v>0</v>
      </c>
      <c r="O12" s="75">
        <f>'一般预算支出'!O12</f>
        <v>0</v>
      </c>
      <c r="P12" s="75">
        <f>'一般预算支出'!P12</f>
        <v>0</v>
      </c>
      <c r="Q12" s="75">
        <f>'一般预算支出'!Q12</f>
        <v>0</v>
      </c>
      <c r="R12" s="75">
        <f>'一般预算支出'!R12</f>
        <v>0</v>
      </c>
      <c r="S12" s="75">
        <f>SUM(T12:V12)</f>
        <v>13</v>
      </c>
      <c r="T12" s="75">
        <f>F12</f>
        <v>13</v>
      </c>
      <c r="U12" s="84"/>
      <c r="V12" s="85"/>
      <c r="IT12"/>
      <c r="IU12"/>
    </row>
    <row r="13" spans="1:255" ht="12.7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IT13"/>
      <c r="IU13"/>
    </row>
    <row r="14" spans="1:255" ht="12.7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IT14"/>
      <c r="IU14"/>
    </row>
    <row r="15" spans="1:255" ht="12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IT15"/>
      <c r="IU15"/>
    </row>
    <row r="16" spans="1:255" ht="12.7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IT16"/>
      <c r="IU16"/>
    </row>
    <row r="34" ht="11.25" customHeight="1"/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tabSelected="1" zoomScalePageLayoutView="0" workbookViewId="0" topLeftCell="A1">
      <selection activeCell="I7" sqref="I7"/>
    </sheetView>
  </sheetViews>
  <sheetFormatPr defaultColWidth="6.875" defaultRowHeight="12.75" customHeight="1"/>
  <cols>
    <col min="1" max="1" width="15.50390625" style="51" customWidth="1"/>
    <col min="2" max="2" width="9.125" style="51" customWidth="1"/>
    <col min="3" max="8" width="7.875" style="51" customWidth="1"/>
    <col min="9" max="9" width="9.125" style="51" customWidth="1"/>
    <col min="10" max="15" width="7.875" style="51" customWidth="1"/>
    <col min="16" max="250" width="6.875" style="51" customWidth="1"/>
    <col min="251" max="16384" width="6.875" style="51" customWidth="1"/>
  </cols>
  <sheetData>
    <row r="1" spans="15:250" ht="12.75" customHeight="1">
      <c r="O1" s="60" t="s">
        <v>252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91" t="s">
        <v>253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31" t="s">
        <v>305</v>
      </c>
      <c r="F3" s="52"/>
      <c r="G3" s="52"/>
      <c r="H3" s="52"/>
      <c r="I3" s="52"/>
      <c r="J3" s="52"/>
      <c r="K3" s="52"/>
      <c r="L3" s="52"/>
      <c r="M3" s="52"/>
      <c r="N3" s="52"/>
      <c r="O3" s="52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95" t="s">
        <v>254</v>
      </c>
      <c r="B4" s="592" t="s">
        <v>255</v>
      </c>
      <c r="C4" s="592"/>
      <c r="D4" s="592"/>
      <c r="E4" s="592"/>
      <c r="F4" s="592"/>
      <c r="G4" s="592"/>
      <c r="H4" s="592"/>
      <c r="I4" s="593" t="s">
        <v>256</v>
      </c>
      <c r="J4" s="594"/>
      <c r="K4" s="594"/>
      <c r="L4" s="594"/>
      <c r="M4" s="594"/>
      <c r="N4" s="594"/>
      <c r="O4" s="59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95"/>
      <c r="B5" s="596" t="s">
        <v>80</v>
      </c>
      <c r="C5" s="596" t="s">
        <v>175</v>
      </c>
      <c r="D5" s="596" t="s">
        <v>257</v>
      </c>
      <c r="E5" s="598" t="s">
        <v>258</v>
      </c>
      <c r="F5" s="600" t="s">
        <v>178</v>
      </c>
      <c r="G5" s="600" t="s">
        <v>259</v>
      </c>
      <c r="H5" s="602" t="s">
        <v>180</v>
      </c>
      <c r="I5" s="599" t="s">
        <v>80</v>
      </c>
      <c r="J5" s="601" t="s">
        <v>175</v>
      </c>
      <c r="K5" s="601" t="s">
        <v>257</v>
      </c>
      <c r="L5" s="601" t="s">
        <v>258</v>
      </c>
      <c r="M5" s="601" t="s">
        <v>178</v>
      </c>
      <c r="N5" s="601" t="s">
        <v>259</v>
      </c>
      <c r="O5" s="601" t="s">
        <v>180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95"/>
      <c r="B6" s="597"/>
      <c r="C6" s="597"/>
      <c r="D6" s="597"/>
      <c r="E6" s="599"/>
      <c r="F6" s="601"/>
      <c r="G6" s="601"/>
      <c r="H6" s="603"/>
      <c r="I6" s="599"/>
      <c r="J6" s="601"/>
      <c r="K6" s="601"/>
      <c r="L6" s="601"/>
      <c r="M6" s="601"/>
      <c r="N6" s="601"/>
      <c r="O6" s="60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53"/>
      <c r="B7" s="54">
        <v>7</v>
      </c>
      <c r="C7" s="54">
        <v>8</v>
      </c>
      <c r="D7" s="54">
        <v>9</v>
      </c>
      <c r="E7" s="54">
        <v>10</v>
      </c>
      <c r="F7" s="54">
        <v>11</v>
      </c>
      <c r="G7" s="54">
        <v>12</v>
      </c>
      <c r="H7" s="54">
        <v>13</v>
      </c>
      <c r="I7" s="54">
        <v>14</v>
      </c>
      <c r="J7" s="54">
        <v>15</v>
      </c>
      <c r="K7" s="54">
        <v>16</v>
      </c>
      <c r="L7" s="54">
        <v>17</v>
      </c>
      <c r="M7" s="54">
        <v>18</v>
      </c>
      <c r="N7" s="54">
        <v>19</v>
      </c>
      <c r="O7" s="54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0" customFormat="1" ht="28.5" customHeight="1">
      <c r="A8" s="55" t="str">
        <f>'部门收入总表'!B7</f>
        <v>岳阳县妇女联合会</v>
      </c>
      <c r="B8" s="56">
        <f>SUM(C8:H8)</f>
        <v>0.3</v>
      </c>
      <c r="C8" s="57">
        <v>0.3</v>
      </c>
      <c r="D8" s="58"/>
      <c r="E8" s="58"/>
      <c r="F8" s="58"/>
      <c r="G8" s="58"/>
      <c r="H8" s="59"/>
      <c r="I8" s="61">
        <f>SUM(J8:O8)</f>
        <v>0.3</v>
      </c>
      <c r="J8" s="57">
        <v>0.3</v>
      </c>
      <c r="K8" s="62"/>
      <c r="L8" s="62"/>
      <c r="M8" s="62"/>
      <c r="N8" s="62"/>
      <c r="O8" s="63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pans="1:250" ht="30.75" customHeight="1">
      <c r="A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0"/>
      <c r="D10" s="50"/>
      <c r="E10" s="50"/>
      <c r="F10" s="50"/>
      <c r="G10" s="50"/>
      <c r="H10" s="50"/>
      <c r="I10" s="50"/>
      <c r="J10" s="50"/>
      <c r="L10" s="50"/>
      <c r="N10" s="64"/>
      <c r="O10" s="5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0"/>
      <c r="G11" s="50"/>
      <c r="H11" s="50"/>
      <c r="I11" s="50"/>
      <c r="K11" s="50"/>
      <c r="O11" s="5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zoomScalePageLayoutView="0" workbookViewId="0" topLeftCell="A1">
      <selection activeCell="L10" sqref="L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9" t="s">
        <v>260</v>
      </c>
    </row>
    <row r="2" spans="1:21" ht="24.75" customHeight="1">
      <c r="A2" s="479" t="s">
        <v>261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19.5" customHeight="1">
      <c r="A3" s="398" t="s">
        <v>305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571" t="s">
        <v>77</v>
      </c>
      <c r="U3" s="571"/>
    </row>
    <row r="4" spans="1:21" ht="27.75" customHeight="1">
      <c r="A4" s="481" t="s">
        <v>102</v>
      </c>
      <c r="B4" s="482"/>
      <c r="C4" s="483"/>
      <c r="D4" s="484" t="s">
        <v>121</v>
      </c>
      <c r="E4" s="484" t="s">
        <v>122</v>
      </c>
      <c r="F4" s="484" t="s">
        <v>96</v>
      </c>
      <c r="G4" s="487" t="s">
        <v>123</v>
      </c>
      <c r="H4" s="487" t="s">
        <v>124</v>
      </c>
      <c r="I4" s="487" t="s">
        <v>125</v>
      </c>
      <c r="J4" s="487" t="s">
        <v>126</v>
      </c>
      <c r="K4" s="487" t="s">
        <v>127</v>
      </c>
      <c r="L4" s="487" t="s">
        <v>128</v>
      </c>
      <c r="M4" s="487" t="s">
        <v>113</v>
      </c>
      <c r="N4" s="487" t="s">
        <v>129</v>
      </c>
      <c r="O4" s="487" t="s">
        <v>111</v>
      </c>
      <c r="P4" s="487" t="s">
        <v>115</v>
      </c>
      <c r="Q4" s="487" t="s">
        <v>114</v>
      </c>
      <c r="R4" s="487" t="s">
        <v>130</v>
      </c>
      <c r="S4" s="487" t="s">
        <v>131</v>
      </c>
      <c r="T4" s="487" t="s">
        <v>132</v>
      </c>
      <c r="U4" s="487" t="s">
        <v>118</v>
      </c>
    </row>
    <row r="5" spans="1:21" ht="13.5" customHeight="1">
      <c r="A5" s="484" t="s">
        <v>97</v>
      </c>
      <c r="B5" s="484" t="s">
        <v>98</v>
      </c>
      <c r="C5" s="484" t="s">
        <v>99</v>
      </c>
      <c r="D5" s="486"/>
      <c r="E5" s="486"/>
      <c r="F5" s="486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</row>
    <row r="6" spans="1:21" ht="18" customHeight="1">
      <c r="A6" s="485"/>
      <c r="B6" s="485"/>
      <c r="C6" s="485"/>
      <c r="D6" s="485"/>
      <c r="E6" s="485"/>
      <c r="F6" s="485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</row>
    <row r="7" spans="1:21" ht="22.5" customHeight="1">
      <c r="A7" s="418"/>
      <c r="B7" s="418"/>
      <c r="C7" s="421"/>
      <c r="D7" s="418" t="str">
        <f>'一般-工资福利'!D8</f>
        <v>016</v>
      </c>
      <c r="E7" s="41" t="str">
        <f>'一般-工资福利'!E8</f>
        <v>岳阳县妇女联合会</v>
      </c>
      <c r="F7" s="43">
        <f>F10+F11</f>
        <v>73.9</v>
      </c>
      <c r="G7" s="43">
        <f aca="true" t="shared" si="0" ref="G7:U7">G10+G11</f>
        <v>49.84</v>
      </c>
      <c r="H7" s="43">
        <f t="shared" si="0"/>
        <v>24.06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43">
        <f t="shared" si="0"/>
        <v>0</v>
      </c>
      <c r="R7" s="43">
        <f t="shared" si="0"/>
        <v>0</v>
      </c>
      <c r="S7" s="43">
        <f t="shared" si="0"/>
        <v>0</v>
      </c>
      <c r="T7" s="43">
        <f t="shared" si="0"/>
        <v>0</v>
      </c>
      <c r="U7" s="43">
        <f t="shared" si="0"/>
        <v>0</v>
      </c>
    </row>
    <row r="8" spans="1:21" ht="22.5" customHeight="1">
      <c r="A8" s="418" t="str">
        <f>'一般-工资福利'!A9</f>
        <v>201</v>
      </c>
      <c r="B8" s="418"/>
      <c r="C8" s="418"/>
      <c r="D8" s="418"/>
      <c r="E8" s="41" t="str">
        <f>'一般-工资福利'!E9</f>
        <v>一般公共服务支出</v>
      </c>
      <c r="F8" s="43">
        <f>F9</f>
        <v>73.9</v>
      </c>
      <c r="G8" s="43">
        <f aca="true" t="shared" si="1" ref="G8:U8">G9</f>
        <v>49.84</v>
      </c>
      <c r="H8" s="43">
        <f t="shared" si="1"/>
        <v>24.06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  <c r="O8" s="43">
        <f t="shared" si="1"/>
        <v>0</v>
      </c>
      <c r="P8" s="43">
        <f t="shared" si="1"/>
        <v>0</v>
      </c>
      <c r="Q8" s="43">
        <f t="shared" si="1"/>
        <v>0</v>
      </c>
      <c r="R8" s="43">
        <f t="shared" si="1"/>
        <v>0</v>
      </c>
      <c r="S8" s="43">
        <f t="shared" si="1"/>
        <v>0</v>
      </c>
      <c r="T8" s="43">
        <f t="shared" si="1"/>
        <v>0</v>
      </c>
      <c r="U8" s="43">
        <f t="shared" si="1"/>
        <v>0</v>
      </c>
    </row>
    <row r="9" spans="1:21" ht="22.5" customHeight="1">
      <c r="A9" s="418" t="str">
        <f>'一般-工资福利'!A10</f>
        <v>201</v>
      </c>
      <c r="B9" s="418">
        <f>'一般-工资福利'!B10</f>
        <v>29</v>
      </c>
      <c r="C9" s="418"/>
      <c r="D9" s="418"/>
      <c r="E9" s="41" t="str">
        <f>'一般-工资福利'!E10</f>
        <v>群众团体事务</v>
      </c>
      <c r="F9" s="43">
        <f>F10+F11</f>
        <v>73.9</v>
      </c>
      <c r="G9" s="43">
        <f aca="true" t="shared" si="2" ref="G9:U9">G10+G11</f>
        <v>49.84</v>
      </c>
      <c r="H9" s="43">
        <f t="shared" si="2"/>
        <v>24.06</v>
      </c>
      <c r="I9" s="43">
        <f t="shared" si="2"/>
        <v>0</v>
      </c>
      <c r="J9" s="43">
        <f t="shared" si="2"/>
        <v>0</v>
      </c>
      <c r="K9" s="43">
        <f t="shared" si="2"/>
        <v>0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3">
        <f t="shared" si="2"/>
        <v>0</v>
      </c>
      <c r="Q9" s="43">
        <f t="shared" si="2"/>
        <v>0</v>
      </c>
      <c r="R9" s="43">
        <f t="shared" si="2"/>
        <v>0</v>
      </c>
      <c r="S9" s="43">
        <f t="shared" si="2"/>
        <v>0</v>
      </c>
      <c r="T9" s="43">
        <f t="shared" si="2"/>
        <v>0</v>
      </c>
      <c r="U9" s="43">
        <f t="shared" si="2"/>
        <v>0</v>
      </c>
    </row>
    <row r="10" spans="1:21" s="21" customFormat="1" ht="22.5" customHeight="1">
      <c r="A10" s="418" t="str">
        <f>'一般-工资福利'!A11</f>
        <v>201</v>
      </c>
      <c r="B10" s="418" t="str">
        <f>'一般-工资福利'!B11</f>
        <v>29</v>
      </c>
      <c r="C10" s="418" t="str">
        <f>'一般-工资福利'!C11</f>
        <v>01</v>
      </c>
      <c r="D10" s="437">
        <f>'经费拔款'!D11</f>
        <v>0</v>
      </c>
      <c r="E10" s="41" t="str">
        <f>'一般-工资福利'!E11</f>
        <v>行政运行</v>
      </c>
      <c r="F10" s="45">
        <f>SUM(G10:U10)</f>
        <v>60.900000000000006</v>
      </c>
      <c r="G10" s="45">
        <f>'经费拔款'!H11</f>
        <v>49.84</v>
      </c>
      <c r="H10" s="45">
        <f>'经费拔款'!I11</f>
        <v>11.059999999999999</v>
      </c>
      <c r="I10" s="45"/>
      <c r="J10" s="45"/>
      <c r="K10" s="45"/>
      <c r="L10" s="45"/>
      <c r="M10" s="45"/>
      <c r="N10" s="45"/>
      <c r="O10" s="45">
        <f>'经费拔款'!J11</f>
        <v>0</v>
      </c>
      <c r="P10" s="47"/>
      <c r="Q10" s="47"/>
      <c r="R10" s="47"/>
      <c r="S10" s="47"/>
      <c r="T10" s="47"/>
      <c r="U10" s="47"/>
    </row>
    <row r="11" spans="1:21" ht="22.5" customHeight="1">
      <c r="A11" s="437" t="str">
        <f>'经费拔款'!A12</f>
        <v>201</v>
      </c>
      <c r="B11" s="437" t="str">
        <f>'经费拔款'!B12</f>
        <v>29</v>
      </c>
      <c r="C11" s="437" t="str">
        <f>'经费拔款'!C12</f>
        <v>99</v>
      </c>
      <c r="D11" s="437">
        <f>'经费拔款'!D12</f>
        <v>0</v>
      </c>
      <c r="E11" s="44" t="str">
        <f>'经费拔款'!E12</f>
        <v>其他群众团体事务支出</v>
      </c>
      <c r="F11" s="45">
        <f>SUM(G11:U11)</f>
        <v>13</v>
      </c>
      <c r="G11" s="46"/>
      <c r="H11" s="45">
        <f>'经费拔款'!L12</f>
        <v>13</v>
      </c>
      <c r="I11" s="46">
        <f>'经费拔款'!Q12</f>
        <v>0</v>
      </c>
      <c r="J11" s="46"/>
      <c r="K11" s="46"/>
      <c r="L11" s="46"/>
      <c r="M11" s="46"/>
      <c r="N11" s="46"/>
      <c r="O11" s="46"/>
      <c r="P11" s="48"/>
      <c r="Q11" s="48"/>
      <c r="R11" s="48"/>
      <c r="S11" s="48"/>
      <c r="T11" s="48"/>
      <c r="U11" s="48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7">
      <selection activeCell="D7" sqref="D7"/>
    </sheetView>
  </sheetViews>
  <sheetFormatPr defaultColWidth="6.875" defaultRowHeight="12.75" customHeight="1"/>
  <cols>
    <col min="1" max="1" width="8.75390625" style="23" customWidth="1"/>
    <col min="2" max="2" width="16.625" style="23" customWidth="1"/>
    <col min="3" max="3" width="9.50390625" style="23" customWidth="1"/>
    <col min="4" max="4" width="9.25390625" style="23" customWidth="1"/>
    <col min="5" max="5" width="10.625" style="23" customWidth="1"/>
    <col min="6" max="7" width="23.625" style="23" customWidth="1"/>
    <col min="8" max="8" width="23.50390625" style="23" customWidth="1"/>
    <col min="9" max="9" width="20.625" style="23" customWidth="1"/>
    <col min="10" max="10" width="8.75390625" style="23" customWidth="1"/>
    <col min="11" max="16384" width="6.875" style="23" customWidth="1"/>
  </cols>
  <sheetData>
    <row r="1" spans="1:10" ht="18.75" customHeight="1">
      <c r="A1" s="24"/>
      <c r="B1" s="24"/>
      <c r="C1" s="24"/>
      <c r="D1" s="24"/>
      <c r="E1" s="25"/>
      <c r="F1" s="24"/>
      <c r="G1" s="24"/>
      <c r="H1" s="24"/>
      <c r="I1" s="24" t="s">
        <v>262</v>
      </c>
      <c r="J1" s="24"/>
    </row>
    <row r="2" spans="1:10" ht="18.75" customHeight="1">
      <c r="A2" s="604" t="s">
        <v>263</v>
      </c>
      <c r="B2" s="604"/>
      <c r="C2" s="604"/>
      <c r="D2" s="604"/>
      <c r="E2" s="604"/>
      <c r="F2" s="604"/>
      <c r="G2" s="604"/>
      <c r="H2" s="604"/>
      <c r="I2" s="604"/>
      <c r="J2" s="24"/>
    </row>
    <row r="3" spans="1:9" ht="18.75" customHeight="1">
      <c r="A3" s="428" t="s">
        <v>305</v>
      </c>
      <c r="B3" s="430"/>
      <c r="I3" s="36" t="s">
        <v>77</v>
      </c>
    </row>
    <row r="4" spans="1:10" ht="32.25" customHeight="1">
      <c r="A4" s="608" t="s">
        <v>121</v>
      </c>
      <c r="B4" s="609" t="s">
        <v>79</v>
      </c>
      <c r="C4" s="605" t="s">
        <v>264</v>
      </c>
      <c r="D4" s="606"/>
      <c r="E4" s="607"/>
      <c r="F4" s="606" t="s">
        <v>265</v>
      </c>
      <c r="G4" s="605" t="s">
        <v>266</v>
      </c>
      <c r="H4" s="605" t="s">
        <v>267</v>
      </c>
      <c r="I4" s="606"/>
      <c r="J4" s="24"/>
    </row>
    <row r="5" spans="1:10" ht="24.75" customHeight="1">
      <c r="A5" s="608"/>
      <c r="B5" s="609"/>
      <c r="C5" s="26" t="s">
        <v>268</v>
      </c>
      <c r="D5" s="27" t="s">
        <v>104</v>
      </c>
      <c r="E5" s="28" t="s">
        <v>105</v>
      </c>
      <c r="F5" s="606"/>
      <c r="G5" s="605"/>
      <c r="H5" s="29" t="s">
        <v>269</v>
      </c>
      <c r="I5" s="37" t="s">
        <v>270</v>
      </c>
      <c r="J5" s="24"/>
    </row>
    <row r="6" spans="1:10" ht="21" customHeight="1">
      <c r="A6" s="30"/>
      <c r="B6" s="30"/>
      <c r="C6" s="31"/>
      <c r="D6" s="31"/>
      <c r="E6" s="31"/>
      <c r="F6" s="30"/>
      <c r="G6" s="30"/>
      <c r="H6" s="31"/>
      <c r="I6" s="30"/>
      <c r="J6" s="24"/>
    </row>
    <row r="7" spans="1:10" s="22" customFormat="1" ht="307.5" customHeight="1">
      <c r="A7" s="32" t="str">
        <f>'经费拔款'!D8</f>
        <v>016</v>
      </c>
      <c r="B7" s="32" t="str">
        <f>'经费拔款'!E8</f>
        <v>岳阳县妇女联合会</v>
      </c>
      <c r="C7" s="33">
        <f>SUM(D7:E7)</f>
        <v>73.9</v>
      </c>
      <c r="D7" s="33">
        <f>'部门收支总表'!F6</f>
        <v>60.900000000000006</v>
      </c>
      <c r="E7" s="33">
        <f>'部门收支总表'!F10</f>
        <v>13</v>
      </c>
      <c r="F7" s="19" t="s">
        <v>286</v>
      </c>
      <c r="G7" s="19" t="s">
        <v>287</v>
      </c>
      <c r="H7" s="19" t="s">
        <v>288</v>
      </c>
      <c r="I7" s="38" t="s">
        <v>289</v>
      </c>
      <c r="J7" s="34"/>
    </row>
    <row r="8" spans="1:10" ht="49.5" customHeight="1">
      <c r="A8" s="34"/>
      <c r="B8" s="34"/>
      <c r="C8" s="34"/>
      <c r="D8" s="34"/>
      <c r="E8" s="35"/>
      <c r="F8" s="34"/>
      <c r="G8" s="34"/>
      <c r="H8" s="34"/>
      <c r="I8" s="34"/>
      <c r="J8" s="24"/>
    </row>
    <row r="9" spans="1:10" ht="18.75" customHeight="1">
      <c r="A9" s="24"/>
      <c r="B9" s="34"/>
      <c r="C9" s="34"/>
      <c r="D9" s="34"/>
      <c r="E9" s="25"/>
      <c r="F9" s="24"/>
      <c r="G9" s="24"/>
      <c r="H9" s="34"/>
      <c r="I9" s="34"/>
      <c r="J9" s="24"/>
    </row>
    <row r="10" spans="1:10" ht="18.75" customHeight="1">
      <c r="A10" s="24"/>
      <c r="B10" s="34"/>
      <c r="C10" s="34"/>
      <c r="D10" s="34"/>
      <c r="E10" s="35"/>
      <c r="F10" s="24"/>
      <c r="G10" s="24"/>
      <c r="H10" s="24"/>
      <c r="I10" s="24"/>
      <c r="J10" s="24"/>
    </row>
    <row r="11" spans="1:10" ht="18.75" customHeight="1">
      <c r="A11" s="24"/>
      <c r="B11" s="34"/>
      <c r="C11" s="24"/>
      <c r="D11" s="34"/>
      <c r="E11" s="25"/>
      <c r="F11" s="24"/>
      <c r="G11" s="24"/>
      <c r="H11" s="34"/>
      <c r="I11" s="34"/>
      <c r="J11" s="24"/>
    </row>
    <row r="12" spans="1:10" ht="18.75" customHeight="1">
      <c r="A12" s="24"/>
      <c r="B12" s="24"/>
      <c r="C12" s="34"/>
      <c r="D12" s="34"/>
      <c r="E12" s="25"/>
      <c r="F12" s="24"/>
      <c r="G12" s="24"/>
      <c r="H12" s="24"/>
      <c r="I12" s="24"/>
      <c r="J12" s="24"/>
    </row>
    <row r="13" spans="1:10" ht="18.75" customHeight="1">
      <c r="A13" s="24"/>
      <c r="B13" s="24"/>
      <c r="C13" s="34"/>
      <c r="D13" s="34"/>
      <c r="E13" s="35"/>
      <c r="F13" s="24"/>
      <c r="G13" s="34"/>
      <c r="H13" s="34"/>
      <c r="I13" s="24"/>
      <c r="J13" s="24"/>
    </row>
    <row r="14" spans="1:10" ht="18.75" customHeight="1">
      <c r="A14" s="24"/>
      <c r="B14" s="24"/>
      <c r="C14" s="24"/>
      <c r="D14" s="24"/>
      <c r="E14" s="25"/>
      <c r="F14" s="24"/>
      <c r="G14" s="24"/>
      <c r="H14" s="24"/>
      <c r="I14" s="24"/>
      <c r="J14" s="2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E6" sqref="E6"/>
    </sheetView>
  </sheetViews>
  <sheetFormatPr defaultColWidth="6.875" defaultRowHeight="22.5" customHeight="1"/>
  <cols>
    <col min="1" max="1" width="4.625" style="359" customWidth="1"/>
    <col min="2" max="2" width="4.00390625" style="359" customWidth="1"/>
    <col min="3" max="3" width="4.50390625" style="359" customWidth="1"/>
    <col min="4" max="4" width="7.375" style="359" customWidth="1"/>
    <col min="5" max="5" width="21.75390625" style="359" customWidth="1"/>
    <col min="6" max="6" width="12.50390625" style="359" customWidth="1"/>
    <col min="7" max="7" width="11.625" style="359" customWidth="1"/>
    <col min="8" max="16" width="10.50390625" style="359" customWidth="1"/>
    <col min="17" max="247" width="6.75390625" style="359" customWidth="1"/>
    <col min="248" max="16384" width="6.875" style="360" customWidth="1"/>
  </cols>
  <sheetData>
    <row r="1" spans="2:247" ht="22.5" customHeight="1"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P1" s="371" t="s">
        <v>92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56" t="s">
        <v>93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37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96" t="s">
        <v>303</v>
      </c>
      <c r="B3" s="270"/>
      <c r="C3" s="270"/>
      <c r="D3" s="362"/>
      <c r="E3" s="363"/>
      <c r="F3" s="364"/>
      <c r="G3" s="365"/>
      <c r="H3" s="365"/>
      <c r="I3" s="365"/>
      <c r="J3" s="364"/>
      <c r="K3" s="364"/>
      <c r="L3" s="364"/>
      <c r="O3" s="457" t="s">
        <v>77</v>
      </c>
      <c r="P3" s="457"/>
      <c r="Q3" s="36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58" t="s">
        <v>94</v>
      </c>
      <c r="B4" s="458"/>
      <c r="C4" s="458"/>
      <c r="D4" s="451" t="s">
        <v>78</v>
      </c>
      <c r="E4" s="460" t="s">
        <v>95</v>
      </c>
      <c r="F4" s="461" t="s">
        <v>96</v>
      </c>
      <c r="G4" s="459" t="s">
        <v>81</v>
      </c>
      <c r="H4" s="459"/>
      <c r="I4" s="459"/>
      <c r="J4" s="451" t="s">
        <v>82</v>
      </c>
      <c r="K4" s="451" t="s">
        <v>83</v>
      </c>
      <c r="L4" s="451" t="s">
        <v>84</v>
      </c>
      <c r="M4" s="451" t="s">
        <v>85</v>
      </c>
      <c r="N4" s="451" t="s">
        <v>86</v>
      </c>
      <c r="O4" s="452" t="s">
        <v>87</v>
      </c>
      <c r="P4" s="454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11" t="s">
        <v>97</v>
      </c>
      <c r="B5" s="311" t="s">
        <v>98</v>
      </c>
      <c r="C5" s="311" t="s">
        <v>99</v>
      </c>
      <c r="D5" s="451"/>
      <c r="E5" s="460"/>
      <c r="F5" s="451"/>
      <c r="G5" s="311" t="s">
        <v>89</v>
      </c>
      <c r="H5" s="311" t="s">
        <v>90</v>
      </c>
      <c r="I5" s="311" t="s">
        <v>91</v>
      </c>
      <c r="J5" s="451"/>
      <c r="K5" s="451"/>
      <c r="L5" s="451"/>
      <c r="M5" s="451"/>
      <c r="N5" s="451"/>
      <c r="O5" s="453"/>
      <c r="P5" s="45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21"/>
      <c r="B6" s="321"/>
      <c r="C6" s="321"/>
      <c r="D6" s="321"/>
      <c r="E6" s="321"/>
      <c r="F6" s="321">
        <v>1</v>
      </c>
      <c r="G6" s="321">
        <v>2</v>
      </c>
      <c r="H6" s="321">
        <v>3</v>
      </c>
      <c r="I6" s="321">
        <v>4</v>
      </c>
      <c r="J6" s="321">
        <v>5</v>
      </c>
      <c r="K6" s="321">
        <v>6</v>
      </c>
      <c r="L6" s="321">
        <v>7</v>
      </c>
      <c r="M6" s="321">
        <v>8</v>
      </c>
      <c r="N6" s="321">
        <v>9</v>
      </c>
      <c r="O6" s="372">
        <v>10</v>
      </c>
      <c r="P6" s="373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7" ht="22.5" customHeight="1">
      <c r="A7" s="321"/>
      <c r="B7" s="321"/>
      <c r="C7" s="321"/>
      <c r="D7" s="312" t="str">
        <f>'一般-工资福利'!D8</f>
        <v>016</v>
      </c>
      <c r="E7" s="395" t="str">
        <f>'一般-工资福利'!E8</f>
        <v>岳阳县妇女联合会</v>
      </c>
      <c r="F7" s="366">
        <f>F8</f>
        <v>73.9</v>
      </c>
      <c r="G7" s="366">
        <f aca="true" t="shared" si="0" ref="G7:P8">G8</f>
        <v>73.9</v>
      </c>
      <c r="H7" s="366">
        <f t="shared" si="0"/>
        <v>73.9</v>
      </c>
      <c r="I7" s="366">
        <f t="shared" si="0"/>
        <v>0</v>
      </c>
      <c r="J7" s="366">
        <f t="shared" si="0"/>
        <v>0</v>
      </c>
      <c r="K7" s="366">
        <f t="shared" si="0"/>
        <v>0</v>
      </c>
      <c r="L7" s="366">
        <f t="shared" si="0"/>
        <v>0</v>
      </c>
      <c r="M7" s="366">
        <f t="shared" si="0"/>
        <v>0</v>
      </c>
      <c r="N7" s="366">
        <f t="shared" si="0"/>
        <v>0</v>
      </c>
      <c r="O7" s="366">
        <f t="shared" si="0"/>
        <v>0</v>
      </c>
      <c r="P7" s="366">
        <f t="shared" si="0"/>
        <v>0</v>
      </c>
      <c r="Q7" s="359"/>
    </row>
    <row r="8" spans="1:256" s="21" customFormat="1" ht="22.5" customHeight="1">
      <c r="A8" s="433" t="str">
        <f>'一般-工资福利'!A9</f>
        <v>201</v>
      </c>
      <c r="B8" s="413"/>
      <c r="C8" s="433"/>
      <c r="D8" s="413"/>
      <c r="E8" s="314" t="str">
        <f>'一般-工资福利'!E9</f>
        <v>一般公共服务支出</v>
      </c>
      <c r="F8" s="367">
        <f>F9</f>
        <v>73.9</v>
      </c>
      <c r="G8" s="367">
        <f t="shared" si="0"/>
        <v>73.9</v>
      </c>
      <c r="H8" s="367">
        <f t="shared" si="0"/>
        <v>73.9</v>
      </c>
      <c r="I8" s="367">
        <f t="shared" si="0"/>
        <v>0</v>
      </c>
      <c r="J8" s="367">
        <f t="shared" si="0"/>
        <v>0</v>
      </c>
      <c r="K8" s="367">
        <f t="shared" si="0"/>
        <v>0</v>
      </c>
      <c r="L8" s="367">
        <f t="shared" si="0"/>
        <v>0</v>
      </c>
      <c r="M8" s="367">
        <f t="shared" si="0"/>
        <v>0</v>
      </c>
      <c r="N8" s="367">
        <f t="shared" si="0"/>
        <v>0</v>
      </c>
      <c r="O8" s="367">
        <f t="shared" si="0"/>
        <v>0</v>
      </c>
      <c r="P8" s="367">
        <f t="shared" si="0"/>
        <v>0</v>
      </c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  <c r="CB8" s="370"/>
      <c r="CC8" s="370"/>
      <c r="CD8" s="370"/>
      <c r="CE8" s="370"/>
      <c r="CF8" s="370"/>
      <c r="CG8" s="370"/>
      <c r="CH8" s="370"/>
      <c r="CI8" s="370"/>
      <c r="CJ8" s="370"/>
      <c r="CK8" s="370"/>
      <c r="CL8" s="370"/>
      <c r="CM8" s="370"/>
      <c r="CN8" s="370"/>
      <c r="CO8" s="370"/>
      <c r="CP8" s="370"/>
      <c r="CQ8" s="370"/>
      <c r="CR8" s="370"/>
      <c r="CS8" s="370"/>
      <c r="CT8" s="370"/>
      <c r="CU8" s="370"/>
      <c r="CV8" s="370"/>
      <c r="CW8" s="370"/>
      <c r="CX8" s="370"/>
      <c r="CY8" s="370"/>
      <c r="CZ8" s="370"/>
      <c r="DA8" s="370"/>
      <c r="DB8" s="370"/>
      <c r="DC8" s="370"/>
      <c r="DD8" s="370"/>
      <c r="DE8" s="370"/>
      <c r="DF8" s="370"/>
      <c r="DG8" s="370"/>
      <c r="DH8" s="370"/>
      <c r="DI8" s="370"/>
      <c r="DJ8" s="370"/>
      <c r="DK8" s="370"/>
      <c r="DL8" s="370"/>
      <c r="DM8" s="370"/>
      <c r="DN8" s="370"/>
      <c r="DO8" s="370"/>
      <c r="DP8" s="370"/>
      <c r="DQ8" s="370"/>
      <c r="DR8" s="370"/>
      <c r="DS8" s="370"/>
      <c r="DT8" s="370"/>
      <c r="DU8" s="370"/>
      <c r="DV8" s="370"/>
      <c r="DW8" s="370"/>
      <c r="DX8" s="370"/>
      <c r="DY8" s="370"/>
      <c r="DZ8" s="370"/>
      <c r="EA8" s="370"/>
      <c r="EB8" s="370"/>
      <c r="EC8" s="370"/>
      <c r="ED8" s="370"/>
      <c r="EE8" s="370"/>
      <c r="EF8" s="370"/>
      <c r="EG8" s="370"/>
      <c r="EH8" s="370"/>
      <c r="EI8" s="370"/>
      <c r="EJ8" s="370"/>
      <c r="EK8" s="370"/>
      <c r="EL8" s="370"/>
      <c r="EM8" s="370"/>
      <c r="EN8" s="370"/>
      <c r="EO8" s="370"/>
      <c r="EP8" s="370"/>
      <c r="EQ8" s="370"/>
      <c r="ER8" s="370"/>
      <c r="ES8" s="370"/>
      <c r="ET8" s="370"/>
      <c r="EU8" s="370"/>
      <c r="EV8" s="370"/>
      <c r="EW8" s="370"/>
      <c r="EX8" s="370"/>
      <c r="EY8" s="370"/>
      <c r="EZ8" s="370"/>
      <c r="FA8" s="370"/>
      <c r="FB8" s="370"/>
      <c r="FC8" s="370"/>
      <c r="FD8" s="370"/>
      <c r="FE8" s="370"/>
      <c r="FF8" s="370"/>
      <c r="FG8" s="370"/>
      <c r="FH8" s="370"/>
      <c r="FI8" s="370"/>
      <c r="FJ8" s="370"/>
      <c r="FK8" s="370"/>
      <c r="FL8" s="370"/>
      <c r="FM8" s="370"/>
      <c r="FN8" s="370"/>
      <c r="FO8" s="370"/>
      <c r="FP8" s="370"/>
      <c r="FQ8" s="370"/>
      <c r="FR8" s="370"/>
      <c r="FS8" s="370"/>
      <c r="FT8" s="370"/>
      <c r="FU8" s="370"/>
      <c r="FV8" s="370"/>
      <c r="FW8" s="370"/>
      <c r="FX8" s="370"/>
      <c r="FY8" s="370"/>
      <c r="FZ8" s="370"/>
      <c r="GA8" s="370"/>
      <c r="GB8" s="370"/>
      <c r="GC8" s="370"/>
      <c r="GD8" s="370"/>
      <c r="GE8" s="370"/>
      <c r="GF8" s="370"/>
      <c r="GG8" s="370"/>
      <c r="GH8" s="370"/>
      <c r="GI8" s="370"/>
      <c r="GJ8" s="370"/>
      <c r="GK8" s="370"/>
      <c r="GL8" s="370"/>
      <c r="GM8" s="370"/>
      <c r="GN8" s="370"/>
      <c r="GO8" s="370"/>
      <c r="GP8" s="370"/>
      <c r="GQ8" s="370"/>
      <c r="GR8" s="370"/>
      <c r="GS8" s="370"/>
      <c r="GT8" s="370"/>
      <c r="GU8" s="370"/>
      <c r="GV8" s="370"/>
      <c r="GW8" s="370"/>
      <c r="GX8" s="370"/>
      <c r="GY8" s="370"/>
      <c r="GZ8" s="370"/>
      <c r="HA8" s="370"/>
      <c r="HB8" s="370"/>
      <c r="HC8" s="370"/>
      <c r="HD8" s="370"/>
      <c r="HE8" s="370"/>
      <c r="HF8" s="370"/>
      <c r="HG8" s="370"/>
      <c r="HH8" s="370"/>
      <c r="HI8" s="370"/>
      <c r="HJ8" s="370"/>
      <c r="HK8" s="370"/>
      <c r="HL8" s="370"/>
      <c r="HM8" s="370"/>
      <c r="HN8" s="370"/>
      <c r="HO8" s="370"/>
      <c r="HP8" s="370"/>
      <c r="HQ8" s="370"/>
      <c r="HR8" s="370"/>
      <c r="HS8" s="370"/>
      <c r="HT8" s="370"/>
      <c r="HU8" s="370"/>
      <c r="HV8" s="370"/>
      <c r="HW8" s="370"/>
      <c r="HX8" s="370"/>
      <c r="HY8" s="370"/>
      <c r="HZ8" s="370"/>
      <c r="IA8" s="370"/>
      <c r="IB8" s="370"/>
      <c r="IC8" s="370"/>
      <c r="ID8" s="370"/>
      <c r="IE8" s="370"/>
      <c r="IF8" s="370"/>
      <c r="IG8" s="370"/>
      <c r="IH8" s="370"/>
      <c r="II8" s="370"/>
      <c r="IJ8" s="370"/>
      <c r="IK8" s="370"/>
      <c r="IL8" s="370"/>
      <c r="IM8" s="370"/>
      <c r="IN8" s="358"/>
      <c r="IO8" s="358"/>
      <c r="IP8" s="358"/>
      <c r="IQ8" s="358"/>
      <c r="IR8" s="358"/>
      <c r="IS8" s="358"/>
      <c r="IT8" s="358"/>
      <c r="IU8" s="358"/>
      <c r="IV8" s="358"/>
    </row>
    <row r="9" spans="1:256" s="21" customFormat="1" ht="22.5" customHeight="1">
      <c r="A9" s="433" t="str">
        <f>'一般-工资福利'!A10</f>
        <v>201</v>
      </c>
      <c r="B9" s="433">
        <f>'一般-工资福利'!B10</f>
        <v>29</v>
      </c>
      <c r="C9" s="433"/>
      <c r="D9" s="413"/>
      <c r="E9" s="314" t="str">
        <f>'一般-工资福利'!E10</f>
        <v>群众团体事务</v>
      </c>
      <c r="F9" s="367">
        <f>F10+F11</f>
        <v>73.9</v>
      </c>
      <c r="G9" s="367">
        <f aca="true" t="shared" si="1" ref="G9:P9">G10+G11</f>
        <v>73.9</v>
      </c>
      <c r="H9" s="367">
        <f t="shared" si="1"/>
        <v>73.9</v>
      </c>
      <c r="I9" s="367">
        <f t="shared" si="1"/>
        <v>0</v>
      </c>
      <c r="J9" s="367">
        <f t="shared" si="1"/>
        <v>0</v>
      </c>
      <c r="K9" s="367">
        <f t="shared" si="1"/>
        <v>0</v>
      </c>
      <c r="L9" s="367">
        <f t="shared" si="1"/>
        <v>0</v>
      </c>
      <c r="M9" s="367">
        <f t="shared" si="1"/>
        <v>0</v>
      </c>
      <c r="N9" s="367">
        <f t="shared" si="1"/>
        <v>0</v>
      </c>
      <c r="O9" s="367">
        <f t="shared" si="1"/>
        <v>0</v>
      </c>
      <c r="P9" s="367">
        <f t="shared" si="1"/>
        <v>0</v>
      </c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/>
      <c r="CP9" s="370"/>
      <c r="CQ9" s="370"/>
      <c r="CR9" s="370"/>
      <c r="CS9" s="370"/>
      <c r="CT9" s="370"/>
      <c r="CU9" s="370"/>
      <c r="CV9" s="370"/>
      <c r="CW9" s="370"/>
      <c r="CX9" s="370"/>
      <c r="CY9" s="370"/>
      <c r="CZ9" s="370"/>
      <c r="DA9" s="370"/>
      <c r="DB9" s="370"/>
      <c r="DC9" s="370"/>
      <c r="DD9" s="370"/>
      <c r="DE9" s="370"/>
      <c r="DF9" s="370"/>
      <c r="DG9" s="370"/>
      <c r="DH9" s="370"/>
      <c r="DI9" s="370"/>
      <c r="DJ9" s="370"/>
      <c r="DK9" s="370"/>
      <c r="DL9" s="370"/>
      <c r="DM9" s="370"/>
      <c r="DN9" s="370"/>
      <c r="DO9" s="370"/>
      <c r="DP9" s="370"/>
      <c r="DQ9" s="370"/>
      <c r="DR9" s="370"/>
      <c r="DS9" s="370"/>
      <c r="DT9" s="370"/>
      <c r="DU9" s="370"/>
      <c r="DV9" s="370"/>
      <c r="DW9" s="370"/>
      <c r="DX9" s="370"/>
      <c r="DY9" s="370"/>
      <c r="DZ9" s="370"/>
      <c r="EA9" s="370"/>
      <c r="EB9" s="370"/>
      <c r="EC9" s="370"/>
      <c r="ED9" s="370"/>
      <c r="EE9" s="370"/>
      <c r="EF9" s="370"/>
      <c r="EG9" s="370"/>
      <c r="EH9" s="370"/>
      <c r="EI9" s="370"/>
      <c r="EJ9" s="370"/>
      <c r="EK9" s="370"/>
      <c r="EL9" s="370"/>
      <c r="EM9" s="370"/>
      <c r="EN9" s="370"/>
      <c r="EO9" s="370"/>
      <c r="EP9" s="370"/>
      <c r="EQ9" s="370"/>
      <c r="ER9" s="370"/>
      <c r="ES9" s="370"/>
      <c r="ET9" s="370"/>
      <c r="EU9" s="370"/>
      <c r="EV9" s="370"/>
      <c r="EW9" s="370"/>
      <c r="EX9" s="370"/>
      <c r="EY9" s="370"/>
      <c r="EZ9" s="370"/>
      <c r="FA9" s="370"/>
      <c r="FB9" s="370"/>
      <c r="FC9" s="370"/>
      <c r="FD9" s="370"/>
      <c r="FE9" s="370"/>
      <c r="FF9" s="370"/>
      <c r="FG9" s="370"/>
      <c r="FH9" s="370"/>
      <c r="FI9" s="370"/>
      <c r="FJ9" s="370"/>
      <c r="FK9" s="370"/>
      <c r="FL9" s="370"/>
      <c r="FM9" s="370"/>
      <c r="FN9" s="370"/>
      <c r="FO9" s="370"/>
      <c r="FP9" s="370"/>
      <c r="FQ9" s="370"/>
      <c r="FR9" s="370"/>
      <c r="FS9" s="370"/>
      <c r="FT9" s="370"/>
      <c r="FU9" s="370"/>
      <c r="FV9" s="370"/>
      <c r="FW9" s="370"/>
      <c r="FX9" s="370"/>
      <c r="FY9" s="370"/>
      <c r="FZ9" s="370"/>
      <c r="GA9" s="370"/>
      <c r="GB9" s="370"/>
      <c r="GC9" s="370"/>
      <c r="GD9" s="370"/>
      <c r="GE9" s="370"/>
      <c r="GF9" s="370"/>
      <c r="GG9" s="370"/>
      <c r="GH9" s="370"/>
      <c r="GI9" s="370"/>
      <c r="GJ9" s="370"/>
      <c r="GK9" s="370"/>
      <c r="GL9" s="370"/>
      <c r="GM9" s="370"/>
      <c r="GN9" s="370"/>
      <c r="GO9" s="370"/>
      <c r="GP9" s="370"/>
      <c r="GQ9" s="370"/>
      <c r="GR9" s="370"/>
      <c r="GS9" s="370"/>
      <c r="GT9" s="370"/>
      <c r="GU9" s="370"/>
      <c r="GV9" s="370"/>
      <c r="GW9" s="370"/>
      <c r="GX9" s="370"/>
      <c r="GY9" s="370"/>
      <c r="GZ9" s="370"/>
      <c r="HA9" s="370"/>
      <c r="HB9" s="370"/>
      <c r="HC9" s="370"/>
      <c r="HD9" s="370"/>
      <c r="HE9" s="370"/>
      <c r="HF9" s="370"/>
      <c r="HG9" s="370"/>
      <c r="HH9" s="370"/>
      <c r="HI9" s="370"/>
      <c r="HJ9" s="370"/>
      <c r="HK9" s="370"/>
      <c r="HL9" s="370"/>
      <c r="HM9" s="370"/>
      <c r="HN9" s="370"/>
      <c r="HO9" s="370"/>
      <c r="HP9" s="370"/>
      <c r="HQ9" s="370"/>
      <c r="HR9" s="370"/>
      <c r="HS9" s="370"/>
      <c r="HT9" s="370"/>
      <c r="HU9" s="370"/>
      <c r="HV9" s="370"/>
      <c r="HW9" s="370"/>
      <c r="HX9" s="370"/>
      <c r="HY9" s="370"/>
      <c r="HZ9" s="370"/>
      <c r="IA9" s="370"/>
      <c r="IB9" s="370"/>
      <c r="IC9" s="370"/>
      <c r="ID9" s="370"/>
      <c r="IE9" s="370"/>
      <c r="IF9" s="370"/>
      <c r="IG9" s="370"/>
      <c r="IH9" s="370"/>
      <c r="II9" s="370"/>
      <c r="IJ9" s="370"/>
      <c r="IK9" s="370"/>
      <c r="IL9" s="370"/>
      <c r="IM9" s="370"/>
      <c r="IN9" s="358"/>
      <c r="IO9" s="358"/>
      <c r="IP9" s="358"/>
      <c r="IQ9" s="358"/>
      <c r="IR9" s="358"/>
      <c r="IS9" s="358"/>
      <c r="IT9" s="358"/>
      <c r="IU9" s="358"/>
      <c r="IV9" s="358"/>
    </row>
    <row r="10" spans="1:247" s="358" customFormat="1" ht="22.5" customHeight="1">
      <c r="A10" s="433" t="str">
        <f>'一般-工资福利'!A11</f>
        <v>201</v>
      </c>
      <c r="B10" s="433" t="str">
        <f>'一般-工资福利'!B11</f>
        <v>29</v>
      </c>
      <c r="C10" s="433" t="str">
        <f>'一般-工资福利'!C11</f>
        <v>01</v>
      </c>
      <c r="D10" s="413"/>
      <c r="E10" s="314" t="str">
        <f>'一般-工资福利'!E11</f>
        <v>行政运行</v>
      </c>
      <c r="F10" s="368">
        <f>SUM(H10:P10)</f>
        <v>60.900000000000006</v>
      </c>
      <c r="G10" s="368">
        <f>SUM(H10:I10)</f>
        <v>60.900000000000006</v>
      </c>
      <c r="H10" s="368">
        <f>'一般预算支出'!F11</f>
        <v>60.900000000000006</v>
      </c>
      <c r="I10" s="374">
        <f>'财政拨款收支总表'!B8</f>
        <v>0</v>
      </c>
      <c r="J10" s="374"/>
      <c r="K10" s="374"/>
      <c r="L10" s="374"/>
      <c r="M10" s="374"/>
      <c r="N10" s="374"/>
      <c r="O10" s="374"/>
      <c r="P10" s="374"/>
      <c r="Q10" s="37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</row>
    <row r="11" spans="1:247" ht="22.5" customHeight="1">
      <c r="A11" s="414" t="str">
        <f>MID('项目明细表'!A7,1,3)</f>
        <v>201</v>
      </c>
      <c r="B11" s="414" t="str">
        <f>MID('项目明细表'!A7,4,2)</f>
        <v>29</v>
      </c>
      <c r="C11" s="414" t="str">
        <f>MID('项目明细表'!A7,6,2)</f>
        <v>99</v>
      </c>
      <c r="D11" s="413"/>
      <c r="E11" s="369" t="str">
        <f>'项目明细表'!B7</f>
        <v>其他群众团体事务支出</v>
      </c>
      <c r="F11" s="368">
        <f>SUM(H11:P11)</f>
        <v>13</v>
      </c>
      <c r="G11" s="368">
        <f>SUM(H11:I11)</f>
        <v>13</v>
      </c>
      <c r="H11" s="368">
        <f>'一般预算支出'!F12</f>
        <v>13</v>
      </c>
      <c r="I11" s="375"/>
      <c r="J11" s="375"/>
      <c r="K11" s="375"/>
      <c r="L11" s="375"/>
      <c r="M11" s="375"/>
      <c r="N11" s="375"/>
      <c r="O11" s="375"/>
      <c r="P11" s="375"/>
      <c r="Q11" s="37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370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370"/>
      <c r="B13" s="370"/>
      <c r="C13" s="370"/>
      <c r="D13" s="370"/>
      <c r="E13" s="370"/>
      <c r="H13" s="370"/>
      <c r="I13" s="370"/>
      <c r="J13" s="370"/>
      <c r="K13" s="370"/>
      <c r="L13" s="370"/>
      <c r="M13" s="370"/>
      <c r="N13" s="370"/>
      <c r="O13" s="370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370"/>
      <c r="B14" s="370"/>
      <c r="C14" s="370"/>
      <c r="D14" s="370"/>
      <c r="E14" s="370"/>
      <c r="F14" s="370"/>
      <c r="H14" s="370"/>
      <c r="I14" s="370"/>
      <c r="J14" s="370"/>
      <c r="K14" s="370"/>
      <c r="L14" s="370"/>
      <c r="M14" s="370"/>
      <c r="N14" s="370"/>
      <c r="O14" s="370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370"/>
      <c r="C15" s="370"/>
      <c r="D15" s="370"/>
      <c r="E15" s="370"/>
      <c r="H15" s="370"/>
      <c r="I15" s="370"/>
      <c r="J15" s="370"/>
      <c r="K15" s="370"/>
      <c r="L15" s="370"/>
      <c r="M15" s="370"/>
      <c r="N15" s="370"/>
      <c r="O15" s="370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370"/>
      <c r="D16" s="370"/>
      <c r="E16" s="370"/>
      <c r="I16" s="370"/>
      <c r="L16" s="370"/>
      <c r="M16" s="370"/>
      <c r="N16" s="370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370"/>
      <c r="E17" s="370"/>
      <c r="M17" s="370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370"/>
      <c r="L18" s="370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F4:F5"/>
    <mergeCell ref="J4:J5"/>
    <mergeCell ref="K4:K5"/>
    <mergeCell ref="L4:L5"/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 r:id="rId1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A3" sqref="A3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271</v>
      </c>
      <c r="O1" s="3"/>
      <c r="P1"/>
      <c r="Q1"/>
      <c r="R1"/>
      <c r="S1"/>
    </row>
    <row r="2" spans="1:19" ht="18.75" customHeight="1">
      <c r="A2" s="611" t="s">
        <v>272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3"/>
      <c r="P2"/>
      <c r="Q2"/>
      <c r="R2"/>
      <c r="S2"/>
    </row>
    <row r="3" spans="1:19" ht="18.75" customHeight="1">
      <c r="A3" s="429" t="s">
        <v>305</v>
      </c>
      <c r="N3" s="18" t="s">
        <v>77</v>
      </c>
      <c r="P3"/>
      <c r="Q3"/>
      <c r="R3"/>
      <c r="S3"/>
    </row>
    <row r="4" spans="1:19" ht="32.25" customHeight="1">
      <c r="A4" s="610" t="s">
        <v>121</v>
      </c>
      <c r="B4" s="612" t="s">
        <v>79</v>
      </c>
      <c r="C4" s="614" t="s">
        <v>273</v>
      </c>
      <c r="D4" s="610" t="s">
        <v>274</v>
      </c>
      <c r="E4" s="610" t="s">
        <v>275</v>
      </c>
      <c r="F4" s="610"/>
      <c r="G4" s="610" t="s">
        <v>276</v>
      </c>
      <c r="H4" s="615" t="s">
        <v>277</v>
      </c>
      <c r="I4" s="610" t="s">
        <v>278</v>
      </c>
      <c r="J4" s="610" t="s">
        <v>279</v>
      </c>
      <c r="K4" s="610" t="s">
        <v>280</v>
      </c>
      <c r="L4" s="610" t="s">
        <v>281</v>
      </c>
      <c r="M4" s="610" t="s">
        <v>282</v>
      </c>
      <c r="N4" s="610" t="s">
        <v>283</v>
      </c>
      <c r="O4" s="3"/>
      <c r="P4"/>
      <c r="Q4"/>
      <c r="R4"/>
      <c r="S4"/>
    </row>
    <row r="5" spans="1:19" ht="24.75" customHeight="1">
      <c r="A5" s="610"/>
      <c r="B5" s="613"/>
      <c r="C5" s="614"/>
      <c r="D5" s="610"/>
      <c r="E5" s="5" t="s">
        <v>163</v>
      </c>
      <c r="F5" s="6" t="s">
        <v>284</v>
      </c>
      <c r="G5" s="610"/>
      <c r="H5" s="615"/>
      <c r="I5" s="610"/>
      <c r="J5" s="610"/>
      <c r="K5" s="610"/>
      <c r="L5" s="610"/>
      <c r="M5" s="610"/>
      <c r="N5" s="610"/>
      <c r="O5" s="3"/>
      <c r="P5"/>
      <c r="Q5"/>
      <c r="R5"/>
      <c r="S5"/>
    </row>
    <row r="6" spans="1:19" ht="9.75" customHeight="1">
      <c r="A6" s="7"/>
      <c r="B6" s="7"/>
      <c r="C6" s="7"/>
      <c r="D6" s="8"/>
      <c r="E6" s="9"/>
      <c r="F6" s="9"/>
      <c r="G6" s="8"/>
      <c r="H6" s="7"/>
      <c r="I6" s="7"/>
      <c r="J6" s="7"/>
      <c r="K6" s="8"/>
      <c r="L6" s="8"/>
      <c r="M6" s="8"/>
      <c r="N6" s="7"/>
      <c r="O6" s="3"/>
      <c r="P6"/>
      <c r="Q6"/>
      <c r="R6"/>
      <c r="S6"/>
    </row>
    <row r="7" spans="1:19" s="1" customFormat="1" ht="184.5" customHeight="1">
      <c r="A7" s="10" t="str">
        <f>'整体绩效'!A7</f>
        <v>016</v>
      </c>
      <c r="B7" s="10" t="str">
        <f>'整体绩效'!B7</f>
        <v>岳阳县妇女联合会</v>
      </c>
      <c r="C7" s="10" t="str">
        <f>'项目明细表'!C7</f>
        <v>妇女维权，两癌检查项目</v>
      </c>
      <c r="D7" s="11" t="s">
        <v>285</v>
      </c>
      <c r="E7" s="12">
        <f>F7</f>
        <v>13</v>
      </c>
      <c r="F7" s="13">
        <f>'项目明细表'!E7</f>
        <v>13</v>
      </c>
      <c r="G7" s="14"/>
      <c r="H7" s="15"/>
      <c r="I7" s="15" t="s">
        <v>291</v>
      </c>
      <c r="J7" s="15" t="s">
        <v>289</v>
      </c>
      <c r="K7" s="15" t="s">
        <v>289</v>
      </c>
      <c r="L7" s="391"/>
      <c r="M7" s="20" t="s">
        <v>290</v>
      </c>
      <c r="N7" s="20"/>
      <c r="O7" s="16"/>
      <c r="P7" s="21"/>
      <c r="Q7" s="21"/>
      <c r="R7" s="21"/>
      <c r="S7" s="21"/>
    </row>
    <row r="8" spans="1:19" ht="45" customHeight="1">
      <c r="A8" s="16"/>
      <c r="B8" s="16"/>
      <c r="C8" s="16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3"/>
      <c r="P8"/>
      <c r="Q8"/>
      <c r="R8"/>
      <c r="S8"/>
    </row>
    <row r="9" spans="1:19" ht="18.75" customHeight="1">
      <c r="A9" s="3"/>
      <c r="B9" s="3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3"/>
      <c r="P9"/>
      <c r="Q9"/>
      <c r="R9"/>
      <c r="S9"/>
    </row>
    <row r="10" spans="1:19" ht="18.75" customHeight="1">
      <c r="A10" s="3"/>
      <c r="B10" s="3"/>
      <c r="C10" s="16"/>
      <c r="D10" s="16"/>
      <c r="E10" s="16"/>
      <c r="F10" s="16"/>
      <c r="G10" s="17"/>
      <c r="H10" s="3"/>
      <c r="I10" s="3"/>
      <c r="J10" s="3"/>
      <c r="K10" s="16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6"/>
      <c r="D11" s="16"/>
      <c r="E11" s="16"/>
      <c r="F11" s="16"/>
      <c r="G11" s="17"/>
      <c r="H11" s="3"/>
      <c r="I11" s="3"/>
      <c r="J11" s="3"/>
      <c r="K11" s="16"/>
      <c r="L11" s="3"/>
      <c r="M11" s="3"/>
      <c r="N11" s="16"/>
      <c r="O11" s="3"/>
      <c r="P11"/>
      <c r="Q11"/>
      <c r="R11"/>
      <c r="S11"/>
    </row>
    <row r="12" spans="1:19" ht="18.75" customHeight="1">
      <c r="A12" s="3"/>
      <c r="B12" s="3"/>
      <c r="C12" s="3"/>
      <c r="D12" s="16"/>
      <c r="E12" s="16"/>
      <c r="F12" s="16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7"/>
      <c r="H13" s="3"/>
      <c r="I13" s="3"/>
      <c r="J13" s="3"/>
      <c r="K13" s="3"/>
      <c r="L13" s="3"/>
      <c r="M13" s="16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G4:G5"/>
    <mergeCell ref="H4:H5"/>
    <mergeCell ref="I4:I5"/>
    <mergeCell ref="J4:J5"/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zoomScalePageLayoutView="0" workbookViewId="0" topLeftCell="A1">
      <selection activeCell="D11" sqref="D11"/>
    </sheetView>
  </sheetViews>
  <sheetFormatPr defaultColWidth="6.875" defaultRowHeight="18.75" customHeight="1"/>
  <cols>
    <col min="1" max="2" width="3.50390625" style="332" customWidth="1"/>
    <col min="3" max="4" width="5.50390625" style="332" customWidth="1"/>
    <col min="5" max="5" width="25.625" style="333" customWidth="1"/>
    <col min="6" max="6" width="9.75390625" style="334" customWidth="1"/>
    <col min="7" max="10" width="8.50390625" style="334" customWidth="1"/>
    <col min="11" max="12" width="8.625" style="334" customWidth="1"/>
    <col min="13" max="17" width="8.00390625" style="334" customWidth="1"/>
    <col min="18" max="18" width="8.00390625" style="335" customWidth="1"/>
    <col min="19" max="21" width="8.00390625" style="336" customWidth="1"/>
    <col min="22" max="16384" width="6.875" style="335" customWidth="1"/>
  </cols>
  <sheetData>
    <row r="1" spans="1:21" ht="24.75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S1" s="352"/>
      <c r="T1" s="352"/>
      <c r="U1" s="315" t="s">
        <v>100</v>
      </c>
    </row>
    <row r="2" spans="1:21" ht="24.75" customHeight="1">
      <c r="A2" s="462" t="s">
        <v>101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</row>
    <row r="3" spans="1:21" s="330" customFormat="1" ht="24.75" customHeight="1">
      <c r="A3" s="463" t="s">
        <v>303</v>
      </c>
      <c r="B3" s="463"/>
      <c r="C3" s="463"/>
      <c r="D3" s="463"/>
      <c r="E3" s="463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51"/>
      <c r="Q3" s="351"/>
      <c r="S3" s="353"/>
      <c r="T3" s="464" t="s">
        <v>77</v>
      </c>
      <c r="U3" s="464"/>
    </row>
    <row r="4" spans="1:21" s="330" customFormat="1" ht="21.75" customHeight="1">
      <c r="A4" s="337" t="s">
        <v>102</v>
      </c>
      <c r="B4" s="337"/>
      <c r="C4" s="338"/>
      <c r="D4" s="467" t="s">
        <v>78</v>
      </c>
      <c r="E4" s="468" t="s">
        <v>95</v>
      </c>
      <c r="F4" s="470" t="s">
        <v>103</v>
      </c>
      <c r="G4" s="339" t="s">
        <v>104</v>
      </c>
      <c r="H4" s="337"/>
      <c r="I4" s="337"/>
      <c r="J4" s="338"/>
      <c r="K4" s="465" t="s">
        <v>105</v>
      </c>
      <c r="L4" s="465"/>
      <c r="M4" s="465"/>
      <c r="N4" s="465"/>
      <c r="O4" s="465"/>
      <c r="P4" s="465"/>
      <c r="Q4" s="465"/>
      <c r="R4" s="465"/>
      <c r="S4" s="474" t="s">
        <v>106</v>
      </c>
      <c r="T4" s="477" t="s">
        <v>107</v>
      </c>
      <c r="U4" s="477" t="s">
        <v>108</v>
      </c>
    </row>
    <row r="5" spans="1:21" s="330" customFormat="1" ht="21.75" customHeight="1">
      <c r="A5" s="466" t="s">
        <v>97</v>
      </c>
      <c r="B5" s="467" t="s">
        <v>98</v>
      </c>
      <c r="C5" s="467" t="s">
        <v>99</v>
      </c>
      <c r="D5" s="467"/>
      <c r="E5" s="468"/>
      <c r="F5" s="470"/>
      <c r="G5" s="467" t="s">
        <v>80</v>
      </c>
      <c r="H5" s="467" t="s">
        <v>109</v>
      </c>
      <c r="I5" s="467" t="s">
        <v>110</v>
      </c>
      <c r="J5" s="470" t="s">
        <v>111</v>
      </c>
      <c r="K5" s="471" t="s">
        <v>80</v>
      </c>
      <c r="L5" s="472" t="s">
        <v>112</v>
      </c>
      <c r="M5" s="472" t="s">
        <v>113</v>
      </c>
      <c r="N5" s="471" t="s">
        <v>114</v>
      </c>
      <c r="O5" s="478" t="s">
        <v>115</v>
      </c>
      <c r="P5" s="478" t="s">
        <v>116</v>
      </c>
      <c r="Q5" s="478" t="s">
        <v>117</v>
      </c>
      <c r="R5" s="478" t="s">
        <v>118</v>
      </c>
      <c r="S5" s="475"/>
      <c r="T5" s="476"/>
      <c r="U5" s="476"/>
    </row>
    <row r="6" spans="1:21" ht="29.25" customHeight="1">
      <c r="A6" s="466"/>
      <c r="B6" s="467"/>
      <c r="C6" s="467"/>
      <c r="D6" s="467"/>
      <c r="E6" s="469"/>
      <c r="F6" s="340" t="s">
        <v>96</v>
      </c>
      <c r="G6" s="467"/>
      <c r="H6" s="467"/>
      <c r="I6" s="467"/>
      <c r="J6" s="470"/>
      <c r="K6" s="470"/>
      <c r="L6" s="473"/>
      <c r="M6" s="473"/>
      <c r="N6" s="470"/>
      <c r="O6" s="471"/>
      <c r="P6" s="471"/>
      <c r="Q6" s="471"/>
      <c r="R6" s="471"/>
      <c r="S6" s="476"/>
      <c r="T6" s="476"/>
      <c r="U6" s="476"/>
    </row>
    <row r="7" spans="1:21" ht="22.5" customHeight="1">
      <c r="A7" s="341"/>
      <c r="B7" s="341"/>
      <c r="C7" s="341"/>
      <c r="D7" s="341"/>
      <c r="E7" s="341"/>
      <c r="F7" s="342">
        <v>1</v>
      </c>
      <c r="G7" s="341">
        <v>2</v>
      </c>
      <c r="H7" s="341">
        <v>3</v>
      </c>
      <c r="I7" s="341">
        <v>4</v>
      </c>
      <c r="J7" s="341">
        <v>5</v>
      </c>
      <c r="K7" s="341">
        <v>6</v>
      </c>
      <c r="L7" s="341">
        <v>7</v>
      </c>
      <c r="M7" s="341">
        <v>8</v>
      </c>
      <c r="N7" s="341">
        <v>9</v>
      </c>
      <c r="O7" s="341">
        <v>10</v>
      </c>
      <c r="P7" s="341">
        <v>11</v>
      </c>
      <c r="Q7" s="341">
        <v>12</v>
      </c>
      <c r="R7" s="341">
        <v>13</v>
      </c>
      <c r="S7" s="342">
        <v>14</v>
      </c>
      <c r="T7" s="342">
        <v>15</v>
      </c>
      <c r="U7" s="342">
        <v>16</v>
      </c>
    </row>
    <row r="8" spans="1:21" ht="22.5" customHeight="1">
      <c r="A8" s="321"/>
      <c r="B8" s="321"/>
      <c r="C8" s="311"/>
      <c r="D8" s="312" t="str">
        <f>'一般-工资福利'!D8</f>
        <v>016</v>
      </c>
      <c r="E8" s="395" t="str">
        <f>'一般-工资福利'!E8</f>
        <v>岳阳县妇女联合会</v>
      </c>
      <c r="F8" s="344">
        <f>F9</f>
        <v>73.9</v>
      </c>
      <c r="G8" s="344">
        <f aca="true" t="shared" si="0" ref="G8:U9">G9</f>
        <v>60.900000000000006</v>
      </c>
      <c r="H8" s="344">
        <f t="shared" si="0"/>
        <v>49.84</v>
      </c>
      <c r="I8" s="344">
        <f t="shared" si="0"/>
        <v>11.059999999999999</v>
      </c>
      <c r="J8" s="344">
        <f t="shared" si="0"/>
        <v>0</v>
      </c>
      <c r="K8" s="344">
        <f t="shared" si="0"/>
        <v>13</v>
      </c>
      <c r="L8" s="344">
        <f t="shared" si="0"/>
        <v>13</v>
      </c>
      <c r="M8" s="344">
        <f t="shared" si="0"/>
        <v>0</v>
      </c>
      <c r="N8" s="344">
        <f t="shared" si="0"/>
        <v>0</v>
      </c>
      <c r="O8" s="344">
        <f t="shared" si="0"/>
        <v>0</v>
      </c>
      <c r="P8" s="344">
        <f t="shared" si="0"/>
        <v>0</v>
      </c>
      <c r="Q8" s="344">
        <f t="shared" si="0"/>
        <v>0</v>
      </c>
      <c r="R8" s="344">
        <f t="shared" si="0"/>
        <v>0</v>
      </c>
      <c r="S8" s="344">
        <f t="shared" si="0"/>
        <v>0</v>
      </c>
      <c r="T8" s="344">
        <f t="shared" si="0"/>
        <v>0</v>
      </c>
      <c r="U8" s="344">
        <f t="shared" si="0"/>
        <v>0</v>
      </c>
    </row>
    <row r="9" spans="1:21" ht="22.5" customHeight="1">
      <c r="A9" s="312" t="str">
        <f>'一般-工资福利'!A9</f>
        <v>201</v>
      </c>
      <c r="B9" s="313"/>
      <c r="C9" s="314"/>
      <c r="D9" s="314"/>
      <c r="E9" s="395" t="str">
        <f>'一般-工资福利'!E9</f>
        <v>一般公共服务支出</v>
      </c>
      <c r="F9" s="344">
        <f>F10</f>
        <v>73.9</v>
      </c>
      <c r="G9" s="344">
        <f t="shared" si="0"/>
        <v>60.900000000000006</v>
      </c>
      <c r="H9" s="344">
        <f t="shared" si="0"/>
        <v>49.84</v>
      </c>
      <c r="I9" s="344">
        <f t="shared" si="0"/>
        <v>11.059999999999999</v>
      </c>
      <c r="J9" s="344">
        <f t="shared" si="0"/>
        <v>0</v>
      </c>
      <c r="K9" s="344">
        <f t="shared" si="0"/>
        <v>13</v>
      </c>
      <c r="L9" s="344">
        <f t="shared" si="0"/>
        <v>13</v>
      </c>
      <c r="M9" s="344">
        <f t="shared" si="0"/>
        <v>0</v>
      </c>
      <c r="N9" s="344">
        <f t="shared" si="0"/>
        <v>0</v>
      </c>
      <c r="O9" s="344">
        <f t="shared" si="0"/>
        <v>0</v>
      </c>
      <c r="P9" s="344">
        <f t="shared" si="0"/>
        <v>0</v>
      </c>
      <c r="Q9" s="344">
        <f t="shared" si="0"/>
        <v>0</v>
      </c>
      <c r="R9" s="344">
        <f t="shared" si="0"/>
        <v>0</v>
      </c>
      <c r="S9" s="344">
        <f t="shared" si="0"/>
        <v>0</v>
      </c>
      <c r="T9" s="344">
        <f t="shared" si="0"/>
        <v>0</v>
      </c>
      <c r="U9" s="344">
        <f t="shared" si="0"/>
        <v>0</v>
      </c>
    </row>
    <row r="10" spans="1:21" ht="22.5" customHeight="1">
      <c r="A10" s="312" t="str">
        <f>'一般-工资福利'!A10</f>
        <v>201</v>
      </c>
      <c r="B10" s="312">
        <f>'一般-工资福利'!B10</f>
        <v>29</v>
      </c>
      <c r="C10" s="314"/>
      <c r="D10" s="314"/>
      <c r="E10" s="395" t="str">
        <f>'一般-工资福利'!E10</f>
        <v>群众团体事务</v>
      </c>
      <c r="F10" s="344">
        <f>F11+F12</f>
        <v>73.9</v>
      </c>
      <c r="G10" s="344">
        <f aca="true" t="shared" si="1" ref="G10:U10">G11+G12</f>
        <v>60.900000000000006</v>
      </c>
      <c r="H10" s="344">
        <f t="shared" si="1"/>
        <v>49.84</v>
      </c>
      <c r="I10" s="344">
        <f t="shared" si="1"/>
        <v>11.059999999999999</v>
      </c>
      <c r="J10" s="344">
        <f t="shared" si="1"/>
        <v>0</v>
      </c>
      <c r="K10" s="344">
        <f t="shared" si="1"/>
        <v>13</v>
      </c>
      <c r="L10" s="344">
        <f t="shared" si="1"/>
        <v>13</v>
      </c>
      <c r="M10" s="344">
        <f t="shared" si="1"/>
        <v>0</v>
      </c>
      <c r="N10" s="344">
        <f t="shared" si="1"/>
        <v>0</v>
      </c>
      <c r="O10" s="344">
        <f t="shared" si="1"/>
        <v>0</v>
      </c>
      <c r="P10" s="344">
        <f t="shared" si="1"/>
        <v>0</v>
      </c>
      <c r="Q10" s="344">
        <f t="shared" si="1"/>
        <v>0</v>
      </c>
      <c r="R10" s="344">
        <f t="shared" si="1"/>
        <v>0</v>
      </c>
      <c r="S10" s="344">
        <f t="shared" si="1"/>
        <v>0</v>
      </c>
      <c r="T10" s="344">
        <f t="shared" si="1"/>
        <v>0</v>
      </c>
      <c r="U10" s="344">
        <f t="shared" si="1"/>
        <v>0</v>
      </c>
    </row>
    <row r="11" spans="1:21" s="331" customFormat="1" ht="22.5" customHeight="1">
      <c r="A11" s="312" t="str">
        <f>'一般-工资福利'!A11</f>
        <v>201</v>
      </c>
      <c r="B11" s="312" t="str">
        <f>'一般-工资福利'!B11</f>
        <v>29</v>
      </c>
      <c r="C11" s="312" t="str">
        <f>'一般-工资福利'!C11</f>
        <v>01</v>
      </c>
      <c r="D11" s="345"/>
      <c r="E11" s="395" t="str">
        <f>'一般-工资福利'!E11</f>
        <v>行政运行</v>
      </c>
      <c r="F11" s="346">
        <f>'一般预算支出'!F11</f>
        <v>60.900000000000006</v>
      </c>
      <c r="G11" s="346">
        <f>'一般预算支出'!G11</f>
        <v>60.900000000000006</v>
      </c>
      <c r="H11" s="346">
        <f>'一般预算支出'!H11</f>
        <v>49.84</v>
      </c>
      <c r="I11" s="346">
        <f>'一般预算支出'!I11</f>
        <v>11.059999999999999</v>
      </c>
      <c r="J11" s="346">
        <f>'一般预算支出'!J11</f>
        <v>0</v>
      </c>
      <c r="K11" s="346">
        <f>'一般预算支出'!K11</f>
        <v>0</v>
      </c>
      <c r="L11" s="346">
        <f>'一般预算支出'!L11</f>
        <v>0</v>
      </c>
      <c r="M11" s="346">
        <f>'一般预算支出'!M11</f>
        <v>0</v>
      </c>
      <c r="N11" s="346">
        <f>'一般预算支出'!N11</f>
        <v>0</v>
      </c>
      <c r="O11" s="346">
        <f>'一般预算支出'!O11</f>
        <v>0</v>
      </c>
      <c r="P11" s="346">
        <f>'一般预算支出'!P11</f>
        <v>0</v>
      </c>
      <c r="Q11" s="346">
        <f>'一般预算支出'!Q11</f>
        <v>0</v>
      </c>
      <c r="R11" s="346">
        <f>'一般预算支出'!R11</f>
        <v>0</v>
      </c>
      <c r="S11" s="346">
        <f>'一般预算支出'!S11</f>
        <v>0</v>
      </c>
      <c r="T11" s="346">
        <f>'一般预算支出'!T11</f>
        <v>0</v>
      </c>
      <c r="U11" s="354">
        <f>'一般预算支出'!S11</f>
        <v>0</v>
      </c>
    </row>
    <row r="12" spans="1:21" ht="22.5" customHeight="1">
      <c r="A12" s="314" t="str">
        <f>MID('项目明细表'!A7,1,3)</f>
        <v>201</v>
      </c>
      <c r="B12" s="414" t="str">
        <f>MID('项目明细表'!A7,4,2)</f>
        <v>29</v>
      </c>
      <c r="C12" s="414" t="str">
        <f>MID('项目明细表'!A7,6,2)</f>
        <v>99</v>
      </c>
      <c r="D12" s="313"/>
      <c r="E12" s="397" t="str">
        <f>'项目明细表'!B7</f>
        <v>其他群众团体事务支出</v>
      </c>
      <c r="F12" s="347">
        <f>K12</f>
        <v>13</v>
      </c>
      <c r="G12" s="347"/>
      <c r="H12" s="347"/>
      <c r="I12" s="347"/>
      <c r="J12" s="347"/>
      <c r="K12" s="347">
        <f>SUM(L12:R12)</f>
        <v>13</v>
      </c>
      <c r="L12" s="347">
        <f>'一般预算支出'!L12</f>
        <v>13</v>
      </c>
      <c r="M12" s="347">
        <f>'一般预算支出'!M12</f>
        <v>0</v>
      </c>
      <c r="N12" s="347">
        <f>'一般预算支出'!N12</f>
        <v>0</v>
      </c>
      <c r="O12" s="347">
        <f>'一般预算支出'!O12</f>
        <v>0</v>
      </c>
      <c r="P12" s="347">
        <f>'一般预算支出'!P12</f>
        <v>0</v>
      </c>
      <c r="Q12" s="347">
        <f>'一般预算支出'!Q12</f>
        <v>0</v>
      </c>
      <c r="R12" s="347">
        <f>'一般预算支出'!R12</f>
        <v>0</v>
      </c>
      <c r="S12" s="347"/>
      <c r="T12" s="347"/>
      <c r="U12" s="355">
        <f>'一般预算支出'!U12</f>
        <v>0</v>
      </c>
    </row>
    <row r="13" spans="1:21" ht="18.75" customHeight="1">
      <c r="A13" s="348"/>
      <c r="B13" s="348"/>
      <c r="C13" s="348"/>
      <c r="D13" s="348"/>
      <c r="E13" s="349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6"/>
      <c r="S13" s="357"/>
      <c r="T13" s="357"/>
      <c r="U13" s="357"/>
    </row>
    <row r="14" spans="1:21" ht="18.75" customHeight="1">
      <c r="A14" s="348"/>
      <c r="B14" s="348"/>
      <c r="C14" s="348"/>
      <c r="D14" s="348"/>
      <c r="E14" s="349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6"/>
      <c r="S14" s="357"/>
      <c r="T14" s="357"/>
      <c r="U14" s="357"/>
    </row>
    <row r="15" spans="4:21" ht="18.75" customHeight="1">
      <c r="D15" s="348"/>
      <c r="E15" s="349"/>
      <c r="F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6"/>
      <c r="S15" s="357"/>
      <c r="T15" s="357"/>
      <c r="U15" s="357"/>
    </row>
    <row r="16" spans="4:20" ht="18.75" customHeight="1">
      <c r="D16" s="348"/>
      <c r="E16" s="349"/>
      <c r="F16" s="350"/>
      <c r="J16" s="350"/>
      <c r="K16" s="350"/>
      <c r="L16" s="350"/>
      <c r="M16" s="350"/>
      <c r="N16" s="350"/>
      <c r="O16" s="350"/>
      <c r="P16" s="350"/>
      <c r="Q16" s="350"/>
      <c r="R16" s="356"/>
      <c r="S16" s="357"/>
      <c r="T16" s="357"/>
    </row>
    <row r="17" spans="4:20" ht="18.75" customHeight="1">
      <c r="D17" s="348"/>
      <c r="F17" s="350"/>
      <c r="J17" s="350"/>
      <c r="L17" s="350"/>
      <c r="M17" s="350"/>
      <c r="N17" s="350"/>
      <c r="O17" s="350"/>
      <c r="P17" s="350"/>
      <c r="Q17" s="350"/>
      <c r="R17" s="356"/>
      <c r="S17" s="357"/>
      <c r="T17" s="357"/>
    </row>
    <row r="18" spans="6:19" ht="18.75" customHeight="1">
      <c r="F18" s="350"/>
      <c r="O18" s="350"/>
      <c r="P18" s="350"/>
      <c r="Q18" s="350"/>
      <c r="S18" s="357"/>
    </row>
    <row r="19" spans="6:17" ht="18.75" customHeight="1">
      <c r="F19" s="350"/>
      <c r="O19" s="350"/>
      <c r="P19" s="350"/>
      <c r="Q19" s="350"/>
    </row>
    <row r="20" spans="1:22" ht="18.75" customHeight="1">
      <c r="A20"/>
      <c r="B20"/>
      <c r="C20"/>
      <c r="D20"/>
      <c r="E20"/>
      <c r="F20"/>
      <c r="O20" s="350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350"/>
      <c r="P21"/>
      <c r="Q21"/>
      <c r="R21"/>
      <c r="S21"/>
      <c r="T21"/>
      <c r="U21"/>
      <c r="V21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15" t="s">
        <v>119</v>
      </c>
    </row>
    <row r="2" spans="1:21" ht="24.75" customHeight="1">
      <c r="A2" s="479" t="s">
        <v>120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19.5" customHeight="1">
      <c r="A3" s="398" t="s">
        <v>304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80" t="s">
        <v>77</v>
      </c>
      <c r="U3" s="480"/>
    </row>
    <row r="4" spans="1:21" ht="27.75" customHeight="1">
      <c r="A4" s="481" t="s">
        <v>102</v>
      </c>
      <c r="B4" s="482"/>
      <c r="C4" s="483"/>
      <c r="D4" s="484" t="s">
        <v>121</v>
      </c>
      <c r="E4" s="484" t="s">
        <v>122</v>
      </c>
      <c r="F4" s="484" t="s">
        <v>96</v>
      </c>
      <c r="G4" s="487" t="s">
        <v>123</v>
      </c>
      <c r="H4" s="487" t="s">
        <v>124</v>
      </c>
      <c r="I4" s="487" t="s">
        <v>125</v>
      </c>
      <c r="J4" s="487" t="s">
        <v>126</v>
      </c>
      <c r="K4" s="487" t="s">
        <v>127</v>
      </c>
      <c r="L4" s="487" t="s">
        <v>128</v>
      </c>
      <c r="M4" s="487" t="s">
        <v>113</v>
      </c>
      <c r="N4" s="487" t="s">
        <v>129</v>
      </c>
      <c r="O4" s="487" t="s">
        <v>111</v>
      </c>
      <c r="P4" s="487" t="s">
        <v>115</v>
      </c>
      <c r="Q4" s="487" t="s">
        <v>114</v>
      </c>
      <c r="R4" s="487" t="s">
        <v>130</v>
      </c>
      <c r="S4" s="487" t="s">
        <v>131</v>
      </c>
      <c r="T4" s="487" t="s">
        <v>132</v>
      </c>
      <c r="U4" s="487" t="s">
        <v>118</v>
      </c>
    </row>
    <row r="5" spans="1:21" ht="13.5" customHeight="1">
      <c r="A5" s="484" t="s">
        <v>97</v>
      </c>
      <c r="B5" s="484" t="s">
        <v>98</v>
      </c>
      <c r="C5" s="484" t="s">
        <v>99</v>
      </c>
      <c r="D5" s="486"/>
      <c r="E5" s="486"/>
      <c r="F5" s="486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</row>
    <row r="6" spans="1:21" ht="18" customHeight="1">
      <c r="A6" s="485"/>
      <c r="B6" s="485"/>
      <c r="C6" s="485"/>
      <c r="D6" s="485"/>
      <c r="E6" s="485"/>
      <c r="F6" s="485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</row>
    <row r="7" spans="1:21" ht="22.5" customHeight="1">
      <c r="A7" s="311"/>
      <c r="B7" s="311"/>
      <c r="C7" s="311"/>
      <c r="D7" s="312" t="str">
        <f>'一般-工资福利'!D8</f>
        <v>016</v>
      </c>
      <c r="E7" s="343" t="str">
        <f>'一般-工资福利'!E8</f>
        <v>岳阳县妇女联合会</v>
      </c>
      <c r="F7" s="43">
        <f>F8</f>
        <v>73.9</v>
      </c>
      <c r="G7" s="43">
        <f aca="true" t="shared" si="0" ref="G7:U9">G8</f>
        <v>49.84</v>
      </c>
      <c r="H7" s="43">
        <f t="shared" si="0"/>
        <v>24.06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43">
        <f t="shared" si="0"/>
        <v>0</v>
      </c>
      <c r="R7" s="43">
        <f t="shared" si="0"/>
        <v>0</v>
      </c>
      <c r="S7" s="43">
        <f t="shared" si="0"/>
        <v>0</v>
      </c>
      <c r="T7" s="43">
        <f t="shared" si="0"/>
        <v>0</v>
      </c>
      <c r="U7" s="43">
        <f t="shared" si="0"/>
        <v>0</v>
      </c>
    </row>
    <row r="8" spans="1:21" ht="22.5" customHeight="1">
      <c r="A8" s="312" t="str">
        <f>'一般-工资福利'!A9</f>
        <v>201</v>
      </c>
      <c r="B8" s="313"/>
      <c r="C8" s="314"/>
      <c r="D8" s="314"/>
      <c r="E8" s="343" t="str">
        <f>'一般-工资福利'!E9</f>
        <v>一般公共服务支出</v>
      </c>
      <c r="F8" s="43">
        <f>F9</f>
        <v>73.9</v>
      </c>
      <c r="G8" s="43">
        <f t="shared" si="0"/>
        <v>49.84</v>
      </c>
      <c r="H8" s="43">
        <f t="shared" si="0"/>
        <v>24.06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3">
        <f t="shared" si="0"/>
        <v>0</v>
      </c>
      <c r="R8" s="43">
        <f t="shared" si="0"/>
        <v>0</v>
      </c>
      <c r="S8" s="43">
        <f t="shared" si="0"/>
        <v>0</v>
      </c>
      <c r="T8" s="43">
        <f t="shared" si="0"/>
        <v>0</v>
      </c>
      <c r="U8" s="43">
        <f t="shared" si="0"/>
        <v>0</v>
      </c>
    </row>
    <row r="9" spans="1:21" ht="22.5" customHeight="1">
      <c r="A9" s="312" t="str">
        <f>'一般-工资福利'!A10</f>
        <v>201</v>
      </c>
      <c r="B9" s="312">
        <f>'一般-工资福利'!B10</f>
        <v>29</v>
      </c>
      <c r="C9" s="314"/>
      <c r="D9" s="314"/>
      <c r="E9" s="343" t="str">
        <f>'一般-工资福利'!E10</f>
        <v>群众团体事务</v>
      </c>
      <c r="F9" s="43">
        <f>F10</f>
        <v>73.9</v>
      </c>
      <c r="G9" s="43">
        <f t="shared" si="0"/>
        <v>49.84</v>
      </c>
      <c r="H9" s="43">
        <f t="shared" si="0"/>
        <v>24.06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 t="shared" si="0"/>
        <v>0</v>
      </c>
      <c r="U9" s="43">
        <f t="shared" si="0"/>
        <v>0</v>
      </c>
    </row>
    <row r="10" spans="1:21" s="21" customFormat="1" ht="22.5" customHeight="1">
      <c r="A10" s="312" t="str">
        <f>'一般-工资福利'!A11</f>
        <v>201</v>
      </c>
      <c r="B10" s="312" t="str">
        <f>'一般-工资福利'!B11</f>
        <v>29</v>
      </c>
      <c r="C10" s="312" t="str">
        <f>'一般-工资福利'!C11</f>
        <v>01</v>
      </c>
      <c r="D10" s="86"/>
      <c r="E10" s="343" t="str">
        <f>'一般-工资福利'!E11</f>
        <v>行政运行</v>
      </c>
      <c r="F10" s="45">
        <f>SUM(G10:U10)</f>
        <v>73.9</v>
      </c>
      <c r="G10" s="45">
        <f>'一般预算支出'!H11</f>
        <v>49.84</v>
      </c>
      <c r="H10" s="45">
        <f>'部门支出总表（分类）'!I11+'部门支出总表（分类）'!L12</f>
        <v>24.06</v>
      </c>
      <c r="I10" s="45">
        <f>'一般预算支出'!Q11</f>
        <v>0</v>
      </c>
      <c r="J10" s="45">
        <f>'一般预算支出'!P11</f>
        <v>0</v>
      </c>
      <c r="K10" s="45"/>
      <c r="L10" s="45">
        <f>'一般预算支出'!M11</f>
        <v>0</v>
      </c>
      <c r="M10" s="45">
        <f>'一般预算支出'!N11</f>
        <v>0</v>
      </c>
      <c r="N10" s="45">
        <f>'一般预算支出'!O11</f>
        <v>0</v>
      </c>
      <c r="O10" s="45">
        <f>'一般预算支出'!J11</f>
        <v>0</v>
      </c>
      <c r="P10" s="45">
        <f>'一般预算支出'!Q11</f>
        <v>0</v>
      </c>
      <c r="Q10" s="44">
        <f>'一般预算支出'!R11</f>
        <v>0</v>
      </c>
      <c r="R10" s="44">
        <f>'一般预算支出'!S11</f>
        <v>0</v>
      </c>
      <c r="S10" s="44">
        <f>'一般预算支出'!T11</f>
        <v>0</v>
      </c>
      <c r="T10" s="44">
        <f>'一般预算支出'!U11</f>
        <v>0</v>
      </c>
      <c r="U10" s="44">
        <f>'一般预算支出'!V11</f>
        <v>0</v>
      </c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G7" sqref="G7"/>
    </sheetView>
  </sheetViews>
  <sheetFormatPr defaultColWidth="6.75390625" defaultRowHeight="22.5" customHeight="1"/>
  <cols>
    <col min="1" max="3" width="3.625" style="316" customWidth="1"/>
    <col min="4" max="4" width="7.25390625" style="316" customWidth="1"/>
    <col min="5" max="5" width="19.50390625" style="316" customWidth="1"/>
    <col min="6" max="6" width="9.00390625" style="316" customWidth="1"/>
    <col min="7" max="7" width="8.50390625" style="316" customWidth="1"/>
    <col min="8" max="12" width="7.50390625" style="316" customWidth="1"/>
    <col min="13" max="13" width="7.50390625" style="317" customWidth="1"/>
    <col min="14" max="14" width="8.50390625" style="316" customWidth="1"/>
    <col min="15" max="23" width="7.50390625" style="316" customWidth="1"/>
    <col min="24" max="24" width="8.125" style="316" customWidth="1"/>
    <col min="25" max="27" width="7.50390625" style="316" customWidth="1"/>
    <col min="28" max="16384" width="6.75390625" style="316" customWidth="1"/>
  </cols>
  <sheetData>
    <row r="1" spans="2:28" ht="22.5" customHeight="1"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AA1" s="327" t="s">
        <v>133</v>
      </c>
      <c r="AB1" s="328"/>
    </row>
    <row r="2" spans="1:27" ht="22.5" customHeight="1">
      <c r="A2" s="488" t="s">
        <v>134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</row>
    <row r="3" spans="1:28" ht="22.5" customHeight="1">
      <c r="A3" s="493" t="s">
        <v>305</v>
      </c>
      <c r="B3" s="493"/>
      <c r="C3" s="493"/>
      <c r="D3" s="493"/>
      <c r="E3" s="493"/>
      <c r="F3" s="319"/>
      <c r="G3" s="319"/>
      <c r="H3" s="319"/>
      <c r="I3" s="319"/>
      <c r="J3" s="319"/>
      <c r="K3" s="319"/>
      <c r="L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Z3" s="489" t="s">
        <v>77</v>
      </c>
      <c r="AA3" s="489"/>
      <c r="AB3" s="329"/>
    </row>
    <row r="4" spans="1:27" ht="27" customHeight="1">
      <c r="A4" s="490" t="s">
        <v>94</v>
      </c>
      <c r="B4" s="490"/>
      <c r="C4" s="490"/>
      <c r="D4" s="492" t="s">
        <v>78</v>
      </c>
      <c r="E4" s="492" t="s">
        <v>95</v>
      </c>
      <c r="F4" s="492" t="s">
        <v>96</v>
      </c>
      <c r="G4" s="491" t="s">
        <v>135</v>
      </c>
      <c r="H4" s="491"/>
      <c r="I4" s="491"/>
      <c r="J4" s="491"/>
      <c r="K4" s="491"/>
      <c r="L4" s="491"/>
      <c r="M4" s="491"/>
      <c r="N4" s="491"/>
      <c r="O4" s="491" t="s">
        <v>136</v>
      </c>
      <c r="P4" s="491"/>
      <c r="Q4" s="491"/>
      <c r="R4" s="491"/>
      <c r="S4" s="491"/>
      <c r="T4" s="491"/>
      <c r="U4" s="491"/>
      <c r="V4" s="491"/>
      <c r="W4" s="495" t="s">
        <v>137</v>
      </c>
      <c r="X4" s="492" t="s">
        <v>138</v>
      </c>
      <c r="Y4" s="492"/>
      <c r="Z4" s="492"/>
      <c r="AA4" s="492"/>
    </row>
    <row r="5" spans="1:27" ht="27" customHeight="1">
      <c r="A5" s="492" t="s">
        <v>97</v>
      </c>
      <c r="B5" s="492" t="s">
        <v>98</v>
      </c>
      <c r="C5" s="492" t="s">
        <v>99</v>
      </c>
      <c r="D5" s="492"/>
      <c r="E5" s="492"/>
      <c r="F5" s="492"/>
      <c r="G5" s="492" t="s">
        <v>80</v>
      </c>
      <c r="H5" s="492" t="s">
        <v>139</v>
      </c>
      <c r="I5" s="492" t="s">
        <v>140</v>
      </c>
      <c r="J5" s="492" t="s">
        <v>141</v>
      </c>
      <c r="K5" s="492" t="s">
        <v>142</v>
      </c>
      <c r="L5" s="494" t="s">
        <v>143</v>
      </c>
      <c r="M5" s="492" t="s">
        <v>144</v>
      </c>
      <c r="N5" s="492" t="s">
        <v>145</v>
      </c>
      <c r="O5" s="492" t="s">
        <v>80</v>
      </c>
      <c r="P5" s="492" t="s">
        <v>146</v>
      </c>
      <c r="Q5" s="492" t="s">
        <v>147</v>
      </c>
      <c r="R5" s="492" t="s">
        <v>148</v>
      </c>
      <c r="S5" s="494" t="s">
        <v>149</v>
      </c>
      <c r="T5" s="492" t="s">
        <v>150</v>
      </c>
      <c r="U5" s="492" t="s">
        <v>151</v>
      </c>
      <c r="V5" s="492" t="s">
        <v>152</v>
      </c>
      <c r="W5" s="496"/>
      <c r="X5" s="492" t="s">
        <v>80</v>
      </c>
      <c r="Y5" s="492" t="s">
        <v>153</v>
      </c>
      <c r="Z5" s="492" t="s">
        <v>154</v>
      </c>
      <c r="AA5" s="492" t="s">
        <v>138</v>
      </c>
    </row>
    <row r="6" spans="1:27" ht="27" customHeight="1">
      <c r="A6" s="492"/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4"/>
      <c r="M6" s="492"/>
      <c r="N6" s="492"/>
      <c r="O6" s="492"/>
      <c r="P6" s="492"/>
      <c r="Q6" s="492"/>
      <c r="R6" s="492"/>
      <c r="S6" s="494"/>
      <c r="T6" s="492"/>
      <c r="U6" s="492"/>
      <c r="V6" s="492"/>
      <c r="W6" s="497"/>
      <c r="X6" s="492"/>
      <c r="Y6" s="492"/>
      <c r="Z6" s="492"/>
      <c r="AA6" s="492"/>
    </row>
    <row r="7" spans="1:256" s="399" customFormat="1" ht="22.5" customHeight="1">
      <c r="A7" s="320"/>
      <c r="B7" s="320"/>
      <c r="C7" s="320"/>
      <c r="D7" s="320"/>
      <c r="E7" s="320"/>
      <c r="F7" s="320">
        <v>1</v>
      </c>
      <c r="G7" s="320">
        <v>2</v>
      </c>
      <c r="H7" s="320">
        <v>3</v>
      </c>
      <c r="I7" s="320">
        <v>4</v>
      </c>
      <c r="J7" s="320">
        <v>5</v>
      </c>
      <c r="K7" s="320">
        <v>6</v>
      </c>
      <c r="L7" s="320">
        <v>7</v>
      </c>
      <c r="M7" s="320">
        <v>8</v>
      </c>
      <c r="N7" s="320">
        <v>9</v>
      </c>
      <c r="O7" s="320">
        <v>10</v>
      </c>
      <c r="P7" s="320">
        <v>11</v>
      </c>
      <c r="Q7" s="320">
        <v>12</v>
      </c>
      <c r="R7" s="320">
        <v>13</v>
      </c>
      <c r="S7" s="320">
        <v>14</v>
      </c>
      <c r="T7" s="320">
        <v>15</v>
      </c>
      <c r="U7" s="320">
        <v>16</v>
      </c>
      <c r="V7" s="320">
        <v>17</v>
      </c>
      <c r="W7" s="320">
        <v>18</v>
      </c>
      <c r="X7" s="320">
        <v>19</v>
      </c>
      <c r="Y7" s="320">
        <v>20</v>
      </c>
      <c r="Z7" s="320">
        <v>21</v>
      </c>
      <c r="AA7" s="320">
        <v>22</v>
      </c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8"/>
      <c r="DG7" s="408"/>
      <c r="DH7" s="408"/>
      <c r="DI7" s="408"/>
      <c r="DJ7" s="408"/>
      <c r="DK7" s="408"/>
      <c r="DL7" s="408"/>
      <c r="DM7" s="408"/>
      <c r="DN7" s="408"/>
      <c r="DO7" s="408"/>
      <c r="DP7" s="408"/>
      <c r="DQ7" s="408"/>
      <c r="DR7" s="408"/>
      <c r="DS7" s="408"/>
      <c r="DT7" s="408"/>
      <c r="DU7" s="408"/>
      <c r="DV7" s="408"/>
      <c r="DW7" s="408"/>
      <c r="DX7" s="408"/>
      <c r="DY7" s="408"/>
      <c r="DZ7" s="408"/>
      <c r="EA7" s="408"/>
      <c r="EB7" s="408"/>
      <c r="EC7" s="408"/>
      <c r="ED7" s="408"/>
      <c r="EE7" s="408"/>
      <c r="EF7" s="408"/>
      <c r="EG7" s="408"/>
      <c r="EH7" s="408"/>
      <c r="EI7" s="408"/>
      <c r="EJ7" s="408"/>
      <c r="EK7" s="408"/>
      <c r="EL7" s="408"/>
      <c r="EM7" s="408"/>
      <c r="EN7" s="408"/>
      <c r="EO7" s="408"/>
      <c r="EP7" s="408"/>
      <c r="EQ7" s="408"/>
      <c r="ER7" s="408"/>
      <c r="ES7" s="408"/>
      <c r="ET7" s="408"/>
      <c r="EU7" s="408"/>
      <c r="EV7" s="408"/>
      <c r="EW7" s="408"/>
      <c r="EX7" s="408"/>
      <c r="EY7" s="408"/>
      <c r="EZ7" s="408"/>
      <c r="FA7" s="408"/>
      <c r="FB7" s="408"/>
      <c r="FC7" s="408"/>
      <c r="FD7" s="408"/>
      <c r="FE7" s="408"/>
      <c r="FF7" s="408"/>
      <c r="FG7" s="408"/>
      <c r="FH7" s="408"/>
      <c r="FI7" s="408"/>
      <c r="FJ7" s="408"/>
      <c r="FK7" s="408"/>
      <c r="FL7" s="408"/>
      <c r="FM7" s="408"/>
      <c r="FN7" s="408"/>
      <c r="FO7" s="408"/>
      <c r="FP7" s="408"/>
      <c r="FQ7" s="408"/>
      <c r="FR7" s="408"/>
      <c r="FS7" s="408"/>
      <c r="FT7" s="408"/>
      <c r="FU7" s="408"/>
      <c r="FV7" s="408"/>
      <c r="FW7" s="408"/>
      <c r="FX7" s="408"/>
      <c r="FY7" s="408"/>
      <c r="FZ7" s="408"/>
      <c r="GA7" s="408"/>
      <c r="GB7" s="408"/>
      <c r="GC7" s="408"/>
      <c r="GD7" s="408"/>
      <c r="GE7" s="408"/>
      <c r="GF7" s="408"/>
      <c r="GG7" s="408"/>
      <c r="GH7" s="408"/>
      <c r="GI7" s="408"/>
      <c r="GJ7" s="408"/>
      <c r="GK7" s="408"/>
      <c r="GL7" s="408"/>
      <c r="GM7" s="408"/>
      <c r="GN7" s="408"/>
      <c r="GO7" s="408"/>
      <c r="GP7" s="408"/>
      <c r="GQ7" s="408"/>
      <c r="GR7" s="408"/>
      <c r="GS7" s="408"/>
      <c r="GT7" s="408"/>
      <c r="GU7" s="408"/>
      <c r="GV7" s="408"/>
      <c r="GW7" s="408"/>
      <c r="GX7" s="408"/>
      <c r="GY7" s="408"/>
      <c r="GZ7" s="408"/>
      <c r="HA7" s="408"/>
      <c r="HB7" s="408"/>
      <c r="HC7" s="408"/>
      <c r="HD7" s="408"/>
      <c r="HE7" s="408"/>
      <c r="HF7" s="408"/>
      <c r="HG7" s="408"/>
      <c r="HH7" s="408"/>
      <c r="HI7" s="408"/>
      <c r="HJ7" s="408"/>
      <c r="HK7" s="408"/>
      <c r="HL7" s="408"/>
      <c r="HM7" s="408"/>
      <c r="HN7" s="408"/>
      <c r="HO7" s="408"/>
      <c r="HP7" s="408"/>
      <c r="HQ7" s="408"/>
      <c r="HR7" s="408"/>
      <c r="HS7" s="408"/>
      <c r="HT7" s="408"/>
      <c r="HU7" s="408"/>
      <c r="HV7" s="408"/>
      <c r="HW7" s="408"/>
      <c r="HX7" s="408"/>
      <c r="HY7" s="408"/>
      <c r="HZ7" s="408"/>
      <c r="IA7" s="408"/>
      <c r="IB7" s="408"/>
      <c r="IC7" s="408"/>
      <c r="ID7" s="408"/>
      <c r="IE7" s="408"/>
      <c r="IF7" s="408"/>
      <c r="IG7" s="408"/>
      <c r="IH7" s="408"/>
      <c r="II7" s="408"/>
      <c r="IJ7" s="408"/>
      <c r="IK7" s="408"/>
      <c r="IL7" s="408"/>
      <c r="IM7" s="408"/>
      <c r="IN7" s="408"/>
      <c r="IO7" s="408"/>
      <c r="IP7" s="408"/>
      <c r="IQ7" s="408"/>
      <c r="IR7" s="408"/>
      <c r="IS7" s="408"/>
      <c r="IT7" s="408"/>
      <c r="IU7" s="408"/>
      <c r="IV7" s="408"/>
    </row>
    <row r="8" spans="1:256" s="399" customFormat="1" ht="22.5" customHeight="1">
      <c r="A8" s="311"/>
      <c r="B8" s="311"/>
      <c r="C8" s="311"/>
      <c r="D8" s="312" t="str">
        <f>'一般-工资福利'!D8</f>
        <v>016</v>
      </c>
      <c r="E8" s="395" t="str">
        <f>'一般-工资福利'!E8</f>
        <v>岳阳县妇女联合会</v>
      </c>
      <c r="F8" s="322">
        <f>F9</f>
        <v>49.84</v>
      </c>
      <c r="G8" s="322">
        <f aca="true" t="shared" si="0" ref="G8:AA10">G9</f>
        <v>36.71</v>
      </c>
      <c r="H8" s="322">
        <f t="shared" si="0"/>
        <v>21.47</v>
      </c>
      <c r="I8" s="322">
        <f t="shared" si="0"/>
        <v>0</v>
      </c>
      <c r="J8" s="322">
        <f t="shared" si="0"/>
        <v>13.45</v>
      </c>
      <c r="K8" s="322">
        <f t="shared" si="0"/>
        <v>0</v>
      </c>
      <c r="L8" s="322">
        <f t="shared" si="0"/>
        <v>0</v>
      </c>
      <c r="M8" s="322">
        <f t="shared" si="0"/>
        <v>1.79</v>
      </c>
      <c r="N8" s="322">
        <f t="shared" si="0"/>
        <v>0</v>
      </c>
      <c r="O8" s="322">
        <f t="shared" si="0"/>
        <v>8.93</v>
      </c>
      <c r="P8" s="322">
        <f t="shared" si="0"/>
        <v>5.6</v>
      </c>
      <c r="Q8" s="322">
        <f t="shared" si="0"/>
        <v>2.6</v>
      </c>
      <c r="R8" s="322">
        <f t="shared" si="0"/>
        <v>0.4</v>
      </c>
      <c r="S8" s="322">
        <f t="shared" si="0"/>
        <v>0</v>
      </c>
      <c r="T8" s="322">
        <f t="shared" si="0"/>
        <v>0.33</v>
      </c>
      <c r="U8" s="322">
        <f t="shared" si="0"/>
        <v>0</v>
      </c>
      <c r="V8" s="322">
        <f t="shared" si="0"/>
        <v>0</v>
      </c>
      <c r="W8" s="322">
        <f t="shared" si="0"/>
        <v>4.2</v>
      </c>
      <c r="X8" s="322">
        <f t="shared" si="0"/>
        <v>0</v>
      </c>
      <c r="Y8" s="322">
        <f t="shared" si="0"/>
        <v>0</v>
      </c>
      <c r="Z8" s="322">
        <f t="shared" si="0"/>
        <v>0</v>
      </c>
      <c r="AA8" s="322">
        <f t="shared" si="0"/>
        <v>0</v>
      </c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408"/>
      <c r="DX8" s="408"/>
      <c r="DY8" s="408"/>
      <c r="DZ8" s="408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408"/>
      <c r="EP8" s="408"/>
      <c r="EQ8" s="408"/>
      <c r="ER8" s="408"/>
      <c r="ES8" s="408"/>
      <c r="ET8" s="408"/>
      <c r="EU8" s="408"/>
      <c r="EV8" s="408"/>
      <c r="EW8" s="408"/>
      <c r="EX8" s="408"/>
      <c r="EY8" s="408"/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408"/>
      <c r="FL8" s="408"/>
      <c r="FM8" s="408"/>
      <c r="FN8" s="408"/>
      <c r="FO8" s="408"/>
      <c r="FP8" s="408"/>
      <c r="FQ8" s="408"/>
      <c r="FR8" s="408"/>
      <c r="FS8" s="408"/>
      <c r="FT8" s="408"/>
      <c r="FU8" s="408"/>
      <c r="FV8" s="408"/>
      <c r="FW8" s="408"/>
      <c r="FX8" s="408"/>
      <c r="FY8" s="408"/>
      <c r="FZ8" s="408"/>
      <c r="GA8" s="408"/>
      <c r="GB8" s="408"/>
      <c r="GC8" s="408"/>
      <c r="GD8" s="408"/>
      <c r="GE8" s="408"/>
      <c r="GF8" s="408"/>
      <c r="GG8" s="408"/>
      <c r="GH8" s="408"/>
      <c r="GI8" s="408"/>
      <c r="GJ8" s="408"/>
      <c r="GK8" s="408"/>
      <c r="GL8" s="408"/>
      <c r="GM8" s="408"/>
      <c r="GN8" s="408"/>
      <c r="GO8" s="408"/>
      <c r="GP8" s="408"/>
      <c r="GQ8" s="408"/>
      <c r="GR8" s="408"/>
      <c r="GS8" s="408"/>
      <c r="GT8" s="408"/>
      <c r="GU8" s="408"/>
      <c r="GV8" s="408"/>
      <c r="GW8" s="408"/>
      <c r="GX8" s="408"/>
      <c r="GY8" s="408"/>
      <c r="GZ8" s="408"/>
      <c r="HA8" s="408"/>
      <c r="HB8" s="408"/>
      <c r="HC8" s="408"/>
      <c r="HD8" s="408"/>
      <c r="HE8" s="408"/>
      <c r="HF8" s="408"/>
      <c r="HG8" s="408"/>
      <c r="HH8" s="408"/>
      <c r="HI8" s="408"/>
      <c r="HJ8" s="408"/>
      <c r="HK8" s="408"/>
      <c r="HL8" s="408"/>
      <c r="HM8" s="408"/>
      <c r="HN8" s="408"/>
      <c r="HO8" s="408"/>
      <c r="HP8" s="408"/>
      <c r="HQ8" s="408"/>
      <c r="HR8" s="408"/>
      <c r="HS8" s="408"/>
      <c r="HT8" s="408"/>
      <c r="HU8" s="408"/>
      <c r="HV8" s="408"/>
      <c r="HW8" s="408"/>
      <c r="HX8" s="408"/>
      <c r="HY8" s="408"/>
      <c r="HZ8" s="408"/>
      <c r="IA8" s="408"/>
      <c r="IB8" s="408"/>
      <c r="IC8" s="408"/>
      <c r="ID8" s="408"/>
      <c r="IE8" s="408"/>
      <c r="IF8" s="408"/>
      <c r="IG8" s="408"/>
      <c r="IH8" s="408"/>
      <c r="II8" s="408"/>
      <c r="IJ8" s="408"/>
      <c r="IK8" s="408"/>
      <c r="IL8" s="408"/>
      <c r="IM8" s="408"/>
      <c r="IN8" s="408"/>
      <c r="IO8" s="408"/>
      <c r="IP8" s="408"/>
      <c r="IQ8" s="408"/>
      <c r="IR8" s="408"/>
      <c r="IS8" s="408"/>
      <c r="IT8" s="408"/>
      <c r="IU8" s="408"/>
      <c r="IV8" s="408"/>
    </row>
    <row r="9" spans="1:256" s="399" customFormat="1" ht="22.5" customHeight="1">
      <c r="A9" s="395" t="str">
        <f>'一般-工资福利'!A9</f>
        <v>201</v>
      </c>
      <c r="B9" s="313"/>
      <c r="C9" s="314"/>
      <c r="D9" s="314"/>
      <c r="E9" s="395" t="str">
        <f>'一般-工资福利'!E9</f>
        <v>一般公共服务支出</v>
      </c>
      <c r="F9" s="322">
        <f>F10</f>
        <v>49.84</v>
      </c>
      <c r="G9" s="322">
        <f t="shared" si="0"/>
        <v>36.71</v>
      </c>
      <c r="H9" s="322">
        <f t="shared" si="0"/>
        <v>21.47</v>
      </c>
      <c r="I9" s="322">
        <f t="shared" si="0"/>
        <v>0</v>
      </c>
      <c r="J9" s="322">
        <f t="shared" si="0"/>
        <v>13.45</v>
      </c>
      <c r="K9" s="322">
        <f t="shared" si="0"/>
        <v>0</v>
      </c>
      <c r="L9" s="322">
        <f t="shared" si="0"/>
        <v>0</v>
      </c>
      <c r="M9" s="322">
        <f t="shared" si="0"/>
        <v>1.79</v>
      </c>
      <c r="N9" s="322">
        <f t="shared" si="0"/>
        <v>0</v>
      </c>
      <c r="O9" s="322">
        <f t="shared" si="0"/>
        <v>8.93</v>
      </c>
      <c r="P9" s="322">
        <f t="shared" si="0"/>
        <v>5.6</v>
      </c>
      <c r="Q9" s="322">
        <f t="shared" si="0"/>
        <v>2.6</v>
      </c>
      <c r="R9" s="322">
        <f t="shared" si="0"/>
        <v>0.4</v>
      </c>
      <c r="S9" s="322">
        <f t="shared" si="0"/>
        <v>0</v>
      </c>
      <c r="T9" s="322">
        <f t="shared" si="0"/>
        <v>0.33</v>
      </c>
      <c r="U9" s="322">
        <f t="shared" si="0"/>
        <v>0</v>
      </c>
      <c r="V9" s="322">
        <f t="shared" si="0"/>
        <v>0</v>
      </c>
      <c r="W9" s="322">
        <f t="shared" si="0"/>
        <v>4.2</v>
      </c>
      <c r="X9" s="322">
        <f t="shared" si="0"/>
        <v>0</v>
      </c>
      <c r="Y9" s="322">
        <f t="shared" si="0"/>
        <v>0</v>
      </c>
      <c r="Z9" s="322">
        <f t="shared" si="0"/>
        <v>0</v>
      </c>
      <c r="AA9" s="322">
        <f t="shared" si="0"/>
        <v>0</v>
      </c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  <c r="DQ9" s="408"/>
      <c r="DR9" s="408"/>
      <c r="DS9" s="408"/>
      <c r="DT9" s="408"/>
      <c r="DU9" s="408"/>
      <c r="DV9" s="408"/>
      <c r="DW9" s="408"/>
      <c r="DX9" s="408"/>
      <c r="DY9" s="408"/>
      <c r="DZ9" s="408"/>
      <c r="EA9" s="408"/>
      <c r="EB9" s="408"/>
      <c r="EC9" s="408"/>
      <c r="ED9" s="408"/>
      <c r="EE9" s="408"/>
      <c r="EF9" s="408"/>
      <c r="EG9" s="408"/>
      <c r="EH9" s="408"/>
      <c r="EI9" s="408"/>
      <c r="EJ9" s="408"/>
      <c r="EK9" s="408"/>
      <c r="EL9" s="408"/>
      <c r="EM9" s="408"/>
      <c r="EN9" s="408"/>
      <c r="EO9" s="408"/>
      <c r="EP9" s="408"/>
      <c r="EQ9" s="408"/>
      <c r="ER9" s="408"/>
      <c r="ES9" s="408"/>
      <c r="ET9" s="408"/>
      <c r="EU9" s="408"/>
      <c r="EV9" s="408"/>
      <c r="EW9" s="408"/>
      <c r="EX9" s="408"/>
      <c r="EY9" s="408"/>
      <c r="EZ9" s="408"/>
      <c r="FA9" s="408"/>
      <c r="FB9" s="408"/>
      <c r="FC9" s="408"/>
      <c r="FD9" s="408"/>
      <c r="FE9" s="408"/>
      <c r="FF9" s="408"/>
      <c r="FG9" s="408"/>
      <c r="FH9" s="408"/>
      <c r="FI9" s="408"/>
      <c r="FJ9" s="408"/>
      <c r="FK9" s="408"/>
      <c r="FL9" s="408"/>
      <c r="FM9" s="408"/>
      <c r="FN9" s="408"/>
      <c r="FO9" s="408"/>
      <c r="FP9" s="408"/>
      <c r="FQ9" s="408"/>
      <c r="FR9" s="408"/>
      <c r="FS9" s="408"/>
      <c r="FT9" s="408"/>
      <c r="FU9" s="408"/>
      <c r="FV9" s="408"/>
      <c r="FW9" s="408"/>
      <c r="FX9" s="408"/>
      <c r="FY9" s="408"/>
      <c r="FZ9" s="408"/>
      <c r="GA9" s="408"/>
      <c r="GB9" s="408"/>
      <c r="GC9" s="408"/>
      <c r="GD9" s="408"/>
      <c r="GE9" s="408"/>
      <c r="GF9" s="408"/>
      <c r="GG9" s="408"/>
      <c r="GH9" s="408"/>
      <c r="GI9" s="408"/>
      <c r="GJ9" s="408"/>
      <c r="GK9" s="408"/>
      <c r="GL9" s="408"/>
      <c r="GM9" s="408"/>
      <c r="GN9" s="408"/>
      <c r="GO9" s="408"/>
      <c r="GP9" s="408"/>
      <c r="GQ9" s="408"/>
      <c r="GR9" s="408"/>
      <c r="GS9" s="408"/>
      <c r="GT9" s="408"/>
      <c r="GU9" s="408"/>
      <c r="GV9" s="408"/>
      <c r="GW9" s="408"/>
      <c r="GX9" s="408"/>
      <c r="GY9" s="408"/>
      <c r="GZ9" s="408"/>
      <c r="HA9" s="408"/>
      <c r="HB9" s="408"/>
      <c r="HC9" s="408"/>
      <c r="HD9" s="408"/>
      <c r="HE9" s="408"/>
      <c r="HF9" s="408"/>
      <c r="HG9" s="408"/>
      <c r="HH9" s="408"/>
      <c r="HI9" s="408"/>
      <c r="HJ9" s="408"/>
      <c r="HK9" s="408"/>
      <c r="HL9" s="408"/>
      <c r="HM9" s="408"/>
      <c r="HN9" s="408"/>
      <c r="HO9" s="408"/>
      <c r="HP9" s="408"/>
      <c r="HQ9" s="408"/>
      <c r="HR9" s="408"/>
      <c r="HS9" s="408"/>
      <c r="HT9" s="408"/>
      <c r="HU9" s="408"/>
      <c r="HV9" s="408"/>
      <c r="HW9" s="408"/>
      <c r="HX9" s="408"/>
      <c r="HY9" s="408"/>
      <c r="HZ9" s="408"/>
      <c r="IA9" s="408"/>
      <c r="IB9" s="408"/>
      <c r="IC9" s="408"/>
      <c r="ID9" s="408"/>
      <c r="IE9" s="408"/>
      <c r="IF9" s="408"/>
      <c r="IG9" s="408"/>
      <c r="IH9" s="408"/>
      <c r="II9" s="408"/>
      <c r="IJ9" s="408"/>
      <c r="IK9" s="408"/>
      <c r="IL9" s="408"/>
      <c r="IM9" s="408"/>
      <c r="IN9" s="408"/>
      <c r="IO9" s="408"/>
      <c r="IP9" s="408"/>
      <c r="IQ9" s="408"/>
      <c r="IR9" s="408"/>
      <c r="IS9" s="408"/>
      <c r="IT9" s="408"/>
      <c r="IU9" s="408"/>
      <c r="IV9" s="408"/>
    </row>
    <row r="10" spans="1:256" s="399" customFormat="1" ht="22.5" customHeight="1">
      <c r="A10" s="395" t="str">
        <f>'一般-工资福利'!A10</f>
        <v>201</v>
      </c>
      <c r="B10" s="312">
        <f>'一般-工资福利'!B10</f>
        <v>29</v>
      </c>
      <c r="C10" s="314"/>
      <c r="D10" s="314"/>
      <c r="E10" s="395" t="str">
        <f>'一般-工资福利'!E10</f>
        <v>群众团体事务</v>
      </c>
      <c r="F10" s="322">
        <f>F11</f>
        <v>49.84</v>
      </c>
      <c r="G10" s="322">
        <f t="shared" si="0"/>
        <v>36.71</v>
      </c>
      <c r="H10" s="322">
        <f t="shared" si="0"/>
        <v>21.47</v>
      </c>
      <c r="I10" s="322">
        <f t="shared" si="0"/>
        <v>0</v>
      </c>
      <c r="J10" s="322">
        <f t="shared" si="0"/>
        <v>13.45</v>
      </c>
      <c r="K10" s="322">
        <f t="shared" si="0"/>
        <v>0</v>
      </c>
      <c r="L10" s="322">
        <f t="shared" si="0"/>
        <v>0</v>
      </c>
      <c r="M10" s="322">
        <f t="shared" si="0"/>
        <v>1.79</v>
      </c>
      <c r="N10" s="322">
        <f t="shared" si="0"/>
        <v>0</v>
      </c>
      <c r="O10" s="322">
        <f t="shared" si="0"/>
        <v>8.93</v>
      </c>
      <c r="P10" s="322">
        <f t="shared" si="0"/>
        <v>5.6</v>
      </c>
      <c r="Q10" s="322">
        <f t="shared" si="0"/>
        <v>2.6</v>
      </c>
      <c r="R10" s="322">
        <f t="shared" si="0"/>
        <v>0.4</v>
      </c>
      <c r="S10" s="322">
        <f t="shared" si="0"/>
        <v>0</v>
      </c>
      <c r="T10" s="322">
        <f t="shared" si="0"/>
        <v>0.33</v>
      </c>
      <c r="U10" s="322">
        <f t="shared" si="0"/>
        <v>0</v>
      </c>
      <c r="V10" s="322">
        <f t="shared" si="0"/>
        <v>0</v>
      </c>
      <c r="W10" s="322">
        <f t="shared" si="0"/>
        <v>4.2</v>
      </c>
      <c r="X10" s="322">
        <f t="shared" si="0"/>
        <v>0</v>
      </c>
      <c r="Y10" s="322">
        <f t="shared" si="0"/>
        <v>0</v>
      </c>
      <c r="Z10" s="322">
        <f t="shared" si="0"/>
        <v>0</v>
      </c>
      <c r="AA10" s="322">
        <f t="shared" si="0"/>
        <v>0</v>
      </c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/>
      <c r="EC10" s="408"/>
      <c r="ED10" s="408"/>
      <c r="EE10" s="408"/>
      <c r="EF10" s="408"/>
      <c r="EG10" s="408"/>
      <c r="EH10" s="408"/>
      <c r="EI10" s="408"/>
      <c r="EJ10" s="408"/>
      <c r="EK10" s="408"/>
      <c r="EL10" s="408"/>
      <c r="EM10" s="408"/>
      <c r="EN10" s="408"/>
      <c r="EO10" s="408"/>
      <c r="EP10" s="408"/>
      <c r="EQ10" s="408"/>
      <c r="ER10" s="408"/>
      <c r="ES10" s="408"/>
      <c r="ET10" s="408"/>
      <c r="EU10" s="408"/>
      <c r="EV10" s="408"/>
      <c r="EW10" s="408"/>
      <c r="EX10" s="408"/>
      <c r="EY10" s="408"/>
      <c r="EZ10" s="408"/>
      <c r="FA10" s="408"/>
      <c r="FB10" s="408"/>
      <c r="FC10" s="408"/>
      <c r="FD10" s="408"/>
      <c r="FE10" s="408"/>
      <c r="FF10" s="408"/>
      <c r="FG10" s="408"/>
      <c r="FH10" s="408"/>
      <c r="FI10" s="408"/>
      <c r="FJ10" s="408"/>
      <c r="FK10" s="408"/>
      <c r="FL10" s="408"/>
      <c r="FM10" s="408"/>
      <c r="FN10" s="408"/>
      <c r="FO10" s="408"/>
      <c r="FP10" s="408"/>
      <c r="FQ10" s="408"/>
      <c r="FR10" s="408"/>
      <c r="FS10" s="408"/>
      <c r="FT10" s="408"/>
      <c r="FU10" s="408"/>
      <c r="FV10" s="408"/>
      <c r="FW10" s="408"/>
      <c r="FX10" s="408"/>
      <c r="FY10" s="408"/>
      <c r="FZ10" s="408"/>
      <c r="GA10" s="408"/>
      <c r="GB10" s="408"/>
      <c r="GC10" s="408"/>
      <c r="GD10" s="408"/>
      <c r="GE10" s="408"/>
      <c r="GF10" s="408"/>
      <c r="GG10" s="408"/>
      <c r="GH10" s="408"/>
      <c r="GI10" s="408"/>
      <c r="GJ10" s="408"/>
      <c r="GK10" s="408"/>
      <c r="GL10" s="408"/>
      <c r="GM10" s="408"/>
      <c r="GN10" s="408"/>
      <c r="GO10" s="408"/>
      <c r="GP10" s="408"/>
      <c r="GQ10" s="408"/>
      <c r="GR10" s="408"/>
      <c r="GS10" s="408"/>
      <c r="GT10" s="408"/>
      <c r="GU10" s="408"/>
      <c r="GV10" s="408"/>
      <c r="GW10" s="408"/>
      <c r="GX10" s="408"/>
      <c r="GY10" s="408"/>
      <c r="GZ10" s="408"/>
      <c r="HA10" s="408"/>
      <c r="HB10" s="408"/>
      <c r="HC10" s="408"/>
      <c r="HD10" s="408"/>
      <c r="HE10" s="408"/>
      <c r="HF10" s="408"/>
      <c r="HG10" s="408"/>
      <c r="HH10" s="408"/>
      <c r="HI10" s="408"/>
      <c r="HJ10" s="408"/>
      <c r="HK10" s="408"/>
      <c r="HL10" s="408"/>
      <c r="HM10" s="408"/>
      <c r="HN10" s="408"/>
      <c r="HO10" s="408"/>
      <c r="HP10" s="408"/>
      <c r="HQ10" s="408"/>
      <c r="HR10" s="408"/>
      <c r="HS10" s="408"/>
      <c r="HT10" s="408"/>
      <c r="HU10" s="408"/>
      <c r="HV10" s="408"/>
      <c r="HW10" s="408"/>
      <c r="HX10" s="408"/>
      <c r="HY10" s="408"/>
      <c r="HZ10" s="408"/>
      <c r="IA10" s="408"/>
      <c r="IB10" s="408"/>
      <c r="IC10" s="408"/>
      <c r="ID10" s="408"/>
      <c r="IE10" s="408"/>
      <c r="IF10" s="408"/>
      <c r="IG10" s="408"/>
      <c r="IH10" s="408"/>
      <c r="II10" s="408"/>
      <c r="IJ10" s="408"/>
      <c r="IK10" s="408"/>
      <c r="IL10" s="408"/>
      <c r="IM10" s="408"/>
      <c r="IN10" s="408"/>
      <c r="IO10" s="408"/>
      <c r="IP10" s="408"/>
      <c r="IQ10" s="408"/>
      <c r="IR10" s="408"/>
      <c r="IS10" s="408"/>
      <c r="IT10" s="408"/>
      <c r="IU10" s="408"/>
      <c r="IV10" s="408"/>
    </row>
    <row r="11" spans="1:256" s="406" customFormat="1" ht="22.5" customHeight="1">
      <c r="A11" s="395" t="str">
        <f>'一般-工资福利'!A11</f>
        <v>201</v>
      </c>
      <c r="B11" s="312" t="str">
        <f>'一般-工资福利'!B11</f>
        <v>29</v>
      </c>
      <c r="C11" s="312" t="str">
        <f>'一般-工资福利'!C11</f>
        <v>01</v>
      </c>
      <c r="D11" s="323"/>
      <c r="E11" s="395" t="str">
        <f>'一般-工资福利'!E11</f>
        <v>行政运行</v>
      </c>
      <c r="F11" s="324">
        <f>'一般-工资福利'!F11</f>
        <v>49.84</v>
      </c>
      <c r="G11" s="324">
        <f>'一般-工资福利'!G11</f>
        <v>36.71</v>
      </c>
      <c r="H11" s="324">
        <f>'一般-工资福利'!H11</f>
        <v>21.47</v>
      </c>
      <c r="I11" s="324">
        <f>'一般-工资福利'!I11</f>
        <v>0</v>
      </c>
      <c r="J11" s="324">
        <f>'一般-工资福利'!J11</f>
        <v>13.45</v>
      </c>
      <c r="K11" s="324">
        <f>'一般-工资福利'!K11</f>
        <v>0</v>
      </c>
      <c r="L11" s="324">
        <f>'一般-工资福利'!L11</f>
        <v>0</v>
      </c>
      <c r="M11" s="324">
        <f>'一般-工资福利'!M11</f>
        <v>1.79</v>
      </c>
      <c r="N11" s="324">
        <f>'一般-工资福利'!N11</f>
        <v>0</v>
      </c>
      <c r="O11" s="324">
        <f>'一般-工资福利'!O11</f>
        <v>8.93</v>
      </c>
      <c r="P11" s="324">
        <f>'一般-工资福利'!P11</f>
        <v>5.6</v>
      </c>
      <c r="Q11" s="324">
        <f>'一般-工资福利'!Q11</f>
        <v>2.6</v>
      </c>
      <c r="R11" s="324">
        <f>'一般-工资福利'!R11</f>
        <v>0.4</v>
      </c>
      <c r="S11" s="324">
        <f>'一般-工资福利'!S11</f>
        <v>0</v>
      </c>
      <c r="T11" s="324">
        <f>'一般-工资福利'!T11</f>
        <v>0.33</v>
      </c>
      <c r="U11" s="324">
        <f>'一般-工资福利'!U11</f>
        <v>0</v>
      </c>
      <c r="V11" s="324">
        <f>'一般-工资福利'!V11</f>
        <v>0</v>
      </c>
      <c r="W11" s="324">
        <f>'一般-工资福利'!W11</f>
        <v>4.2</v>
      </c>
      <c r="X11" s="324">
        <f>'一般-工资福利'!X11</f>
        <v>0</v>
      </c>
      <c r="Y11" s="324">
        <f>'一般-工资福利'!Y11</f>
        <v>0</v>
      </c>
      <c r="Z11" s="324">
        <f>'一般-工资福利'!Z11</f>
        <v>0</v>
      </c>
      <c r="AA11" s="324">
        <f>'一般-工资福利'!AA11</f>
        <v>0</v>
      </c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09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09"/>
      <c r="DD11" s="409"/>
      <c r="DE11" s="409"/>
      <c r="DF11" s="409"/>
      <c r="DG11" s="409"/>
      <c r="DH11" s="409"/>
      <c r="DI11" s="409"/>
      <c r="DJ11" s="409"/>
      <c r="DK11" s="409"/>
      <c r="DL11" s="409"/>
      <c r="DM11" s="409"/>
      <c r="DN11" s="409"/>
      <c r="DO11" s="409"/>
      <c r="DP11" s="409"/>
      <c r="DQ11" s="409"/>
      <c r="DR11" s="409"/>
      <c r="DS11" s="409"/>
      <c r="DT11" s="409"/>
      <c r="DU11" s="409"/>
      <c r="DV11" s="409"/>
      <c r="DW11" s="409"/>
      <c r="DX11" s="409"/>
      <c r="DY11" s="409"/>
      <c r="DZ11" s="409"/>
      <c r="EA11" s="409"/>
      <c r="EB11" s="409"/>
      <c r="EC11" s="409"/>
      <c r="ED11" s="409"/>
      <c r="EE11" s="409"/>
      <c r="EF11" s="409"/>
      <c r="EG11" s="409"/>
      <c r="EH11" s="409"/>
      <c r="EI11" s="409"/>
      <c r="EJ11" s="409"/>
      <c r="EK11" s="409"/>
      <c r="EL11" s="409"/>
      <c r="EM11" s="409"/>
      <c r="EN11" s="409"/>
      <c r="EO11" s="409"/>
      <c r="EP11" s="409"/>
      <c r="EQ11" s="409"/>
      <c r="ER11" s="409"/>
      <c r="ES11" s="409"/>
      <c r="ET11" s="409"/>
      <c r="EU11" s="409"/>
      <c r="EV11" s="409"/>
      <c r="EW11" s="409"/>
      <c r="EX11" s="409"/>
      <c r="EY11" s="409"/>
      <c r="EZ11" s="409"/>
      <c r="FA11" s="409"/>
      <c r="FB11" s="409"/>
      <c r="FC11" s="409"/>
      <c r="FD11" s="409"/>
      <c r="FE11" s="409"/>
      <c r="FF11" s="409"/>
      <c r="FG11" s="409"/>
      <c r="FH11" s="409"/>
      <c r="FI11" s="409"/>
      <c r="FJ11" s="409"/>
      <c r="FK11" s="409"/>
      <c r="FL11" s="409"/>
      <c r="FM11" s="409"/>
      <c r="FN11" s="409"/>
      <c r="FO11" s="409"/>
      <c r="FP11" s="409"/>
      <c r="FQ11" s="409"/>
      <c r="FR11" s="409"/>
      <c r="FS11" s="409"/>
      <c r="FT11" s="409"/>
      <c r="FU11" s="409"/>
      <c r="FV11" s="409"/>
      <c r="FW11" s="409"/>
      <c r="FX11" s="409"/>
      <c r="FY11" s="409"/>
      <c r="FZ11" s="409"/>
      <c r="GA11" s="409"/>
      <c r="GB11" s="409"/>
      <c r="GC11" s="409"/>
      <c r="GD11" s="409"/>
      <c r="GE11" s="409"/>
      <c r="GF11" s="409"/>
      <c r="GG11" s="409"/>
      <c r="GH11" s="409"/>
      <c r="GI11" s="409"/>
      <c r="GJ11" s="409"/>
      <c r="GK11" s="409"/>
      <c r="GL11" s="409"/>
      <c r="GM11" s="409"/>
      <c r="GN11" s="409"/>
      <c r="GO11" s="409"/>
      <c r="GP11" s="409"/>
      <c r="GQ11" s="409"/>
      <c r="GR11" s="409"/>
      <c r="GS11" s="409"/>
      <c r="GT11" s="409"/>
      <c r="GU11" s="409"/>
      <c r="GV11" s="409"/>
      <c r="GW11" s="409"/>
      <c r="GX11" s="409"/>
      <c r="GY11" s="409"/>
      <c r="GZ11" s="409"/>
      <c r="HA11" s="409"/>
      <c r="HB11" s="409"/>
      <c r="HC11" s="409"/>
      <c r="HD11" s="409"/>
      <c r="HE11" s="409"/>
      <c r="HF11" s="409"/>
      <c r="HG11" s="409"/>
      <c r="HH11" s="409"/>
      <c r="HI11" s="409"/>
      <c r="HJ11" s="409"/>
      <c r="HK11" s="409"/>
      <c r="HL11" s="409"/>
      <c r="HM11" s="409"/>
      <c r="HN11" s="409"/>
      <c r="HO11" s="409"/>
      <c r="HP11" s="409"/>
      <c r="HQ11" s="409"/>
      <c r="HR11" s="409"/>
      <c r="HS11" s="409"/>
      <c r="HT11" s="409"/>
      <c r="HU11" s="409"/>
      <c r="HV11" s="409"/>
      <c r="HW11" s="409"/>
      <c r="HX11" s="409"/>
      <c r="HY11" s="409"/>
      <c r="HZ11" s="409"/>
      <c r="IA11" s="409"/>
      <c r="IB11" s="409"/>
      <c r="IC11" s="409"/>
      <c r="ID11" s="409"/>
      <c r="IE11" s="409"/>
      <c r="IF11" s="409"/>
      <c r="IG11" s="409"/>
      <c r="IH11" s="409"/>
      <c r="II11" s="409"/>
      <c r="IJ11" s="409"/>
      <c r="IK11" s="409"/>
      <c r="IL11" s="409"/>
      <c r="IM11" s="409"/>
      <c r="IN11" s="409"/>
      <c r="IO11" s="409"/>
      <c r="IP11" s="409"/>
      <c r="IQ11" s="409"/>
      <c r="IR11" s="409"/>
      <c r="IS11" s="409"/>
      <c r="IT11" s="409"/>
      <c r="IU11" s="409"/>
      <c r="IV11" s="409"/>
    </row>
    <row r="12" spans="1:28" ht="22.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6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22.5" customHeight="1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7" ht="22.5" customHeight="1">
      <c r="A14" s="325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</row>
    <row r="15" spans="1:27" ht="22.5" customHeight="1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</row>
    <row r="16" spans="1:26" ht="22.5" customHeight="1">
      <c r="A16" s="325"/>
      <c r="B16" s="325"/>
      <c r="C16" s="325"/>
      <c r="D16" s="325"/>
      <c r="E16" s="325"/>
      <c r="F16" s="325"/>
      <c r="J16" s="325"/>
      <c r="K16" s="325"/>
      <c r="L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</row>
    <row r="17" spans="1:25" ht="22.5" customHeight="1">
      <c r="A17" s="325"/>
      <c r="B17" s="325"/>
      <c r="C17" s="325"/>
      <c r="D17" s="325"/>
      <c r="E17" s="325"/>
      <c r="F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</row>
    <row r="18" spans="15:24" ht="22.5" customHeight="1">
      <c r="O18" s="325"/>
      <c r="P18" s="325"/>
      <c r="Q18" s="325"/>
      <c r="R18" s="325"/>
      <c r="S18" s="325"/>
      <c r="T18" s="325"/>
      <c r="U18" s="325"/>
      <c r="V18" s="325"/>
      <c r="W18" s="325"/>
      <c r="X18" s="325"/>
    </row>
    <row r="19" spans="15:17" ht="22.5" customHeight="1">
      <c r="O19" s="325"/>
      <c r="P19" s="325"/>
      <c r="Q19" s="325"/>
    </row>
    <row r="20" ht="22.5" customHeight="1"/>
  </sheetData>
  <sheetProtection formatCells="0" formatColumns="0" formatRows="0"/>
  <mergeCells count="34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  <mergeCell ref="A3:E3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3" width="5.375" style="0" customWidth="1"/>
    <col min="4" max="4" width="8.375" style="0" customWidth="1"/>
    <col min="5" max="5" width="18.00390625" style="0" customWidth="1"/>
    <col min="6" max="6" width="12.50390625" style="0" customWidth="1"/>
  </cols>
  <sheetData>
    <row r="1" ht="14.25" customHeight="1">
      <c r="N1" s="315" t="s">
        <v>155</v>
      </c>
    </row>
    <row r="2" spans="1:14" ht="33" customHeight="1">
      <c r="A2" s="498" t="s">
        <v>156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</row>
    <row r="3" spans="1:14" ht="14.25" customHeight="1">
      <c r="A3" s="411" t="s">
        <v>303</v>
      </c>
      <c r="M3" s="499" t="s">
        <v>77</v>
      </c>
      <c r="N3" s="499"/>
    </row>
    <row r="4" spans="1:14" ht="22.5" customHeight="1">
      <c r="A4" s="500" t="s">
        <v>94</v>
      </c>
      <c r="B4" s="500"/>
      <c r="C4" s="500"/>
      <c r="D4" s="487" t="s">
        <v>121</v>
      </c>
      <c r="E4" s="487" t="s">
        <v>79</v>
      </c>
      <c r="F4" s="487" t="s">
        <v>80</v>
      </c>
      <c r="G4" s="487" t="s">
        <v>123</v>
      </c>
      <c r="H4" s="487"/>
      <c r="I4" s="487"/>
      <c r="J4" s="487"/>
      <c r="K4" s="487"/>
      <c r="L4" s="487" t="s">
        <v>127</v>
      </c>
      <c r="M4" s="487"/>
      <c r="N4" s="487"/>
    </row>
    <row r="5" spans="1:14" ht="17.25" customHeight="1">
      <c r="A5" s="487" t="s">
        <v>97</v>
      </c>
      <c r="B5" s="501" t="s">
        <v>98</v>
      </c>
      <c r="C5" s="487" t="s">
        <v>99</v>
      </c>
      <c r="D5" s="487"/>
      <c r="E5" s="487"/>
      <c r="F5" s="487"/>
      <c r="G5" s="487" t="s">
        <v>157</v>
      </c>
      <c r="H5" s="487" t="s">
        <v>158</v>
      </c>
      <c r="I5" s="487" t="s">
        <v>136</v>
      </c>
      <c r="J5" s="487" t="s">
        <v>137</v>
      </c>
      <c r="K5" s="487" t="s">
        <v>138</v>
      </c>
      <c r="L5" s="487" t="s">
        <v>157</v>
      </c>
      <c r="M5" s="487" t="s">
        <v>109</v>
      </c>
      <c r="N5" s="487" t="s">
        <v>159</v>
      </c>
    </row>
    <row r="6" spans="1:14" ht="20.25" customHeight="1">
      <c r="A6" s="487"/>
      <c r="B6" s="501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</row>
    <row r="7" spans="1:14" s="399" customFormat="1" ht="22.5" customHeight="1">
      <c r="A7" s="412"/>
      <c r="B7" s="412"/>
      <c r="C7" s="412"/>
      <c r="D7" s="312" t="str">
        <f>'一般-工资福利'!D8</f>
        <v>016</v>
      </c>
      <c r="E7" s="343" t="str">
        <f>'一般-工资福利'!E8</f>
        <v>岳阳县妇女联合会</v>
      </c>
      <c r="F7" s="45">
        <f>F8</f>
        <v>49.84</v>
      </c>
      <c r="G7" s="45">
        <f aca="true" t="shared" si="0" ref="G7:K9">G8</f>
        <v>49.84</v>
      </c>
      <c r="H7" s="45">
        <f t="shared" si="0"/>
        <v>36.71</v>
      </c>
      <c r="I7" s="45">
        <f t="shared" si="0"/>
        <v>8.93</v>
      </c>
      <c r="J7" s="45">
        <f t="shared" si="0"/>
        <v>4.2</v>
      </c>
      <c r="K7" s="45">
        <f t="shared" si="0"/>
        <v>0</v>
      </c>
      <c r="L7" s="45">
        <f aca="true" t="shared" si="1" ref="L7:N9">L8</f>
        <v>0</v>
      </c>
      <c r="M7" s="45">
        <f t="shared" si="1"/>
        <v>0</v>
      </c>
      <c r="N7" s="45">
        <f t="shared" si="1"/>
        <v>0</v>
      </c>
    </row>
    <row r="8" spans="1:14" s="399" customFormat="1" ht="22.5" customHeight="1">
      <c r="A8" s="312" t="str">
        <f>'一般-工资福利'!A9</f>
        <v>201</v>
      </c>
      <c r="B8" s="413"/>
      <c r="C8" s="414"/>
      <c r="D8" s="414"/>
      <c r="E8" s="343" t="str">
        <f>'一般-工资福利'!E9</f>
        <v>一般公共服务支出</v>
      </c>
      <c r="F8" s="45">
        <f>F9</f>
        <v>49.84</v>
      </c>
      <c r="G8" s="45">
        <f t="shared" si="0"/>
        <v>49.84</v>
      </c>
      <c r="H8" s="45">
        <f t="shared" si="0"/>
        <v>36.71</v>
      </c>
      <c r="I8" s="45">
        <f t="shared" si="0"/>
        <v>8.93</v>
      </c>
      <c r="J8" s="45">
        <f t="shared" si="0"/>
        <v>4.2</v>
      </c>
      <c r="K8" s="45">
        <f t="shared" si="0"/>
        <v>0</v>
      </c>
      <c r="L8" s="45">
        <f t="shared" si="1"/>
        <v>0</v>
      </c>
      <c r="M8" s="45">
        <f t="shared" si="1"/>
        <v>0</v>
      </c>
      <c r="N8" s="45">
        <f t="shared" si="1"/>
        <v>0</v>
      </c>
    </row>
    <row r="9" spans="1:14" s="399" customFormat="1" ht="22.5" customHeight="1">
      <c r="A9" s="312" t="str">
        <f>'一般-工资福利'!A10</f>
        <v>201</v>
      </c>
      <c r="B9" s="413" t="s">
        <v>160</v>
      </c>
      <c r="C9" s="414"/>
      <c r="D9" s="414"/>
      <c r="E9" s="343" t="str">
        <f>'一般-工资福利'!E10</f>
        <v>群众团体事务</v>
      </c>
      <c r="F9" s="45">
        <f>F10</f>
        <v>49.84</v>
      </c>
      <c r="G9" s="45">
        <f t="shared" si="0"/>
        <v>49.84</v>
      </c>
      <c r="H9" s="45">
        <f t="shared" si="0"/>
        <v>36.71</v>
      </c>
      <c r="I9" s="45">
        <f t="shared" si="0"/>
        <v>8.93</v>
      </c>
      <c r="J9" s="45">
        <f t="shared" si="0"/>
        <v>4.2</v>
      </c>
      <c r="K9" s="45">
        <f t="shared" si="0"/>
        <v>0</v>
      </c>
      <c r="L9" s="45">
        <f t="shared" si="1"/>
        <v>0</v>
      </c>
      <c r="M9" s="45">
        <f t="shared" si="1"/>
        <v>0</v>
      </c>
      <c r="N9" s="45">
        <f t="shared" si="1"/>
        <v>0</v>
      </c>
    </row>
    <row r="10" spans="1:14" s="406" customFormat="1" ht="22.5" customHeight="1">
      <c r="A10" s="312" t="str">
        <f>'一般-工资福利'!A11</f>
        <v>201</v>
      </c>
      <c r="B10" s="312" t="str">
        <f>'一般-工资福利'!B11</f>
        <v>29</v>
      </c>
      <c r="C10" s="312" t="str">
        <f>'一般-工资福利'!C11</f>
        <v>01</v>
      </c>
      <c r="D10" s="415"/>
      <c r="E10" s="343" t="str">
        <f>'一般-工资福利'!E11</f>
        <v>行政运行</v>
      </c>
      <c r="F10" s="45">
        <f>G10+L10</f>
        <v>49.84</v>
      </c>
      <c r="G10" s="45">
        <f>SUM(H10:K10)</f>
        <v>49.84</v>
      </c>
      <c r="H10" s="45">
        <f>'基本-工资福利'!G11</f>
        <v>36.71</v>
      </c>
      <c r="I10" s="45">
        <f>'基本-工资福利'!O11</f>
        <v>8.93</v>
      </c>
      <c r="J10" s="45">
        <f>'基本-工资福利'!W11</f>
        <v>4.2</v>
      </c>
      <c r="K10" s="45">
        <f>'基本-工资福利'!X11</f>
        <v>0</v>
      </c>
      <c r="L10" s="86">
        <v>0</v>
      </c>
      <c r="M10" s="86">
        <v>0</v>
      </c>
      <c r="N10" s="86">
        <v>0</v>
      </c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zoomScalePageLayoutView="0" workbookViewId="0" topLeftCell="A1">
      <selection activeCell="P15" sqref="P15"/>
    </sheetView>
  </sheetViews>
  <sheetFormatPr defaultColWidth="6.75390625" defaultRowHeight="22.5" customHeight="1"/>
  <cols>
    <col min="1" max="3" width="3.625" style="304" customWidth="1"/>
    <col min="4" max="4" width="8.125" style="304" customWidth="1"/>
    <col min="5" max="5" width="17.375" style="304" customWidth="1"/>
    <col min="6" max="6" width="8.125" style="304" customWidth="1"/>
    <col min="7" max="21" width="6.50390625" style="304" customWidth="1"/>
    <col min="22" max="25" width="6.875" style="304" customWidth="1"/>
    <col min="26" max="26" width="6.50390625" style="304" customWidth="1"/>
    <col min="27" max="16384" width="6.75390625" style="304" customWidth="1"/>
  </cols>
  <sheetData>
    <row r="1" spans="2:26" ht="22.5" customHeight="1"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T1" s="309"/>
      <c r="V1" s="309"/>
      <c r="W1" s="309"/>
      <c r="X1" s="309"/>
      <c r="Y1" s="503" t="s">
        <v>161</v>
      </c>
      <c r="Z1" s="503"/>
    </row>
    <row r="2" spans="1:26" ht="22.5" customHeight="1">
      <c r="A2" s="504" t="s">
        <v>162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</row>
    <row r="3" spans="1:26" ht="22.5" customHeight="1">
      <c r="A3" s="507" t="s">
        <v>303</v>
      </c>
      <c r="B3" s="507"/>
      <c r="C3" s="507"/>
      <c r="D3" s="507"/>
      <c r="E3" s="507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V3" s="310"/>
      <c r="W3" s="310"/>
      <c r="X3" s="310"/>
      <c r="Y3" s="505" t="s">
        <v>2</v>
      </c>
      <c r="Z3" s="505"/>
    </row>
    <row r="4" spans="1:26" ht="22.5" customHeight="1">
      <c r="A4" s="506" t="s">
        <v>94</v>
      </c>
      <c r="B4" s="506"/>
      <c r="C4" s="506"/>
      <c r="D4" s="502" t="s">
        <v>78</v>
      </c>
      <c r="E4" s="502" t="s">
        <v>95</v>
      </c>
      <c r="F4" s="502" t="s">
        <v>163</v>
      </c>
      <c r="G4" s="502" t="s">
        <v>164</v>
      </c>
      <c r="H4" s="502" t="s">
        <v>165</v>
      </c>
      <c r="I4" s="502" t="s">
        <v>166</v>
      </c>
      <c r="J4" s="502" t="s">
        <v>167</v>
      </c>
      <c r="K4" s="502" t="s">
        <v>168</v>
      </c>
      <c r="L4" s="502" t="s">
        <v>169</v>
      </c>
      <c r="M4" s="502" t="s">
        <v>170</v>
      </c>
      <c r="N4" s="502" t="s">
        <v>171</v>
      </c>
      <c r="O4" s="502" t="s">
        <v>172</v>
      </c>
      <c r="P4" s="502" t="s">
        <v>173</v>
      </c>
      <c r="Q4" s="502" t="s">
        <v>174</v>
      </c>
      <c r="R4" s="502" t="s">
        <v>175</v>
      </c>
      <c r="S4" s="502" t="s">
        <v>176</v>
      </c>
      <c r="T4" s="502" t="s">
        <v>177</v>
      </c>
      <c r="U4" s="502" t="s">
        <v>178</v>
      </c>
      <c r="V4" s="502" t="s">
        <v>179</v>
      </c>
      <c r="W4" s="502" t="s">
        <v>180</v>
      </c>
      <c r="X4" s="502" t="s">
        <v>181</v>
      </c>
      <c r="Y4" s="502" t="s">
        <v>182</v>
      </c>
      <c r="Z4" s="508" t="s">
        <v>183</v>
      </c>
    </row>
    <row r="5" spans="1:26" ht="13.5" customHeight="1">
      <c r="A5" s="502" t="s">
        <v>97</v>
      </c>
      <c r="B5" s="502" t="s">
        <v>98</v>
      </c>
      <c r="C5" s="502" t="s">
        <v>99</v>
      </c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8"/>
    </row>
    <row r="6" spans="1:26" ht="13.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8"/>
    </row>
    <row r="7" spans="1:26" ht="22.5" customHeight="1">
      <c r="A7" s="41"/>
      <c r="B7" s="41"/>
      <c r="C7" s="41"/>
      <c r="D7" s="41"/>
      <c r="E7" s="41"/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1">
        <v>8</v>
      </c>
      <c r="N7" s="41">
        <v>9</v>
      </c>
      <c r="O7" s="41">
        <v>10</v>
      </c>
      <c r="P7" s="41">
        <v>11</v>
      </c>
      <c r="Q7" s="41">
        <v>12</v>
      </c>
      <c r="R7" s="41">
        <v>13</v>
      </c>
      <c r="S7" s="41">
        <v>14</v>
      </c>
      <c r="T7" s="41">
        <v>15</v>
      </c>
      <c r="U7" s="41">
        <v>16</v>
      </c>
      <c r="V7" s="41">
        <v>17</v>
      </c>
      <c r="W7" s="41">
        <v>18</v>
      </c>
      <c r="X7" s="41">
        <v>19</v>
      </c>
      <c r="Y7" s="41">
        <v>20</v>
      </c>
      <c r="Z7" s="41">
        <v>21</v>
      </c>
    </row>
    <row r="8" spans="1:26" ht="22.5" customHeight="1">
      <c r="A8" s="416"/>
      <c r="B8" s="416"/>
      <c r="C8" s="416"/>
      <c r="D8" s="416" t="str">
        <f>'一般-工资福利'!D8</f>
        <v>016</v>
      </c>
      <c r="E8" s="307" t="str">
        <f>'一般-工资福利'!E8</f>
        <v>岳阳县妇女联合会</v>
      </c>
      <c r="F8" s="308">
        <f>F10</f>
        <v>11.059999999999999</v>
      </c>
      <c r="G8" s="308">
        <f aca="true" t="shared" si="0" ref="G8:Z8">G10</f>
        <v>0.54</v>
      </c>
      <c r="H8" s="308">
        <f t="shared" si="0"/>
        <v>0.12</v>
      </c>
      <c r="I8" s="308">
        <f t="shared" si="0"/>
        <v>0.09</v>
      </c>
      <c r="J8" s="308">
        <f t="shared" si="0"/>
        <v>0.6</v>
      </c>
      <c r="K8" s="308">
        <f t="shared" si="0"/>
        <v>0.6</v>
      </c>
      <c r="L8" s="308">
        <f t="shared" si="0"/>
        <v>0.42</v>
      </c>
      <c r="M8" s="308">
        <f t="shared" si="0"/>
        <v>0.72</v>
      </c>
      <c r="N8" s="308">
        <f t="shared" si="0"/>
        <v>0</v>
      </c>
      <c r="O8" s="308">
        <f t="shared" si="0"/>
        <v>0.3</v>
      </c>
      <c r="P8" s="308">
        <f t="shared" si="0"/>
        <v>1</v>
      </c>
      <c r="Q8" s="308">
        <f t="shared" si="0"/>
        <v>0.21</v>
      </c>
      <c r="R8" s="308">
        <f t="shared" si="0"/>
        <v>0.3</v>
      </c>
      <c r="S8" s="308">
        <f t="shared" si="0"/>
        <v>0</v>
      </c>
      <c r="T8" s="308">
        <f t="shared" si="0"/>
        <v>0.72</v>
      </c>
      <c r="U8" s="308">
        <f t="shared" si="0"/>
        <v>0</v>
      </c>
      <c r="V8" s="308">
        <f t="shared" si="0"/>
        <v>4.26</v>
      </c>
      <c r="W8" s="308">
        <f t="shared" si="0"/>
        <v>0.5</v>
      </c>
      <c r="X8" s="308">
        <f t="shared" si="0"/>
        <v>0</v>
      </c>
      <c r="Y8" s="308">
        <f t="shared" si="0"/>
        <v>0</v>
      </c>
      <c r="Z8" s="308">
        <f t="shared" si="0"/>
        <v>0.68</v>
      </c>
    </row>
    <row r="9" spans="1:26" ht="22.5" customHeight="1">
      <c r="A9" s="416" t="str">
        <f>'一般-工资福利'!A9</f>
        <v>201</v>
      </c>
      <c r="B9" s="416"/>
      <c r="C9" s="416"/>
      <c r="D9" s="416"/>
      <c r="E9" s="307" t="str">
        <f>'一般-工资福利'!E9</f>
        <v>一般公共服务支出</v>
      </c>
      <c r="F9" s="308">
        <f>F10</f>
        <v>11.059999999999999</v>
      </c>
      <c r="G9" s="308">
        <f aca="true" t="shared" si="1" ref="G9:Z9">G10</f>
        <v>0.54</v>
      </c>
      <c r="H9" s="308">
        <f t="shared" si="1"/>
        <v>0.12</v>
      </c>
      <c r="I9" s="308">
        <f t="shared" si="1"/>
        <v>0.09</v>
      </c>
      <c r="J9" s="308">
        <f t="shared" si="1"/>
        <v>0.6</v>
      </c>
      <c r="K9" s="308">
        <f t="shared" si="1"/>
        <v>0.6</v>
      </c>
      <c r="L9" s="308">
        <f t="shared" si="1"/>
        <v>0.42</v>
      </c>
      <c r="M9" s="308">
        <f t="shared" si="1"/>
        <v>0.72</v>
      </c>
      <c r="N9" s="308">
        <f t="shared" si="1"/>
        <v>0</v>
      </c>
      <c r="O9" s="308">
        <f t="shared" si="1"/>
        <v>0.3</v>
      </c>
      <c r="P9" s="308">
        <f t="shared" si="1"/>
        <v>1</v>
      </c>
      <c r="Q9" s="308">
        <f t="shared" si="1"/>
        <v>0.21</v>
      </c>
      <c r="R9" s="308">
        <f t="shared" si="1"/>
        <v>0.3</v>
      </c>
      <c r="S9" s="308">
        <f t="shared" si="1"/>
        <v>0</v>
      </c>
      <c r="T9" s="308">
        <f t="shared" si="1"/>
        <v>0.72</v>
      </c>
      <c r="U9" s="308">
        <f t="shared" si="1"/>
        <v>0</v>
      </c>
      <c r="V9" s="308">
        <f t="shared" si="1"/>
        <v>4.26</v>
      </c>
      <c r="W9" s="308">
        <f t="shared" si="1"/>
        <v>0.5</v>
      </c>
      <c r="X9" s="308">
        <f t="shared" si="1"/>
        <v>0</v>
      </c>
      <c r="Y9" s="308">
        <f t="shared" si="1"/>
        <v>0</v>
      </c>
      <c r="Z9" s="308">
        <f t="shared" si="1"/>
        <v>0.68</v>
      </c>
    </row>
    <row r="10" spans="1:26" ht="22.5" customHeight="1">
      <c r="A10" s="416" t="str">
        <f>'一般-工资福利'!A10</f>
        <v>201</v>
      </c>
      <c r="B10" s="416">
        <f>'一般-工资福利'!B10</f>
        <v>29</v>
      </c>
      <c r="C10" s="416"/>
      <c r="D10" s="416"/>
      <c r="E10" s="307" t="str">
        <f>'一般-工资福利'!E10</f>
        <v>群众团体事务</v>
      </c>
      <c r="F10" s="308">
        <f aca="true" t="shared" si="2" ref="F10:Z10">F11+F12</f>
        <v>11.059999999999999</v>
      </c>
      <c r="G10" s="308">
        <f t="shared" si="2"/>
        <v>0.54</v>
      </c>
      <c r="H10" s="308">
        <f t="shared" si="2"/>
        <v>0.12</v>
      </c>
      <c r="I10" s="308">
        <f t="shared" si="2"/>
        <v>0.09</v>
      </c>
      <c r="J10" s="308">
        <f t="shared" si="2"/>
        <v>0.6</v>
      </c>
      <c r="K10" s="308">
        <f t="shared" si="2"/>
        <v>0.6</v>
      </c>
      <c r="L10" s="308">
        <f t="shared" si="2"/>
        <v>0.42</v>
      </c>
      <c r="M10" s="308">
        <f t="shared" si="2"/>
        <v>0.72</v>
      </c>
      <c r="N10" s="308">
        <f t="shared" si="2"/>
        <v>0</v>
      </c>
      <c r="O10" s="308">
        <f t="shared" si="2"/>
        <v>0.3</v>
      </c>
      <c r="P10" s="308">
        <f t="shared" si="2"/>
        <v>1</v>
      </c>
      <c r="Q10" s="308">
        <f t="shared" si="2"/>
        <v>0.21</v>
      </c>
      <c r="R10" s="308">
        <f t="shared" si="2"/>
        <v>0.3</v>
      </c>
      <c r="S10" s="308">
        <f t="shared" si="2"/>
        <v>0</v>
      </c>
      <c r="T10" s="308">
        <f t="shared" si="2"/>
        <v>0.72</v>
      </c>
      <c r="U10" s="308">
        <f t="shared" si="2"/>
        <v>0</v>
      </c>
      <c r="V10" s="308">
        <f t="shared" si="2"/>
        <v>4.26</v>
      </c>
      <c r="W10" s="308">
        <f t="shared" si="2"/>
        <v>0.5</v>
      </c>
      <c r="X10" s="308">
        <f t="shared" si="2"/>
        <v>0</v>
      </c>
      <c r="Y10" s="308">
        <f t="shared" si="2"/>
        <v>0</v>
      </c>
      <c r="Z10" s="308">
        <f t="shared" si="2"/>
        <v>0.68</v>
      </c>
    </row>
    <row r="11" spans="1:26" s="303" customFormat="1" ht="22.5" customHeight="1">
      <c r="A11" s="416" t="str">
        <f>'一般-工资福利'!A11</f>
        <v>201</v>
      </c>
      <c r="B11" s="416" t="str">
        <f>'一般-工资福利'!B11</f>
        <v>29</v>
      </c>
      <c r="C11" s="416" t="str">
        <f>'一般-工资福利'!C11</f>
        <v>01</v>
      </c>
      <c r="D11" s="434"/>
      <c r="E11" s="307" t="str">
        <f>'一般-工资福利'!E11</f>
        <v>行政运行</v>
      </c>
      <c r="F11" s="308">
        <f>'一般-商品和服务'!F11</f>
        <v>11.059999999999999</v>
      </c>
      <c r="G11" s="308">
        <f>'一般-商品和服务'!G11</f>
        <v>0.54</v>
      </c>
      <c r="H11" s="308">
        <f>'一般-商品和服务'!H11</f>
        <v>0.12</v>
      </c>
      <c r="I11" s="308">
        <f>'一般-商品和服务'!I11</f>
        <v>0.09</v>
      </c>
      <c r="J11" s="308">
        <f>'一般-商品和服务'!J11</f>
        <v>0.6</v>
      </c>
      <c r="K11" s="308">
        <f>'一般-商品和服务'!K11</f>
        <v>0.6</v>
      </c>
      <c r="L11" s="308">
        <f>'一般-商品和服务'!L11</f>
        <v>0.42</v>
      </c>
      <c r="M11" s="308">
        <f>'一般-商品和服务'!M11</f>
        <v>0.72</v>
      </c>
      <c r="N11" s="308">
        <f>'一般-商品和服务'!N11</f>
        <v>0</v>
      </c>
      <c r="O11" s="308">
        <f>'一般-商品和服务'!O11</f>
        <v>0.3</v>
      </c>
      <c r="P11" s="308">
        <f>'一般-商品和服务'!P11</f>
        <v>1</v>
      </c>
      <c r="Q11" s="308">
        <f>'一般-商品和服务'!Q11</f>
        <v>0.21</v>
      </c>
      <c r="R11" s="308">
        <f>'一般-商品和服务'!R11</f>
        <v>0.3</v>
      </c>
      <c r="S11" s="308">
        <f>'一般-商品和服务'!S11</f>
        <v>0</v>
      </c>
      <c r="T11" s="308">
        <f>'一般-商品和服务'!T11</f>
        <v>0.72</v>
      </c>
      <c r="U11" s="308">
        <f>'一般-商品和服务'!U11</f>
        <v>0</v>
      </c>
      <c r="V11" s="308">
        <f>'一般-商品和服务'!V11</f>
        <v>4.26</v>
      </c>
      <c r="W11" s="308">
        <f>'一般-商品和服务'!W11</f>
        <v>0.5</v>
      </c>
      <c r="X11" s="308">
        <f>'一般-商品和服务'!X11</f>
        <v>0</v>
      </c>
      <c r="Y11" s="308">
        <f>'一般-商品和服务'!Y11</f>
        <v>0</v>
      </c>
      <c r="Z11" s="308">
        <f>'一般-商品和服务'!Z11</f>
        <v>0.68</v>
      </c>
    </row>
    <row r="12" spans="1:26" ht="22.5" customHeight="1">
      <c r="A12" s="435"/>
      <c r="B12" s="435"/>
      <c r="C12" s="435"/>
      <c r="D12" s="435"/>
      <c r="E12" s="202"/>
      <c r="F12" s="200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</row>
    <row r="13" spans="1:27" ht="22.5" customHeight="1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</row>
    <row r="14" spans="3:27" ht="22.5" customHeight="1">
      <c r="C14" s="303"/>
      <c r="D14" s="303"/>
      <c r="E14" s="303"/>
      <c r="F14" s="303"/>
      <c r="G14" s="303"/>
      <c r="I14" s="303"/>
      <c r="J14" s="303"/>
      <c r="K14" s="303"/>
      <c r="L14" s="303"/>
      <c r="M14" s="303"/>
      <c r="N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</row>
    <row r="15" spans="1:26" ht="22.5" customHeight="1">
      <c r="A15" s="303"/>
      <c r="C15" s="303"/>
      <c r="D15" s="303"/>
      <c r="E15" s="303"/>
      <c r="F15" s="303"/>
      <c r="J15" s="303"/>
      <c r="K15" s="303"/>
      <c r="L15" s="303"/>
      <c r="M15" s="303"/>
      <c r="P15" s="303"/>
      <c r="Q15" s="303"/>
      <c r="R15" s="303"/>
      <c r="S15" s="303"/>
      <c r="T15" s="303"/>
      <c r="Z15" s="303"/>
    </row>
    <row r="16" spans="1:26" ht="22.5" customHeight="1">
      <c r="A16" s="303"/>
      <c r="B16" s="303"/>
      <c r="D16" s="303"/>
      <c r="E16" s="303"/>
      <c r="K16" s="303"/>
      <c r="L16" s="303"/>
      <c r="M16" s="303"/>
      <c r="P16" s="303"/>
      <c r="Q16" s="303"/>
      <c r="R16" s="303"/>
      <c r="S16" s="303"/>
      <c r="T16" s="303"/>
      <c r="Z16" s="303"/>
    </row>
    <row r="17" spans="2:26" ht="22.5" customHeight="1">
      <c r="B17" s="303"/>
      <c r="C17" s="303"/>
      <c r="E17" s="303"/>
      <c r="K17" s="303"/>
      <c r="L17" s="303"/>
      <c r="M17" s="303"/>
      <c r="P17" s="303"/>
      <c r="Q17" s="303"/>
      <c r="R17" s="303"/>
      <c r="S17" s="303"/>
      <c r="Z17" s="303"/>
    </row>
    <row r="18" spans="11:19" ht="22.5" customHeight="1">
      <c r="K18" s="303"/>
      <c r="L18" s="303"/>
      <c r="M18" s="303"/>
      <c r="S18" s="303"/>
    </row>
    <row r="19" spans="11:13" ht="22.5" customHeight="1">
      <c r="K19" s="303"/>
      <c r="L19" s="303"/>
      <c r="M19" s="303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30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1">
    <mergeCell ref="M4:M6"/>
    <mergeCell ref="K4:K6"/>
    <mergeCell ref="A3:E3"/>
    <mergeCell ref="Y4:Y6"/>
    <mergeCell ref="Z4:Z6"/>
    <mergeCell ref="S4:S6"/>
    <mergeCell ref="T4:T6"/>
    <mergeCell ref="U4:U6"/>
    <mergeCell ref="V4:V6"/>
    <mergeCell ref="W4:W6"/>
    <mergeCell ref="X4:X6"/>
    <mergeCell ref="E4:E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F4:F6"/>
    <mergeCell ref="L4:L6"/>
    <mergeCell ref="Y1:Z1"/>
    <mergeCell ref="A2:Z2"/>
    <mergeCell ref="Y3:Z3"/>
    <mergeCell ref="A4:C4"/>
    <mergeCell ref="A5:A6"/>
    <mergeCell ref="B5:B6"/>
    <mergeCell ref="C5:C6"/>
    <mergeCell ref="D4:D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2"/>
  <sheetViews>
    <sheetView showGridLines="0" showZeros="0" zoomScalePageLayoutView="0" workbookViewId="0" topLeftCell="D1">
      <selection activeCell="M14" sqref="M14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184</v>
      </c>
    </row>
    <row r="2" spans="1:20" ht="33.75" customHeight="1">
      <c r="A2" s="479" t="s">
        <v>185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</row>
    <row r="3" spans="1:20" ht="14.25" customHeight="1">
      <c r="A3" s="411" t="s">
        <v>303</v>
      </c>
      <c r="S3" s="499" t="s">
        <v>77</v>
      </c>
      <c r="T3" s="499"/>
    </row>
    <row r="4" spans="1:20" ht="22.5" customHeight="1">
      <c r="A4" s="509" t="s">
        <v>94</v>
      </c>
      <c r="B4" s="509"/>
      <c r="C4" s="509"/>
      <c r="D4" s="487" t="s">
        <v>186</v>
      </c>
      <c r="E4" s="487" t="s">
        <v>122</v>
      </c>
      <c r="F4" s="484" t="s">
        <v>163</v>
      </c>
      <c r="G4" s="487" t="s">
        <v>124</v>
      </c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 t="s">
        <v>127</v>
      </c>
      <c r="S4" s="487"/>
      <c r="T4" s="487"/>
    </row>
    <row r="5" spans="1:20" ht="14.25" customHeight="1">
      <c r="A5" s="509"/>
      <c r="B5" s="509"/>
      <c r="C5" s="509"/>
      <c r="D5" s="487"/>
      <c r="E5" s="487"/>
      <c r="F5" s="486"/>
      <c r="G5" s="487" t="s">
        <v>89</v>
      </c>
      <c r="H5" s="487" t="s">
        <v>187</v>
      </c>
      <c r="I5" s="487" t="s">
        <v>173</v>
      </c>
      <c r="J5" s="487" t="s">
        <v>174</v>
      </c>
      <c r="K5" s="487" t="s">
        <v>188</v>
      </c>
      <c r="L5" s="487" t="s">
        <v>189</v>
      </c>
      <c r="M5" s="487" t="s">
        <v>175</v>
      </c>
      <c r="N5" s="487" t="s">
        <v>190</v>
      </c>
      <c r="O5" s="487" t="s">
        <v>178</v>
      </c>
      <c r="P5" s="487" t="s">
        <v>191</v>
      </c>
      <c r="Q5" s="487" t="s">
        <v>192</v>
      </c>
      <c r="R5" s="487" t="s">
        <v>89</v>
      </c>
      <c r="S5" s="487" t="s">
        <v>193</v>
      </c>
      <c r="T5" s="487" t="s">
        <v>159</v>
      </c>
    </row>
    <row r="6" spans="1:20" ht="42.75" customHeight="1">
      <c r="A6" s="40" t="s">
        <v>97</v>
      </c>
      <c r="B6" s="40" t="s">
        <v>98</v>
      </c>
      <c r="C6" s="40" t="s">
        <v>99</v>
      </c>
      <c r="D6" s="487"/>
      <c r="E6" s="487"/>
      <c r="F6" s="485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</row>
    <row r="7" spans="1:20" ht="22.5" customHeight="1">
      <c r="A7" s="417"/>
      <c r="B7" s="417"/>
      <c r="C7" s="417"/>
      <c r="D7" s="417" t="str">
        <f>'一般-工资福利'!D8</f>
        <v>016</v>
      </c>
      <c r="E7" s="298" t="str">
        <f>'一般-工资福利'!E8</f>
        <v>岳阳县妇女联合会</v>
      </c>
      <c r="F7" s="43">
        <f>F9</f>
        <v>11.059999999999999</v>
      </c>
      <c r="G7" s="43">
        <f aca="true" t="shared" si="0" ref="G7:T7">G9</f>
        <v>11.059999999999999</v>
      </c>
      <c r="H7" s="43">
        <f t="shared" si="0"/>
        <v>8.569999999999999</v>
      </c>
      <c r="I7" s="43">
        <f t="shared" si="0"/>
        <v>1</v>
      </c>
      <c r="J7" s="43">
        <f t="shared" si="0"/>
        <v>0.21</v>
      </c>
      <c r="K7" s="43">
        <f t="shared" si="0"/>
        <v>0</v>
      </c>
      <c r="L7" s="43">
        <f t="shared" si="0"/>
        <v>0</v>
      </c>
      <c r="M7" s="43">
        <f t="shared" si="0"/>
        <v>0.3</v>
      </c>
      <c r="N7" s="43">
        <f t="shared" si="0"/>
        <v>0</v>
      </c>
      <c r="O7" s="43">
        <f t="shared" si="0"/>
        <v>0</v>
      </c>
      <c r="P7" s="43">
        <f t="shared" si="0"/>
        <v>0.3</v>
      </c>
      <c r="Q7" s="43">
        <f t="shared" si="0"/>
        <v>0.68</v>
      </c>
      <c r="R7" s="301">
        <f t="shared" si="0"/>
        <v>0</v>
      </c>
      <c r="S7" s="301">
        <f t="shared" si="0"/>
        <v>0</v>
      </c>
      <c r="T7" s="301">
        <f t="shared" si="0"/>
        <v>0</v>
      </c>
    </row>
    <row r="8" spans="1:20" ht="22.5" customHeight="1">
      <c r="A8" s="417" t="str">
        <f>'一般-工资福利'!A9</f>
        <v>201</v>
      </c>
      <c r="B8" s="417"/>
      <c r="C8" s="417"/>
      <c r="D8" s="417"/>
      <c r="E8" s="298" t="str">
        <f>'一般-工资福利'!E9</f>
        <v>一般公共服务支出</v>
      </c>
      <c r="F8" s="43">
        <f>F9</f>
        <v>11.059999999999999</v>
      </c>
      <c r="G8" s="43">
        <f aca="true" t="shared" si="1" ref="G8:T8">G9</f>
        <v>11.059999999999999</v>
      </c>
      <c r="H8" s="43">
        <f t="shared" si="1"/>
        <v>8.569999999999999</v>
      </c>
      <c r="I8" s="43">
        <f t="shared" si="1"/>
        <v>1</v>
      </c>
      <c r="J8" s="43">
        <f t="shared" si="1"/>
        <v>0.21</v>
      </c>
      <c r="K8" s="43">
        <f t="shared" si="1"/>
        <v>0</v>
      </c>
      <c r="L8" s="43">
        <f t="shared" si="1"/>
        <v>0</v>
      </c>
      <c r="M8" s="43">
        <f t="shared" si="1"/>
        <v>0.3</v>
      </c>
      <c r="N8" s="43">
        <f t="shared" si="1"/>
        <v>0</v>
      </c>
      <c r="O8" s="43">
        <f t="shared" si="1"/>
        <v>0</v>
      </c>
      <c r="P8" s="43">
        <f t="shared" si="1"/>
        <v>0.3</v>
      </c>
      <c r="Q8" s="43">
        <f t="shared" si="1"/>
        <v>0.68</v>
      </c>
      <c r="R8" s="301">
        <f t="shared" si="1"/>
        <v>0</v>
      </c>
      <c r="S8" s="301">
        <f t="shared" si="1"/>
        <v>0</v>
      </c>
      <c r="T8" s="301">
        <f t="shared" si="1"/>
        <v>0</v>
      </c>
    </row>
    <row r="9" spans="1:20" ht="22.5" customHeight="1">
      <c r="A9" s="417" t="str">
        <f>'一般-工资福利'!A10</f>
        <v>201</v>
      </c>
      <c r="B9" s="417">
        <f>'一般-工资福利'!B10</f>
        <v>29</v>
      </c>
      <c r="C9" s="417"/>
      <c r="D9" s="417"/>
      <c r="E9" s="298" t="str">
        <f>'一般-工资福利'!E10</f>
        <v>群众团体事务</v>
      </c>
      <c r="F9" s="43">
        <f>F10+F11</f>
        <v>11.059999999999999</v>
      </c>
      <c r="G9" s="43">
        <f aca="true" t="shared" si="2" ref="G9:T9">G10+G11</f>
        <v>11.059999999999999</v>
      </c>
      <c r="H9" s="43">
        <f t="shared" si="2"/>
        <v>8.569999999999999</v>
      </c>
      <c r="I9" s="43">
        <f t="shared" si="2"/>
        <v>1</v>
      </c>
      <c r="J9" s="43">
        <f t="shared" si="2"/>
        <v>0.21</v>
      </c>
      <c r="K9" s="300">
        <f t="shared" si="2"/>
        <v>0</v>
      </c>
      <c r="L9" s="43">
        <f t="shared" si="2"/>
        <v>0</v>
      </c>
      <c r="M9" s="43">
        <f t="shared" si="2"/>
        <v>0.3</v>
      </c>
      <c r="N9" s="43">
        <f t="shared" si="2"/>
        <v>0</v>
      </c>
      <c r="O9" s="43">
        <f t="shared" si="2"/>
        <v>0</v>
      </c>
      <c r="P9" s="43">
        <f t="shared" si="2"/>
        <v>0.3</v>
      </c>
      <c r="Q9" s="43">
        <f t="shared" si="2"/>
        <v>0.68</v>
      </c>
      <c r="R9" s="301">
        <f t="shared" si="2"/>
        <v>0</v>
      </c>
      <c r="S9" s="301">
        <f t="shared" si="2"/>
        <v>0</v>
      </c>
      <c r="T9" s="301">
        <f t="shared" si="2"/>
        <v>0</v>
      </c>
    </row>
    <row r="10" spans="1:20" s="21" customFormat="1" ht="22.5" customHeight="1">
      <c r="A10" s="417" t="str">
        <f>'一般-工资福利'!A11</f>
        <v>201</v>
      </c>
      <c r="B10" s="417" t="str">
        <f>'一般-工资福利'!B11</f>
        <v>29</v>
      </c>
      <c r="C10" s="417" t="str">
        <f>'一般-工资福利'!C11</f>
        <v>01</v>
      </c>
      <c r="D10" s="417"/>
      <c r="E10" s="298" t="str">
        <f>'一般-工资福利'!E11</f>
        <v>行政运行</v>
      </c>
      <c r="F10" s="45">
        <f>'商品服务(政府预算)(2)'!F10</f>
        <v>11.059999999999999</v>
      </c>
      <c r="G10" s="45">
        <f>'商品服务(政府预算)(2)'!G10</f>
        <v>11.059999999999999</v>
      </c>
      <c r="H10" s="45">
        <f>'商品服务(政府预算)(2)'!H10</f>
        <v>8.569999999999999</v>
      </c>
      <c r="I10" s="45">
        <f>'商品服务(政府预算)(2)'!I10</f>
        <v>1</v>
      </c>
      <c r="J10" s="45">
        <f>'商品服务(政府预算)(2)'!J10</f>
        <v>0.21</v>
      </c>
      <c r="K10" s="45">
        <f>'商品服务(政府预算)(2)'!K10</f>
        <v>0</v>
      </c>
      <c r="L10" s="45">
        <f>'商品服务(政府预算)(2)'!L10</f>
        <v>0</v>
      </c>
      <c r="M10" s="45">
        <f>'商品服务(政府预算)(2)'!M10</f>
        <v>0.3</v>
      </c>
      <c r="N10" s="45">
        <f>'商品服务(政府预算)(2)'!N10</f>
        <v>0</v>
      </c>
      <c r="O10" s="45">
        <f>'商品服务(政府预算)(2)'!O10</f>
        <v>0</v>
      </c>
      <c r="P10" s="45">
        <f>'商品服务(政府预算)(2)'!P10</f>
        <v>0.3</v>
      </c>
      <c r="Q10" s="45">
        <f>'商品服务(政府预算)(2)'!Q10</f>
        <v>0.68</v>
      </c>
      <c r="R10" s="86">
        <f>'商品服务(政府预算)(2)'!R10</f>
        <v>0</v>
      </c>
      <c r="S10" s="86">
        <f>'商品服务(政府预算)(2)'!S10</f>
        <v>0</v>
      </c>
      <c r="T10" s="86">
        <f>'商品服务(政府预算)(2)'!T10</f>
        <v>0</v>
      </c>
    </row>
    <row r="11" spans="1:20" ht="22.5" customHeight="1">
      <c r="A11" s="415"/>
      <c r="B11" s="415"/>
      <c r="C11" s="415"/>
      <c r="D11" s="415"/>
      <c r="E11" s="8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302"/>
      <c r="R11" s="175"/>
      <c r="S11" s="175"/>
      <c r="T11" s="175"/>
    </row>
    <row r="12" spans="6:17" ht="14.25"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</row>
  </sheetData>
  <sheetProtection formatCells="0" formatColumns="0" formatRows="0"/>
  <mergeCells count="22">
    <mergeCell ref="T5:T6"/>
    <mergeCell ref="A4:C5"/>
    <mergeCell ref="J5:J6"/>
    <mergeCell ref="K5:K6"/>
    <mergeCell ref="L5:L6"/>
    <mergeCell ref="M5:M6"/>
    <mergeCell ref="R5:R6"/>
    <mergeCell ref="S5:S6"/>
    <mergeCell ref="P5:P6"/>
    <mergeCell ref="Q5:Q6"/>
    <mergeCell ref="N5:N6"/>
    <mergeCell ref="O5:O6"/>
    <mergeCell ref="H5:H6"/>
    <mergeCell ref="I5:I6"/>
    <mergeCell ref="F4:F6"/>
    <mergeCell ref="G5:G6"/>
    <mergeCell ref="A2:T2"/>
    <mergeCell ref="S3:T3"/>
    <mergeCell ref="G4:Q4"/>
    <mergeCell ref="R4:T4"/>
    <mergeCell ref="D4:D6"/>
    <mergeCell ref="E4:E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2021-01-18T04:30:29Z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2052-11.1.0.8527</vt:lpwstr>
  </property>
</Properties>
</file>