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828" firstSheet="19" activeTab="29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一般-工资福利(政府预算)" sheetId="16" r:id="rId16"/>
    <sheet name="17一般-商品和服务" sheetId="17" r:id="rId17"/>
    <sheet name="18一般-商品服务(政府预算)" sheetId="18" r:id="rId18"/>
    <sheet name="19一般-个人和家庭" sheetId="19" r:id="rId19"/>
    <sheet name="20一般-个人家庭(政府预算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拔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1">'2部门收入总表'!$A$1:$M$6</definedName>
    <definedName name="_xlnm.Print_Area" localSheetId="0">'1部门收支总表'!$A$1:$H$28</definedName>
    <definedName name="_xlnm.Print_Area" localSheetId="2">'3部门支出总表 '!$A$1:$P$9</definedName>
    <definedName name="_xlnm.Print_Area" localSheetId="3">'4部门支出总表（分类）'!$A$1:$U$10</definedName>
    <definedName name="_xlnm.Print_Area" localSheetId="11">'12财政拨款收支总表'!$A$1:$F$26</definedName>
    <definedName name="_xlnm.Print_Area" localSheetId="10">'11个人家庭(政府预算)'!$A$1:$K$10</definedName>
    <definedName name="_xlnm.Print_Area" localSheetId="19">'20一般-个人家庭(政府预算)'!$A$1:$K$10</definedName>
    <definedName name="_xlnm.Print_Area" localSheetId="6">'7工资福利(政府预算)'!$A$1:$N$10</definedName>
    <definedName name="_xlnm.Print_Area" localSheetId="15">'16一般-工资福利(政府预算)'!$A$1:$N$10</definedName>
    <definedName name="_xlnm.Print_Area" localSheetId="9">'10基本-个人和家庭'!$A$1:$L$10</definedName>
    <definedName name="_xlnm.Print_Area" localSheetId="5">'6基本-工资福利'!$A$1:$AA$10</definedName>
    <definedName name="_xlnm.Print_Area" localSheetId="7">'8基本-一般商品服务'!$A$1:$Z$10</definedName>
    <definedName name="_xlnm.Print_Area" localSheetId="25">'26经费拔款'!$A$1:$V$10</definedName>
    <definedName name="_xlnm.Print_Area" localSheetId="26">'27经费拨款(政府预算)'!$A$1:$U$10</definedName>
    <definedName name="_xlnm.Print_Area" localSheetId="27">'28三公'!$A$1:$O$7</definedName>
    <definedName name="_xlnm.Print_Area" localSheetId="8">'9商品服务(政府预算)'!$A$1:$T$10</definedName>
    <definedName name="_xlnm.Print_Area" localSheetId="17">'18一般-商品服务(政府预算)'!$A$1:$T$10</definedName>
    <definedName name="_xlnm.Print_Area" localSheetId="29">'30项目绩效'!$A$1:$N$6</definedName>
    <definedName name="_xlnm.Print_Area" localSheetId="20">'21项目明细表'!$A$1:$N$9</definedName>
    <definedName name="_xlnm.Print_Area" localSheetId="18">'19一般-个人和家庭'!$A$1:$L$10</definedName>
    <definedName name="_xlnm.Print_Area" localSheetId="14">'15一般-工资福利'!$A$1:$AA$10</definedName>
    <definedName name="_xlnm.Print_Area" localSheetId="16">'17一般-商品和服务'!$A$1:$Z$10</definedName>
    <definedName name="_xlnm.Print_Area" localSheetId="13">'14一般预算基本支出表'!$A$1:$I$10</definedName>
    <definedName name="_xlnm.Print_Area" localSheetId="12">'13一般预算支出'!$A$1:$S$10</definedName>
    <definedName name="_xlnm.Print_Area" localSheetId="28">'29整体绩效'!$A$1:$I$6</definedName>
    <definedName name="_xlnm.Print_Area" localSheetId="21">'22政府性基金'!$A$1:$U$7</definedName>
    <definedName name="_xlnm.Print_Area" localSheetId="22">'23政府性基金(政府预算)'!$A$1:$U$7</definedName>
    <definedName name="_xlnm.Print_Area" localSheetId="4">'5支出分类(政府预算)'!$1:$10</definedName>
    <definedName name="_xlnm.Print_Area" localSheetId="23">'24专户'!$A$1:$U$7</definedName>
    <definedName name="_xlnm.Print_Area" localSheetId="24">'25专户(政府预算)'!$A$1:$U$7</definedName>
    <definedName name="_xlnm.Print_Area">#N/A</definedName>
    <definedName name="_xlnm.Print_Titles" localSheetId="1">'2部门收入总表'!$1:$5</definedName>
    <definedName name="_xlnm.Print_Titles" localSheetId="0">'1部门收支总表'!$1:$5</definedName>
    <definedName name="_xlnm.Print_Titles" localSheetId="11">'12财政拨款收支总表'!$1:$5</definedName>
    <definedName name="_xlnm.Print_Titles" localSheetId="10">'11个人家庭(政府预算)'!$1:$6</definedName>
    <definedName name="_xlnm.Print_Titles" localSheetId="19">'20一般-个人家庭(政府预算)'!$1:$6</definedName>
    <definedName name="_xlnm.Print_Titles" localSheetId="6">'7工资福利(政府预算)'!$1:$6</definedName>
    <definedName name="_xlnm.Print_Titles" localSheetId="15">'16一般-工资福利(政府预算)'!$1:$6</definedName>
    <definedName name="_xlnm.Print_Titles" localSheetId="26">'27经费拨款(政府预算)'!$1:$6</definedName>
    <definedName name="_xlnm.Print_Titles" localSheetId="8">'9商品服务(政府预算)'!$1:$6</definedName>
    <definedName name="_xlnm.Print_Titles" localSheetId="17">'18一般-商品服务(政府预算)'!$1:$6</definedName>
    <definedName name="_xlnm.Print_Titles" localSheetId="22">'23政府性基金(政府预算)'!$1:$6</definedName>
    <definedName name="_xlnm.Print_Titles" localSheetId="4">'5支出分类(政府预算)'!$1:$6</definedName>
    <definedName name="_xlnm.Print_Titles" localSheetId="24">'25专户(政府预算)'!$2:$6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<sst xmlns="http://schemas.openxmlformats.org/spreadsheetml/2006/main" count="906" uniqueCount="313">
  <si>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</si>
  <si>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</si>
  <si>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</si>
  <si>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</si>
  <si>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</si>
  <si>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</si>
  <si>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</si>
  <si>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</si>
  <si>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</si>
  <si>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</si>
  <si>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</si>
  <si>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</si>
  <si>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</si>
  <si>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</si>
  <si>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</si>
  <si>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</si>
  <si>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</si>
  <si>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</si>
  <si>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</si>
  <si>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</si>
  <si>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</si>
  <si>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</si>
  <si>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</si>
  <si>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</si>
  <si>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</si>
  <si>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</si>
  <si>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</si>
  <si>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</si>
  <si>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</si>
  <si>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</si>
  <si>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</si>
  <si>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</si>
  <si>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</si>
  <si>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</si>
  <si>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</si>
  <si>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</si>
  <si>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</si>
  <si>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</si>
  <si>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</si>
  <si>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</si>
  <si>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</si>
  <si>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</si>
  <si>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</si>
  <si>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</si>
  <si>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</si>
  <si>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</si>
  <si>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</si>
  <si>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</si>
  <si>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</si>
  <si>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</si>
  <si>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</si>
  <si>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</si>
  <si>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</si>
  <si>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</si>
  <si>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</si>
  <si>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</si>
  <si>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</si>
  <si>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</si>
  <si>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</si>
  <si>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</si>
  <si>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</si>
  <si>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</si>
  <si>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</si>
  <si>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</si>
  <si>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</si>
  <si>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</si>
  <si>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</si>
  <si>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</si>
  <si>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</si>
  <si>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</si>
  <si>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</si>
  <si>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</si>
  <si>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</si>
  <si>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</si>
  <si>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</si>
  <si>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</si>
  <si>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</si>
  <si>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</si>
  <si>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</si>
  <si>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</si>
  <si>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</si>
  <si>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</si>
  <si>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</si>
  <si>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</si>
  <si>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</si>
  <si>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</si>
  <si>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</si>
  <si>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</si>
  <si>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</si>
  <si>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</si>
  <si>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</si>
  <si>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</si>
  <si>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</si>
  <si>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</si>
  <si>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</si>
  <si>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</si>
  <si>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</si>
  <si>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</si>
  <si>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</si>
  <si>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</si>
  <si>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001003</t>
  </si>
  <si>
    <t>岳阳县人民代表大会常务委员会（一般公共服务支出）</t>
  </si>
  <si>
    <t xml:space="preserve">  岳阳县人民代表大会常务委员会（人大事务）</t>
  </si>
  <si>
    <t xml:space="preserve">    岳阳县人民代表大会常务委员会（行政运行）</t>
  </si>
  <si>
    <t xml:space="preserve">   （岳阳县人民代表大会常务委员会） 人大会议</t>
  </si>
  <si>
    <t>表-04</t>
  </si>
  <si>
    <t>部门支出总表（分类）</t>
  </si>
  <si>
    <t xml:space="preserve">      单位：万元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</si>
  <si>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</si>
  <si>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</si>
  <si>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</si>
  <si>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</si>
  <si>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</si>
  <si>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</si>
  <si>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</si>
  <si>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</si>
  <si>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</si>
  <si>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</si>
  <si>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</si>
  <si>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</si>
  <si>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</si>
  <si>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</si>
  <si>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</si>
  <si>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</si>
  <si>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</si>
  <si>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</si>
  <si>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</si>
  <si>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</si>
  <si>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</si>
  <si>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</si>
  <si>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</si>
  <si>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</si>
  <si>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</si>
  <si>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</si>
  <si>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</si>
  <si>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</si>
  <si>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</si>
  <si>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</si>
  <si>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</si>
  <si>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一般公共服务支出</t>
  </si>
  <si>
    <t xml:space="preserve">  人大事务</t>
  </si>
  <si>
    <t xml:space="preserve">    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</si>
  <si>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</si>
  <si>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</si>
  <si>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</si>
  <si>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</si>
  <si>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</si>
  <si>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</si>
  <si>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</si>
  <si>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</si>
  <si>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</si>
  <si>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</si>
  <si>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</si>
  <si>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</si>
  <si>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</si>
  <si>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</si>
  <si>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</si>
  <si>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</si>
  <si>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</si>
  <si>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</si>
  <si>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</si>
  <si>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</si>
  <si>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</si>
  <si>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</si>
  <si>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</si>
  <si>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</si>
  <si>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</si>
  <si>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</si>
  <si>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</si>
  <si>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</si>
  <si>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</si>
  <si>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</si>
  <si>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</si>
  <si>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</si>
  <si>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</si>
  <si>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</si>
  <si>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</si>
  <si>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</si>
  <si>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</si>
  <si>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</si>
  <si>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</si>
  <si>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</si>
  <si>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</si>
  <si>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</si>
  <si>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</si>
  <si>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</si>
  <si>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</si>
  <si>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</si>
  <si>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</si>
  <si>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</si>
  <si>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</si>
  <si>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</si>
  <si>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</si>
  <si>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</si>
  <si>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</si>
  <si>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</si>
  <si>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</si>
  <si>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</si>
  <si>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</si>
  <si>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</si>
  <si>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</si>
  <si>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</si>
  <si>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</si>
  <si>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</si>
  <si>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</si>
  <si>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 xml:space="preserve">           单位：万元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</si>
  <si>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</si>
  <si>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</si>
  <si>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</si>
  <si>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</si>
  <si>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</si>
  <si>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</si>
  <si>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</si>
  <si>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</si>
  <si>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</si>
  <si>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</si>
  <si>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</si>
  <si>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</si>
  <si>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部门：岳阳县人民代表大会常务委员会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</si>
  <si>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</si>
  <si>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</si>
  <si>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</si>
  <si>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</si>
  <si>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</si>
  <si>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</si>
  <si>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</si>
  <si>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</si>
  <si>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</si>
  <si>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</si>
  <si>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</si>
  <si>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</si>
  <si>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201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</si>
  <si>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</si>
  <si>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</si>
  <si>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</si>
  <si>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</si>
  <si>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</si>
  <si>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</si>
  <si>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</si>
  <si>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</si>
  <si>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 xml:space="preserve">    表-20</t>
  </si>
  <si>
    <t>一般预算拨款——对个人和家庭的补助支出预算表（按政府预算）</t>
  </si>
  <si>
    <t xml:space="preserve">        单位：万元</t>
  </si>
  <si>
    <t>表-21</t>
  </si>
  <si>
    <t>支出预算项目明细表</t>
  </si>
  <si>
    <t>功能科目编码</t>
  </si>
  <si>
    <t>单位名称（项目名称）</t>
  </si>
  <si>
    <t>岳阳县人民代表大会常务委员会（人大会议及调研专项）</t>
  </si>
  <si>
    <t>20101</t>
  </si>
  <si>
    <t xml:space="preserve">  行政运行</t>
  </si>
  <si>
    <t>2010104</t>
  </si>
  <si>
    <t xml:space="preserve">    人大会议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</si>
  <si>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</si>
  <si>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</si>
  <si>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</si>
  <si>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</si>
  <si>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</si>
  <si>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</si>
  <si>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</si>
  <si>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</si>
  <si>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</si>
  <si>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</si>
  <si>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</si>
  <si>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</si>
  <si>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</si>
  <si>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</si>
  <si>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</si>
  <si>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</si>
  <si>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 xml:space="preserve">    （岳阳县人民代表大会常务委员会） 人大会议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</si>
  <si>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</si>
  <si>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</si>
  <si>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</si>
  <si>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</si>
  <si>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</si>
  <si>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</si>
  <si>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</si>
  <si>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</si>
  <si>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</si>
  <si>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</si>
  <si>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</si>
  <si>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</si>
  <si>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</si>
  <si>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</si>
  <si>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</si>
  <si>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</si>
  <si>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</si>
  <si>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</si>
  <si>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</si>
  <si>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岳阳县人民代表大会常务委员会</t>
  </si>
  <si>
    <t>人民代表大会制度是国家根本政治制度，人大常委会是代表人民行使国家权力的机关。地方各级人民代表大会常务委员会的职权是《组织法》确定的，其中县级人大常委会共有十四项职权，概括为四大类。一是监督权，监督同级人民政府、人民法院和人民检察院的工作。二是执法检查权，在本行政区域内，保证宪法、法律、行政法规和上级人民代表大会及其常务委员会决议的遵守和执行。三是重大事项决定权，讨论决定本行政区域内政治、经济、教育、科技、文化、卫生、环境和资源保护、民政、民族等工作的重大事项。四是人事任免权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</si>
  <si>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目标4依法决定全县重大事项。</t>
  </si>
  <si>
    <t xml:space="preserve">财政供养人员控制率100% 
三公经费控制率100% 
人大代表提案回复率100%    专项调研6次以上
政府采购执行率100% 
公务卡刷卡率45%
固定资产利用率100%                       
全年财政整体支出669.20万元
</t>
  </si>
  <si>
    <t xml:space="preserve">推进文明县城建设
激发代表履职热情、充分发挥代表作用
</t>
  </si>
  <si>
    <t xml:space="preserve">               表-30</t>
  </si>
  <si>
    <t>财政支出项目预算绩效目标申报表</t>
  </si>
  <si>
    <t xml:space="preserve">             单位：万元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</si>
  <si>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</si>
  <si>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</si>
  <si>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</si>
  <si>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</si>
  <si>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</si>
  <si>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</si>
  <si>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</si>
  <si>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</si>
  <si>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</si>
  <si>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</si>
  <si>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</si>
  <si>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</si>
  <si>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</si>
  <si>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根据《地方各级人民代表大会和地方各级人民政府组织法》，地方各级人民代表大会会议每年至少举行一次，常务委员会每两个月至少举行一次。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</si>
  <si>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目标4依法决定全县重大事项；目标5：召开1次人民代表大会，6次常委会，8次主任会。</t>
  </si>
  <si>
    <t>今年举行5次常委会会议、7次主任会议，作出决议决定12项，听取和审议“一府两院”专项工作报告18项，开展执法检查、调研6次，提出审议意见30条，依法任免国家机关工作人员65人次。为推动全县经济社会快速健康发展作出了应有的贡献。</t>
  </si>
  <si>
    <t>人大代表提案回复率100%               专项调研6次以上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</si>
</sst>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9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9" fillId="6" borderId="0" applyNumberFormat="0" applyBorder="0" applyAlignment="0" applyProtection="0"/>
    <xf numFmtId="0" fontId="1" fillId="0" borderId="0">
      <alignment vertical="center"/>
      <protection/>
    </xf>
    <xf numFmtId="0" fontId="22" fillId="0" borderId="4" applyNumberFormat="0" applyFill="0" applyAlignment="0" applyProtection="0"/>
    <xf numFmtId="0" fontId="19" fillId="6" borderId="0" applyNumberFormat="0" applyBorder="0" applyAlignment="0" applyProtection="0"/>
    <xf numFmtId="0" fontId="23" fillId="8" borderId="5" applyNumberFormat="0" applyAlignment="0" applyProtection="0"/>
    <xf numFmtId="0" fontId="27" fillId="8" borderId="1" applyNumberFormat="0" applyAlignment="0" applyProtection="0"/>
    <xf numFmtId="0" fontId="32" fillId="9" borderId="6" applyNumberFormat="0" applyAlignment="0" applyProtection="0"/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30" fillId="4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9" fillId="16" borderId="0" applyNumberFormat="0" applyBorder="0" applyAlignment="0" applyProtection="0"/>
    <xf numFmtId="0" fontId="15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77">
    <xf numFmtId="0" fontId="0" fillId="0" borderId="0" xfId="0" applyAlignment="1">
      <alignment/>
    </xf>
    <xf numFmtId="0" fontId="1" fillId="0" borderId="0" xfId="82" applyFill="1">
      <alignment/>
      <protection/>
    </xf>
    <xf numFmtId="0" fontId="1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NumberFormat="1" applyFont="1" applyAlignment="1">
      <alignment horizontal="center" vertical="center"/>
      <protection/>
    </xf>
    <xf numFmtId="0" fontId="3" fillId="0" borderId="0" xfId="82" applyNumberFormat="1" applyFont="1" applyFill="1" applyAlignment="1" applyProtection="1">
      <alignment horizontal="center" vertical="center"/>
      <protection/>
    </xf>
    <xf numFmtId="0" fontId="4" fillId="0" borderId="0" xfId="82" applyFont="1">
      <alignment/>
      <protection/>
    </xf>
    <xf numFmtId="0" fontId="5" fillId="8" borderId="9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horizontal="center" vertical="center" wrapText="1"/>
      <protection/>
    </xf>
    <xf numFmtId="0" fontId="5" fillId="8" borderId="11" xfId="82" applyNumberFormat="1" applyFont="1" applyFill="1" applyBorder="1" applyAlignment="1" applyProtection="1">
      <alignment horizontal="center" vertical="center" wrapText="1"/>
      <protection/>
    </xf>
    <xf numFmtId="0" fontId="5" fillId="8" borderId="12" xfId="82" applyNumberFormat="1" applyFont="1" applyFill="1" applyBorder="1" applyAlignment="1" applyProtection="1">
      <alignment horizontal="center" vertical="center" wrapText="1"/>
      <protection/>
    </xf>
    <xf numFmtId="0" fontId="5" fillId="8" borderId="13" xfId="82" applyNumberFormat="1" applyFont="1" applyFill="1" applyBorder="1" applyAlignment="1" applyProtection="1">
      <alignment horizontal="center" vertical="center" wrapText="1"/>
      <protection/>
    </xf>
    <xf numFmtId="0" fontId="5" fillId="8" borderId="9" xfId="82" applyNumberFormat="1" applyFont="1" applyFill="1" applyBorder="1" applyAlignment="1" applyProtection="1">
      <alignment vertical="center" wrapText="1"/>
      <protection/>
    </xf>
    <xf numFmtId="0" fontId="2" fillId="0" borderId="9" xfId="82" applyNumberFormat="1" applyFont="1" applyFill="1" applyBorder="1" applyAlignment="1" applyProtection="1">
      <alignment horizontal="left" vertical="center" wrapText="1"/>
      <protection/>
    </xf>
    <xf numFmtId="0" fontId="2" fillId="0" borderId="14" xfId="82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82" applyNumberFormat="1" applyFont="1" applyFill="1" applyBorder="1" applyAlignment="1" applyProtection="1">
      <alignment horizontal="center" vertical="center" wrapText="1"/>
      <protection/>
    </xf>
    <xf numFmtId="176" fontId="2" fillId="0" borderId="9" xfId="82" applyNumberFormat="1" applyFont="1" applyFill="1" applyBorder="1" applyAlignment="1" applyProtection="1">
      <alignment horizontal="center" vertical="center" wrapText="1"/>
      <protection/>
    </xf>
    <xf numFmtId="49" fontId="2" fillId="0" borderId="14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2" applyFont="1" applyFill="1" applyAlignment="1">
      <alignment horizontal="center" vertical="center"/>
      <protection/>
    </xf>
    <xf numFmtId="0" fontId="2" fillId="0" borderId="0" xfId="82" applyNumberFormat="1" applyFont="1" applyFill="1" applyAlignment="1">
      <alignment horizontal="center" vertical="center"/>
      <protection/>
    </xf>
    <xf numFmtId="0" fontId="2" fillId="0" borderId="0" xfId="82" applyFont="1" applyAlignment="1">
      <alignment horizont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 locked="0"/>
    </xf>
    <xf numFmtId="49" fontId="2" fillId="8" borderId="9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 wrapText="1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2" fillId="0" borderId="0" xfId="19" applyFont="1" applyAlignment="1">
      <alignment horizontal="center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4" fillId="0" borderId="0" xfId="73" applyFont="1" applyAlignment="1">
      <alignment horizontal="left" vertical="center"/>
      <protection/>
    </xf>
    <xf numFmtId="0" fontId="1" fillId="0" borderId="0" xfId="73" applyAlignment="1">
      <alignment horizontal="center" vertical="center"/>
      <protection/>
    </xf>
    <xf numFmtId="0" fontId="2" fillId="0" borderId="11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8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8" borderId="19" xfId="73" applyNumberFormat="1" applyFont="1" applyFill="1" applyBorder="1" applyAlignment="1" applyProtection="1">
      <alignment horizontal="center" vertical="center" wrapText="1"/>
      <protection/>
    </xf>
    <xf numFmtId="0" fontId="2" fillId="8" borderId="20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NumberFormat="1" applyFont="1" applyFill="1" applyBorder="1" applyAlignment="1" applyProtection="1">
      <alignment horizontal="center" vertical="center" wrapText="1"/>
      <protection/>
    </xf>
    <xf numFmtId="0" fontId="2" fillId="8" borderId="14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3" applyNumberFormat="1" applyFont="1" applyFill="1" applyBorder="1" applyAlignment="1" applyProtection="1">
      <alignment vertical="center" wrapText="1"/>
      <protection/>
    </xf>
    <xf numFmtId="176" fontId="2" fillId="0" borderId="11" xfId="73" applyNumberFormat="1" applyFont="1" applyFill="1" applyBorder="1" applyAlignment="1" applyProtection="1">
      <alignment horizontal="right" vertical="center" wrapText="1"/>
      <protection/>
    </xf>
    <xf numFmtId="0" fontId="2" fillId="0" borderId="9" xfId="71" applyFont="1" applyBorder="1" applyAlignment="1" applyProtection="1">
      <alignment horizontal="right" vertical="center" wrapText="1"/>
      <protection locked="0"/>
    </xf>
    <xf numFmtId="176" fontId="2" fillId="0" borderId="11" xfId="73" applyNumberFormat="1" applyFont="1" applyFill="1" applyBorder="1" applyAlignment="1" applyProtection="1">
      <alignment horizontal="right" vertical="center" wrapText="1"/>
      <protection locked="0"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Alignment="1">
      <alignment horizontal="right" vertical="center"/>
      <protection/>
    </xf>
    <xf numFmtId="0" fontId="2" fillId="0" borderId="0" xfId="73" applyFont="1" applyAlignment="1">
      <alignment horizontal="center" vertical="center"/>
      <protection/>
    </xf>
    <xf numFmtId="0" fontId="2" fillId="0" borderId="21" xfId="73" applyNumberFormat="1" applyFont="1" applyFill="1" applyBorder="1" applyAlignment="1" applyProtection="1">
      <alignment horizontal="center" vertical="center" wrapText="1"/>
      <protection/>
    </xf>
    <xf numFmtId="0" fontId="2" fillId="0" borderId="10" xfId="73" applyNumberFormat="1" applyFont="1" applyFill="1" applyBorder="1" applyAlignment="1" applyProtection="1">
      <alignment horizontal="center" vertical="center" wrapText="1"/>
      <protection/>
    </xf>
    <xf numFmtId="177" fontId="2" fillId="0" borderId="14" xfId="73" applyNumberFormat="1" applyFont="1" applyFill="1" applyBorder="1" applyAlignment="1" applyProtection="1">
      <alignment horizontal="right" vertical="center" wrapText="1"/>
      <protection/>
    </xf>
    <xf numFmtId="177" fontId="2" fillId="0" borderId="11" xfId="73" applyNumberFormat="1" applyFont="1" applyFill="1" applyBorder="1" applyAlignment="1" applyProtection="1">
      <alignment horizontal="right" vertical="center" wrapText="1"/>
      <protection locked="0"/>
    </xf>
    <xf numFmtId="177" fontId="33" fillId="0" borderId="9" xfId="73" applyNumberFormat="1" applyFont="1" applyFill="1" applyBorder="1" applyAlignment="1" applyProtection="1">
      <alignment horizontal="right" vertical="center" wrapText="1"/>
      <protection/>
    </xf>
    <xf numFmtId="4" fontId="1" fillId="0" borderId="0" xfId="7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74" applyFont="1" applyFill="1" applyBorder="1" applyAlignment="1">
      <alignment horizontal="center" vertical="center" wrapText="1"/>
      <protection/>
    </xf>
    <xf numFmtId="49" fontId="2" fillId="8" borderId="9" xfId="75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0" fillId="0" borderId="9" xfId="0" applyNumberFormat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right" wrapText="1"/>
    </xf>
    <xf numFmtId="178" fontId="0" fillId="0" borderId="9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8" fillId="0" borderId="0" xfId="20" applyNumberFormat="1" applyFont="1" applyFill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vertical="center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2" fillId="8" borderId="9" xfId="20" applyNumberFormat="1" applyFont="1" applyFill="1" applyBorder="1" applyAlignment="1">
      <alignment horizontal="right" vertical="center" wrapText="1"/>
      <protection/>
    </xf>
    <xf numFmtId="49" fontId="2" fillId="0" borderId="9" xfId="20" applyNumberFormat="1" applyFont="1" applyFill="1" applyBorder="1" applyAlignment="1" applyProtection="1">
      <alignment horizontal="center" vertical="center" wrapText="1"/>
      <protection/>
    </xf>
    <xf numFmtId="178" fontId="2" fillId="0" borderId="9" xfId="20" applyNumberFormat="1" applyFont="1" applyFill="1" applyBorder="1" applyAlignment="1" applyProtection="1">
      <alignment horizontal="right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>
      <alignment horizontal="lef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2" fillId="0" borderId="9" xfId="20" applyNumberFormat="1" applyFont="1" applyFill="1" applyBorder="1" applyAlignment="1">
      <alignment horizontal="right" vertical="center" wrapText="1"/>
      <protection/>
    </xf>
    <xf numFmtId="178" fontId="2" fillId="0" borderId="9" xfId="20" applyNumberFormat="1" applyFont="1" applyBorder="1" applyAlignment="1">
      <alignment horizontal="right" vertical="center" wrapText="1"/>
      <protection/>
    </xf>
    <xf numFmtId="49" fontId="5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61" applyFont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7" applyFont="1" applyFill="1" applyAlignment="1">
      <alignment horizontal="left" vertical="center"/>
      <protection/>
    </xf>
    <xf numFmtId="0" fontId="2" fillId="0" borderId="0" xfId="27" applyFont="1" applyFill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61">
      <alignment vertical="center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5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 wrapText="1"/>
      <protection/>
    </xf>
    <xf numFmtId="0" fontId="5" fillId="0" borderId="0" xfId="77" applyFont="1" applyAlignment="1">
      <alignment horizontal="lef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176" fontId="2" fillId="0" borderId="14" xfId="77" applyNumberFormat="1" applyFont="1" applyFill="1" applyBorder="1" applyAlignment="1" applyProtection="1">
      <alignment horizontal="right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9" xfId="70" applyNumberFormat="1" applyFont="1" applyFill="1" applyBorder="1" applyAlignment="1" applyProtection="1">
      <alignment horizontal="right" vertical="center"/>
      <protection locked="0"/>
    </xf>
    <xf numFmtId="0" fontId="2" fillId="8" borderId="18" xfId="77" applyFont="1" applyFill="1" applyBorder="1" applyAlignment="1">
      <alignment horizontal="center" vertical="center" wrapText="1"/>
      <protection/>
    </xf>
    <xf numFmtId="49" fontId="2" fillId="0" borderId="11" xfId="77" applyNumberFormat="1" applyFont="1" applyFill="1" applyBorder="1" applyAlignment="1" applyProtection="1">
      <alignment horizontal="left" vertical="center" wrapText="1"/>
      <protection locked="0"/>
    </xf>
    <xf numFmtId="0" fontId="2" fillId="0" borderId="9" xfId="70" applyFont="1" applyFill="1" applyBorder="1" applyAlignment="1" applyProtection="1">
      <alignment vertical="center" wrapText="1"/>
      <protection locked="0"/>
    </xf>
    <xf numFmtId="0" fontId="2" fillId="8" borderId="11" xfId="77" applyFont="1" applyFill="1" applyBorder="1" applyAlignment="1">
      <alignment horizontal="left" vertical="center" wrapText="1"/>
      <protection/>
    </xf>
    <xf numFmtId="49" fontId="2" fillId="0" borderId="11" xfId="77" applyNumberFormat="1" applyFont="1" applyFill="1" applyBorder="1" applyAlignment="1" applyProtection="1">
      <alignment horizontal="left" vertical="center"/>
      <protection locked="0"/>
    </xf>
    <xf numFmtId="176" fontId="2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7" applyFont="1" applyFill="1" applyAlignment="1" applyProtection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180" fontId="2" fillId="0" borderId="0" xfId="77" applyNumberFormat="1" applyFont="1" applyFill="1" applyAlignment="1" applyProtection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5" fillId="0" borderId="0" xfId="77" applyFont="1" applyFill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20" xfId="77" applyNumberFormat="1" applyFont="1" applyFill="1" applyBorder="1" applyAlignment="1" applyProtection="1">
      <alignment wrapText="1"/>
      <protection/>
    </xf>
    <xf numFmtId="0" fontId="2" fillId="0" borderId="20" xfId="77" applyNumberFormat="1" applyFont="1" applyFill="1" applyBorder="1" applyAlignment="1" applyProtection="1">
      <alignment horizontal="right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176" fontId="2" fillId="0" borderId="9" xfId="77" applyNumberFormat="1" applyFont="1" applyFill="1" applyBorder="1" applyAlignment="1" applyProtection="1">
      <alignment horizontal="center" vertical="center" wrapText="1"/>
      <protection locked="0"/>
    </xf>
    <xf numFmtId="176" fontId="1" fillId="0" borderId="14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5" fillId="0" borderId="0" xfId="53" applyFont="1" applyAlignment="1">
      <alignment horizontal="lef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176" fontId="9" fillId="0" borderId="9" xfId="53" applyNumberFormat="1" applyFont="1" applyFill="1" applyBorder="1" applyAlignment="1">
      <alignment horizontal="right" vertical="center" wrapText="1"/>
      <protection/>
    </xf>
    <xf numFmtId="178" fontId="9" fillId="0" borderId="9" xfId="55" applyNumberFormat="1" applyFont="1" applyFill="1" applyBorder="1" applyAlignment="1">
      <alignment horizontal="right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76" fontId="1" fillId="0" borderId="9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53" applyNumberFormat="1" applyFont="1" applyFill="1" applyBorder="1" applyAlignment="1" applyProtection="1">
      <alignment horizontal="right" vertical="center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176" fontId="1" fillId="0" borderId="9" xfId="53" applyNumberFormat="1" applyFill="1" applyBorder="1" applyAlignment="1" applyProtection="1">
      <alignment horizontal="right" vertical="center" wrapText="1"/>
      <protection locked="0"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8" borderId="9" xfId="74" applyFont="1" applyFill="1" applyBorder="1" applyAlignment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9" xfId="79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Font="1" applyAlignment="1">
      <alignment horizontal="left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178" fontId="2" fillId="8" borderId="9" xfId="72" applyNumberFormat="1" applyFont="1" applyFill="1" applyBorder="1" applyAlignment="1">
      <alignment horizontal="right" vertical="center" wrapText="1"/>
      <protection/>
    </xf>
    <xf numFmtId="178" fontId="2" fillId="0" borderId="9" xfId="72" applyNumberFormat="1" applyFont="1" applyFill="1" applyBorder="1" applyAlignment="1" applyProtection="1">
      <alignment horizontal="right" vertical="center" wrapText="1"/>
      <protection/>
    </xf>
    <xf numFmtId="178" fontId="2" fillId="0" borderId="9" xfId="70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72" applyNumberFormat="1" applyFont="1" applyFill="1" applyBorder="1" applyAlignment="1" applyProtection="1">
      <alignment horizontal="center" vertical="center"/>
      <protection/>
    </xf>
    <xf numFmtId="178" fontId="2" fillId="0" borderId="9" xfId="72" applyNumberFormat="1" applyFont="1" applyFill="1" applyBorder="1" applyAlignment="1" applyProtection="1">
      <alignment horizontal="center" vertical="center" wrapText="1"/>
      <protection/>
    </xf>
    <xf numFmtId="178" fontId="2" fillId="0" borderId="9" xfId="72" applyNumberFormat="1" applyFont="1" applyFill="1" applyBorder="1" applyAlignment="1">
      <alignment horizontal="center" vertical="center"/>
      <protection/>
    </xf>
    <xf numFmtId="178" fontId="2" fillId="0" borderId="9" xfId="7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0" borderId="20" xfId="72" applyNumberFormat="1" applyFont="1" applyFill="1" applyBorder="1" applyAlignment="1" applyProtection="1">
      <alignment horizontal="right" vertical="center" wrapText="1"/>
      <protection/>
    </xf>
    <xf numFmtId="178" fontId="2" fillId="0" borderId="9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2" fillId="0" borderId="9" xfId="8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4" fillId="0" borderId="0" xfId="39" applyFont="1" applyAlignment="1">
      <alignment horizontal="left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2" fillId="8" borderId="9" xfId="74" applyFont="1" applyFill="1" applyBorder="1" applyAlignment="1" applyProtection="1">
      <alignment horizontal="center" vertical="center" wrapText="1"/>
      <protection locked="0"/>
    </xf>
    <xf numFmtId="49" fontId="2" fillId="8" borderId="9" xfId="75" applyNumberFormat="1" applyFont="1" applyFill="1" applyBorder="1" applyAlignment="1" applyProtection="1">
      <alignment horizontal="center" vertical="center" wrapText="1"/>
      <protection locked="0"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176" fontId="2" fillId="0" borderId="9" xfId="70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39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4" applyFont="1" applyFill="1" applyBorder="1" applyAlignment="1">
      <alignment horizontal="center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9" applyFill="1">
      <alignment vertical="center"/>
      <protection/>
    </xf>
    <xf numFmtId="0" fontId="1" fillId="8" borderId="10" xfId="84" applyFont="1" applyFill="1" applyBorder="1" applyAlignment="1">
      <alignment horizontal="center" vertical="center" wrapText="1"/>
      <protection/>
    </xf>
    <xf numFmtId="0" fontId="1" fillId="8" borderId="16" xfId="84" applyFont="1" applyFill="1" applyBorder="1" applyAlignment="1">
      <alignment horizontal="center" vertical="center" wrapText="1"/>
      <protection/>
    </xf>
    <xf numFmtId="0" fontId="1" fillId="8" borderId="13" xfId="84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81" fontId="2" fillId="0" borderId="0" xfId="39" applyNumberFormat="1" applyFont="1" applyFill="1" applyAlignment="1">
      <alignment horizontal="right" vertical="center"/>
      <protection/>
    </xf>
    <xf numFmtId="0" fontId="2" fillId="8" borderId="0" xfId="75" applyFont="1" applyFill="1" applyAlignment="1">
      <alignment vertical="center"/>
      <protection/>
    </xf>
    <xf numFmtId="0" fontId="1" fillId="0" borderId="0" xfId="75" applyFill="1" applyAlignment="1">
      <alignment vertical="center"/>
      <protection/>
    </xf>
    <xf numFmtId="182" fontId="2" fillId="8" borderId="0" xfId="75" applyNumberFormat="1" applyFont="1" applyFill="1" applyAlignment="1">
      <alignment horizontal="center" vertical="center"/>
      <protection/>
    </xf>
    <xf numFmtId="183" fontId="2" fillId="8" borderId="0" xfId="75" applyNumberFormat="1" applyFont="1" applyFill="1" applyAlignment="1">
      <alignment horizontal="center" vertical="center"/>
      <protection/>
    </xf>
    <xf numFmtId="4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left" vertical="center"/>
      <protection/>
    </xf>
    <xf numFmtId="17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center"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182" fontId="5" fillId="8" borderId="0" xfId="75" applyNumberFormat="1" applyFont="1" applyFill="1" applyAlignment="1">
      <alignment vertical="center"/>
      <protection/>
    </xf>
    <xf numFmtId="182" fontId="2" fillId="8" borderId="0" xfId="75" applyNumberFormat="1" applyFont="1" applyFill="1" applyAlignment="1">
      <alignment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0" xfId="75" applyFont="1" applyAlignment="1">
      <alignment horizontal="right" vertical="center" wrapText="1"/>
      <protection/>
    </xf>
    <xf numFmtId="0" fontId="2" fillId="8" borderId="9" xfId="75" applyFont="1" applyFill="1" applyBorder="1" applyAlignment="1">
      <alignment horizontal="centerContinuous" vertical="center"/>
      <protection/>
    </xf>
    <xf numFmtId="0" fontId="2" fillId="8" borderId="9" xfId="75" applyNumberFormat="1" applyFont="1" applyFill="1" applyBorder="1" applyAlignment="1" applyProtection="1">
      <alignment horizontal="centerContinuous" vertical="center"/>
      <protection/>
    </xf>
    <xf numFmtId="178" fontId="2" fillId="8" borderId="22" xfId="75" applyNumberFormat="1" applyFont="1" applyFill="1" applyBorder="1" applyAlignment="1">
      <alignment horizontal="right" vertical="center" wrapText="1"/>
      <protection/>
    </xf>
    <xf numFmtId="178" fontId="2" fillId="0" borderId="11" xfId="75" applyNumberFormat="1" applyFont="1" applyFill="1" applyBorder="1" applyAlignment="1" applyProtection="1">
      <alignment horizontal="right" vertical="center" wrapText="1"/>
      <protection/>
    </xf>
    <xf numFmtId="182" fontId="2" fillId="0" borderId="0" xfId="75" applyNumberFormat="1" applyFont="1" applyFill="1" applyAlignment="1">
      <alignment horizontal="center" vertical="center"/>
      <protection/>
    </xf>
    <xf numFmtId="183" fontId="2" fillId="0" borderId="0" xfId="75" applyNumberFormat="1" applyFont="1" applyFill="1" applyAlignment="1">
      <alignment horizontal="center" vertical="center"/>
      <protection/>
    </xf>
    <xf numFmtId="4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179" fontId="2" fillId="0" borderId="0" xfId="75" applyNumberFormat="1" applyFont="1" applyFill="1" applyAlignment="1">
      <alignment horizontal="center" vertical="center"/>
      <protection/>
    </xf>
    <xf numFmtId="178" fontId="2" fillId="8" borderId="9" xfId="75" applyNumberFormat="1" applyFont="1" applyFill="1" applyBorder="1" applyAlignment="1">
      <alignment horizontal="right" vertical="center" wrapText="1"/>
      <protection/>
    </xf>
    <xf numFmtId="178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5" fillId="0" borderId="0" xfId="75" applyFont="1" applyFill="1" applyAlignment="1">
      <alignment horizontal="centerContinuous" vertical="center"/>
      <protection/>
    </xf>
    <xf numFmtId="0" fontId="5" fillId="0" borderId="0" xfId="75" applyFont="1" applyAlignment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NumberFormat="1" applyFont="1" applyFill="1" applyBorder="1" applyAlignment="1" applyProtection="1">
      <alignment horizontal="center" vertical="center" wrapText="1"/>
      <protection/>
    </xf>
    <xf numFmtId="0" fontId="2" fillId="8" borderId="13" xfId="75" applyNumberFormat="1" applyFont="1" applyFill="1" applyBorder="1" applyAlignment="1" applyProtection="1">
      <alignment horizontal="center" vertical="center" wrapText="1"/>
      <protection/>
    </xf>
    <xf numFmtId="0" fontId="2" fillId="0" borderId="14" xfId="80" applyNumberFormat="1" applyFont="1" applyFill="1" applyBorder="1" applyAlignment="1" applyProtection="1">
      <alignment horizontal="center" vertical="center" wrapText="1"/>
      <protection locked="0"/>
    </xf>
    <xf numFmtId="181" fontId="2" fillId="8" borderId="9" xfId="74" applyNumberFormat="1" applyFont="1" applyFill="1" applyBorder="1" applyAlignment="1">
      <alignment horizontal="right" vertical="center" wrapText="1"/>
      <protection/>
    </xf>
    <xf numFmtId="0" fontId="2" fillId="0" borderId="10" xfId="79" applyFont="1" applyFill="1" applyBorder="1" applyAlignment="1">
      <alignment horizontal="left" vertical="center" wrapText="1"/>
      <protection/>
    </xf>
    <xf numFmtId="181" fontId="2" fillId="8" borderId="11" xfId="75" applyNumberFormat="1" applyFont="1" applyFill="1" applyBorder="1" applyAlignment="1" applyProtection="1">
      <alignment horizontal="right" vertical="center" wrapText="1"/>
      <protection/>
    </xf>
    <xf numFmtId="182" fontId="2" fillId="0" borderId="9" xfId="75" applyNumberFormat="1" applyFont="1" applyFill="1" applyBorder="1" applyAlignment="1">
      <alignment horizontal="center" vertical="center"/>
      <protection/>
    </xf>
    <xf numFmtId="179" fontId="2" fillId="0" borderId="9" xfId="75" applyNumberFormat="1" applyFont="1" applyFill="1" applyBorder="1" applyAlignment="1">
      <alignment horizontal="right" vertical="center" wrapText="1"/>
      <protection/>
    </xf>
    <xf numFmtId="179" fontId="2" fillId="8" borderId="9" xfId="75" applyNumberFormat="1" applyFont="1" applyFill="1" applyBorder="1" applyAlignment="1">
      <alignment horizontal="right" vertical="center" wrapText="1"/>
      <protection/>
    </xf>
    <xf numFmtId="181" fontId="2" fillId="8" borderId="9" xfId="74" applyNumberFormat="1" applyFont="1" applyFill="1" applyBorder="1" applyAlignment="1">
      <alignment horizontal="center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 locked="0"/>
    </xf>
    <xf numFmtId="181" fontId="2" fillId="0" borderId="9" xfId="75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75" applyNumberFormat="1" applyFont="1" applyFill="1" applyBorder="1" applyAlignment="1" applyProtection="1">
      <alignment horizontal="center" vertical="center"/>
      <protection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vertical="center"/>
      <protection/>
    </xf>
    <xf numFmtId="176" fontId="1" fillId="0" borderId="9" xfId="7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5" applyFill="1" applyBorder="1" applyAlignment="1">
      <alignment horizontal="center" vertical="center"/>
      <protection/>
    </xf>
    <xf numFmtId="0" fontId="1" fillId="0" borderId="0" xfId="75" applyFill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178" fontId="2" fillId="8" borderId="9" xfId="0" applyNumberFormat="1" applyFont="1" applyFill="1" applyBorder="1" applyAlignment="1">
      <alignment horizontal="right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76" applyFill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4" fillId="0" borderId="0" xfId="76" applyFont="1" applyAlignment="1">
      <alignment vertical="center"/>
      <protection/>
    </xf>
    <xf numFmtId="0" fontId="2" fillId="0" borderId="0" xfId="76" applyFont="1" applyAlignment="1">
      <alignment vertical="center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22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4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176" fontId="2" fillId="8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20" xfId="76" applyNumberFormat="1" applyFont="1" applyFill="1" applyBorder="1" applyAlignment="1" applyProtection="1">
      <alignment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1" fillId="0" borderId="0" xfId="76" applyAlignment="1">
      <alignment vertical="center"/>
      <protection/>
    </xf>
    <xf numFmtId="0" fontId="13" fillId="8" borderId="9" xfId="74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78" fontId="2" fillId="8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6" fillId="0" borderId="0" xfId="74" applyNumberFormat="1" applyFont="1" applyFill="1" applyAlignment="1" applyProtection="1">
      <alignment horizontal="center" vertical="center" wrapText="1"/>
      <protection/>
    </xf>
    <xf numFmtId="0" fontId="4" fillId="0" borderId="0" xfId="74" applyFont="1" applyAlignment="1">
      <alignment horizontal="left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NumberFormat="1" applyFont="1" applyFill="1" applyAlignment="1" applyProtection="1">
      <alignment vertical="center" wrapText="1"/>
      <protection/>
    </xf>
    <xf numFmtId="0" fontId="1" fillId="0" borderId="20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Alignment="1" applyProtection="1">
      <alignment horizontal="center" vertical="center" wrapText="1"/>
      <protection/>
    </xf>
    <xf numFmtId="0" fontId="1" fillId="0" borderId="20" xfId="74" applyNumberFormat="1" applyFont="1" applyFill="1" applyBorder="1" applyAlignment="1" applyProtection="1">
      <alignment horizontal="center" vertical="center"/>
      <protection/>
    </xf>
    <xf numFmtId="0" fontId="1" fillId="8" borderId="9" xfId="7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2" fillId="0" borderId="0" xfId="74" applyFont="1" applyFill="1" applyAlignment="1">
      <alignment horizontal="right" vertical="center"/>
      <protection/>
    </xf>
    <xf numFmtId="0" fontId="4" fillId="0" borderId="0" xfId="0" applyFont="1" applyAlignment="1">
      <alignment/>
    </xf>
    <xf numFmtId="0" fontId="2" fillId="8" borderId="9" xfId="79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0" fillId="0" borderId="20" xfId="0" applyBorder="1" applyAlignment="1">
      <alignment horizontal="right"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4" fillId="0" borderId="0" xfId="81" applyFont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178" fontId="2" fillId="8" borderId="9" xfId="81" applyNumberFormat="1" applyFont="1" applyFill="1" applyBorder="1" applyAlignment="1">
      <alignment horizontal="right" vertical="center" wrapText="1"/>
      <protection/>
    </xf>
    <xf numFmtId="178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Fill="1" applyAlignment="1">
      <alignment horizontal="centerContinuous" vertical="center"/>
      <protection/>
    </xf>
    <xf numFmtId="0" fontId="1" fillId="0" borderId="0" xfId="81" applyFill="1">
      <alignment vertical="center"/>
      <protection/>
    </xf>
    <xf numFmtId="0" fontId="2" fillId="0" borderId="0" xfId="81" applyNumberFormat="1" applyFont="1" applyFill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20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horizontal="center" wrapText="1"/>
      <protection/>
    </xf>
    <xf numFmtId="0" fontId="2" fillId="0" borderId="0" xfId="81" applyFont="1" applyAlignment="1">
      <alignment horizontal="right" vertical="center"/>
      <protection/>
    </xf>
    <xf numFmtId="181" fontId="2" fillId="0" borderId="0" xfId="81" applyNumberFormat="1" applyFont="1" applyFill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8" borderId="0" xfId="78" applyFont="1" applyFill="1" applyAlignment="1">
      <alignment vertical="center"/>
      <protection/>
    </xf>
    <xf numFmtId="0" fontId="1" fillId="0" borderId="0" xfId="78" applyFill="1" applyAlignment="1">
      <alignment vertical="center"/>
      <protection/>
    </xf>
    <xf numFmtId="49" fontId="2" fillId="8" borderId="0" xfId="78" applyNumberFormat="1" applyFont="1" applyFill="1" applyAlignment="1">
      <alignment horizontal="center" vertical="center"/>
      <protection/>
    </xf>
    <xf numFmtId="0" fontId="2" fillId="8" borderId="0" xfId="78" applyFont="1" applyFill="1" applyAlignment="1">
      <alignment horizontal="left" vertical="center"/>
      <protection/>
    </xf>
    <xf numFmtId="179" fontId="2" fillId="8" borderId="0" xfId="78" applyNumberFormat="1" applyFont="1" applyFill="1" applyAlignment="1">
      <alignment horizontal="center" vertical="center"/>
      <protection/>
    </xf>
    <xf numFmtId="0" fontId="1" fillId="0" borderId="0" xfId="78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2" fillId="0" borderId="20" xfId="79" applyFont="1" applyBorder="1" applyAlignment="1">
      <alignment vertical="center" wrapText="1"/>
      <protection/>
    </xf>
    <xf numFmtId="0" fontId="2" fillId="0" borderId="0" xfId="79" applyFont="1" applyFill="1" applyAlignment="1">
      <alignment vertical="center" wrapText="1"/>
      <protection/>
    </xf>
    <xf numFmtId="0" fontId="2" fillId="0" borderId="20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10" xfId="78" applyFont="1" applyFill="1" applyBorder="1" applyAlignment="1">
      <alignment horizontal="centerContinuous" vertical="center"/>
      <protection/>
    </xf>
    <xf numFmtId="0" fontId="2" fillId="8" borderId="22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1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Font="1" applyFill="1" applyBorder="1" applyAlignment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178" fontId="2" fillId="8" borderId="10" xfId="78" applyNumberFormat="1" applyFont="1" applyFill="1" applyBorder="1" applyAlignment="1">
      <alignment horizontal="right" vertical="center" wrapText="1"/>
      <protection/>
    </xf>
    <xf numFmtId="178" fontId="2" fillId="0" borderId="9" xfId="78" applyNumberFormat="1" applyFont="1" applyFill="1" applyBorder="1" applyAlignment="1" applyProtection="1">
      <alignment horizontal="right" vertical="center" wrapText="1"/>
      <protection/>
    </xf>
    <xf numFmtId="178" fontId="2" fillId="0" borderId="9" xfId="78" applyNumberFormat="1" applyFont="1" applyFill="1" applyBorder="1" applyAlignment="1">
      <alignment horizontal="right" vertical="center"/>
      <protection/>
    </xf>
    <xf numFmtId="49" fontId="2" fillId="0" borderId="0" xfId="78" applyNumberFormat="1" applyFont="1" applyFill="1" applyAlignment="1">
      <alignment horizontal="center" vertical="center"/>
      <protection/>
    </xf>
    <xf numFmtId="0" fontId="2" fillId="0" borderId="0" xfId="78" applyFont="1" applyFill="1" applyAlignment="1">
      <alignment horizontal="left" vertical="center"/>
      <protection/>
    </xf>
    <xf numFmtId="179" fontId="2" fillId="0" borderId="0" xfId="78" applyNumberFormat="1" applyFont="1" applyFill="1" applyAlignment="1">
      <alignment horizontal="center" vertical="center"/>
      <protection/>
    </xf>
    <xf numFmtId="0" fontId="2" fillId="0" borderId="0" xfId="79" applyFont="1" applyBorder="1" applyAlignment="1">
      <alignment horizontal="left" vertical="center" wrapText="1"/>
      <protection/>
    </xf>
    <xf numFmtId="0" fontId="2" fillId="0" borderId="0" xfId="79" applyNumberFormat="1" applyFont="1" applyFill="1" applyBorder="1" applyAlignment="1" applyProtection="1">
      <alignment horizontal="right" vertical="center"/>
      <protection/>
    </xf>
    <xf numFmtId="0" fontId="2" fillId="0" borderId="0" xfId="79" applyNumberFormat="1" applyFont="1" applyFill="1" applyBorder="1" applyAlignment="1" applyProtection="1">
      <alignment horizontal="right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179" fontId="2" fillId="8" borderId="9" xfId="78" applyNumberFormat="1" applyFont="1" applyFill="1" applyBorder="1" applyAlignment="1" applyProtection="1">
      <alignment horizontal="center" vertical="center" wrapText="1"/>
      <protection/>
    </xf>
    <xf numFmtId="178" fontId="2" fillId="8" borderId="9" xfId="78" applyNumberFormat="1" applyFont="1" applyFill="1" applyBorder="1" applyAlignment="1">
      <alignment horizontal="right" vertical="center" wrapText="1"/>
      <protection/>
    </xf>
    <xf numFmtId="0" fontId="1" fillId="0" borderId="0" xfId="78" applyFont="1" applyAlignment="1">
      <alignment horizontal="right" vertical="center" wrapText="1"/>
      <protection/>
    </xf>
    <xf numFmtId="0" fontId="2" fillId="0" borderId="0" xfId="79" applyNumberFormat="1" applyFont="1" applyFill="1" applyBorder="1" applyAlignment="1" applyProtection="1">
      <alignment horizontal="right" vertical="center"/>
      <protection/>
    </xf>
    <xf numFmtId="0" fontId="1" fillId="8" borderId="9" xfId="78" applyFont="1" applyFill="1" applyBorder="1" applyAlignment="1">
      <alignment horizontal="center" vertical="center" wrapText="1"/>
      <protection/>
    </xf>
    <xf numFmtId="0" fontId="1" fillId="8" borderId="9" xfId="78" applyFont="1" applyFill="1" applyBorder="1" applyAlignment="1" applyProtection="1">
      <alignment horizontal="center" vertical="center" wrapText="1"/>
      <protection locked="0"/>
    </xf>
    <xf numFmtId="178" fontId="2" fillId="8" borderId="9" xfId="78" applyNumberFormat="1" applyFont="1" applyFill="1" applyBorder="1" applyAlignment="1">
      <alignment horizontal="center" vertical="center" wrapText="1"/>
      <protection/>
    </xf>
    <xf numFmtId="181" fontId="2" fillId="0" borderId="9" xfId="78" applyNumberFormat="1" applyFont="1" applyFill="1" applyBorder="1" applyAlignment="1" applyProtection="1">
      <alignment horizontal="right" vertical="center" wrapText="1"/>
      <protection/>
    </xf>
    <xf numFmtId="179" fontId="2" fillId="0" borderId="9" xfId="78" applyNumberFormat="1" applyFont="1" applyFill="1" applyBorder="1" applyAlignment="1">
      <alignment horizontal="center" vertical="center"/>
      <protection/>
    </xf>
    <xf numFmtId="0" fontId="1" fillId="0" borderId="0" xfId="78" applyFill="1">
      <alignment vertical="center"/>
      <protection/>
    </xf>
    <xf numFmtId="0" fontId="1" fillId="0" borderId="0" xfId="78" applyFont="1" applyFill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49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176" fontId="2" fillId="8" borderId="10" xfId="79" applyNumberFormat="1" applyFont="1" applyFill="1" applyBorder="1" applyAlignment="1">
      <alignment horizontal="right"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right" vertical="top"/>
      <protection/>
    </xf>
    <xf numFmtId="0" fontId="2" fillId="0" borderId="20" xfId="79" applyNumberFormat="1" applyFont="1" applyFill="1" applyBorder="1" applyAlignment="1" applyProtection="1">
      <alignment horizontal="right" vertical="center"/>
      <protection/>
    </xf>
    <xf numFmtId="0" fontId="2" fillId="8" borderId="18" xfId="79" applyNumberFormat="1" applyFont="1" applyFill="1" applyBorder="1" applyAlignment="1" applyProtection="1">
      <alignment horizontal="center" vertical="center"/>
      <protection/>
    </xf>
    <xf numFmtId="0" fontId="2" fillId="8" borderId="13" xfId="79" applyNumberFormat="1" applyFont="1" applyFill="1" applyBorder="1" applyAlignment="1" applyProtection="1">
      <alignment horizontal="center" vertical="center"/>
      <protection/>
    </xf>
    <xf numFmtId="0" fontId="2" fillId="8" borderId="11" xfId="79" applyNumberFormat="1" applyFont="1" applyFill="1" applyBorder="1" applyAlignment="1" applyProtection="1">
      <alignment horizontal="center" vertical="center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176" fontId="2" fillId="8" borderId="10" xfId="79" applyNumberFormat="1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>
      <alignment horizontal="center" vertical="center" wrapText="1"/>
      <protection/>
    </xf>
    <xf numFmtId="0" fontId="2" fillId="0" borderId="9" xfId="79" applyFont="1" applyFill="1" applyBorder="1" applyAlignment="1">
      <alignment horizontal="centerContinuous" vertical="center"/>
      <protection/>
    </xf>
    <xf numFmtId="0" fontId="2" fillId="0" borderId="0" xfId="79" applyFont="1" applyAlignment="1">
      <alignment horizontal="center" vertical="center" wrapText="1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2" fillId="0" borderId="20" xfId="80" applyFont="1" applyBorder="1" applyAlignment="1">
      <alignment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0" borderId="20" xfId="80" applyFont="1" applyBorder="1" applyAlignment="1">
      <alignment horizontal="left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11" xfId="80" applyFont="1" applyFill="1" applyBorder="1" applyAlignment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14" xfId="80" applyNumberFormat="1" applyFont="1" applyFill="1" applyBorder="1" applyAlignment="1" applyProtection="1">
      <alignment horizontal="left" vertical="center" wrapText="1"/>
      <protection locked="0"/>
    </xf>
    <xf numFmtId="184" fontId="2" fillId="0" borderId="11" xfId="80" applyNumberFormat="1" applyFont="1" applyFill="1" applyBorder="1" applyAlignment="1" applyProtection="1">
      <alignment horizontal="right" vertical="center" wrapText="1"/>
      <protection/>
    </xf>
    <xf numFmtId="184" fontId="2" fillId="0" borderId="9" xfId="80" applyNumberFormat="1" applyFont="1" applyFill="1" applyBorder="1" applyAlignment="1" applyProtection="1">
      <alignment horizontal="right" vertical="center" wrapText="1"/>
      <protection/>
    </xf>
    <xf numFmtId="184" fontId="2" fillId="0" borderId="14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80" applyNumberFormat="1" applyFont="1" applyFill="1" applyBorder="1" applyAlignment="1" applyProtection="1">
      <alignment horizontal="right" vertical="center" wrapText="1"/>
      <protection/>
    </xf>
    <xf numFmtId="0" fontId="2" fillId="8" borderId="13" xfId="80" applyFont="1" applyFill="1" applyBorder="1" applyAlignment="1">
      <alignment horizontal="center" vertical="center" wrapText="1"/>
      <protection/>
    </xf>
    <xf numFmtId="0" fontId="1" fillId="0" borderId="13" xfId="80" applyNumberFormat="1" applyFont="1" applyFill="1" applyBorder="1" applyAlignment="1" applyProtection="1">
      <alignment vertical="center"/>
      <protection/>
    </xf>
    <xf numFmtId="0" fontId="1" fillId="0" borderId="9" xfId="80" applyNumberFormat="1" applyFont="1" applyFill="1" applyBorder="1" applyAlignment="1" applyProtection="1">
      <alignment vertical="center"/>
      <protection/>
    </xf>
    <xf numFmtId="184" fontId="2" fillId="0" borderId="11" xfId="80" applyNumberFormat="1" applyFont="1" applyFill="1" applyBorder="1" applyAlignment="1" applyProtection="1">
      <alignment horizontal="right" vertical="center" wrapText="1"/>
      <protection locked="0"/>
    </xf>
    <xf numFmtId="184" fontId="2" fillId="0" borderId="9" xfId="8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3" applyFont="1" applyFill="1" applyBorder="1">
      <alignment vertical="center"/>
      <protection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9" xfId="8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9" xfId="79" applyFont="1" applyFill="1" applyBorder="1" applyAlignment="1" quotePrefix="1">
      <alignment horizontal="left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B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85"/>
      <c r="B1" s="386"/>
      <c r="C1" s="386"/>
      <c r="D1" s="386"/>
      <c r="E1" s="386"/>
      <c r="H1" s="561" t="s">
        <v>0</v>
      </c>
    </row>
    <row r="2" spans="1:8" ht="20.25" customHeight="1">
      <c r="A2" s="388" t="s">
        <v>1</v>
      </c>
      <c r="B2" s="388"/>
      <c r="C2" s="388"/>
      <c r="D2" s="388"/>
      <c r="E2" s="388"/>
      <c r="F2" s="388"/>
      <c r="G2" s="388"/>
      <c r="H2" s="388"/>
    </row>
    <row r="3" spans="1:8" ht="16.5" customHeight="1">
      <c r="A3" s="568" t="str">
        <f>'12财政拨款收支总表'!A3</f>
        <v>部门：岳阳县人民代表大会常务委员会</v>
      </c>
      <c r="B3" s="568"/>
      <c r="C3" s="389"/>
      <c r="D3" s="389"/>
      <c r="E3" s="390"/>
      <c r="H3" s="391" t="s">
        <v>2</v>
      </c>
    </row>
    <row r="4" spans="1:8" ht="16.5" customHeight="1">
      <c r="A4" s="392" t="s">
        <v>3</v>
      </c>
      <c r="B4" s="392"/>
      <c r="C4" s="394" t="s">
        <v>4</v>
      </c>
      <c r="D4" s="394"/>
      <c r="E4" s="394"/>
      <c r="F4" s="394"/>
      <c r="G4" s="394"/>
      <c r="H4" s="394"/>
    </row>
    <row r="5" spans="1:8" ht="15" customHeight="1">
      <c r="A5" s="393" t="s">
        <v>5</v>
      </c>
      <c r="B5" s="393" t="s">
        <v>6</v>
      </c>
      <c r="C5" s="394" t="s">
        <v>7</v>
      </c>
      <c r="D5" s="393" t="s">
        <v>6</v>
      </c>
      <c r="E5" s="394" t="s">
        <v>8</v>
      </c>
      <c r="F5" s="393" t="s">
        <v>6</v>
      </c>
      <c r="G5" s="394" t="s">
        <v>9</v>
      </c>
      <c r="H5" s="393" t="s">
        <v>6</v>
      </c>
    </row>
    <row r="6" spans="1:8" s="25" customFormat="1" ht="15" customHeight="1">
      <c r="A6" s="395" t="s">
        <v>10</v>
      </c>
      <c r="B6" s="396">
        <f>SUM(B7:B8)</f>
        <v>756.6</v>
      </c>
      <c r="C6" s="395" t="s">
        <v>11</v>
      </c>
      <c r="D6" s="569">
        <v>756.6</v>
      </c>
      <c r="E6" s="395" t="s">
        <v>12</v>
      </c>
      <c r="F6" s="396">
        <f>SUM(F7:F9)</f>
        <v>587.1</v>
      </c>
      <c r="G6" s="398" t="s">
        <v>13</v>
      </c>
      <c r="H6" s="570">
        <f>F7</f>
        <v>412.70000000000005</v>
      </c>
    </row>
    <row r="7" spans="1:8" s="25" customFormat="1" ht="15" customHeight="1">
      <c r="A7" s="395" t="s">
        <v>14</v>
      </c>
      <c r="B7" s="396">
        <f>'2部门收入总表'!E6</f>
        <v>756.6</v>
      </c>
      <c r="C7" s="398" t="s">
        <v>15</v>
      </c>
      <c r="D7" s="569"/>
      <c r="E7" s="395" t="s">
        <v>16</v>
      </c>
      <c r="F7" s="396">
        <f>'4部门支出总表（分类）'!H10</f>
        <v>412.70000000000005</v>
      </c>
      <c r="G7" s="398" t="s">
        <v>17</v>
      </c>
      <c r="H7" s="570">
        <f>F8+F11</f>
        <v>253.60000000000002</v>
      </c>
    </row>
    <row r="8" spans="1:8" s="25" customFormat="1" ht="15" customHeight="1">
      <c r="A8" s="395" t="s">
        <v>18</v>
      </c>
      <c r="B8" s="396">
        <f>'2部门收入总表'!F6</f>
        <v>0</v>
      </c>
      <c r="C8" s="395" t="s">
        <v>19</v>
      </c>
      <c r="D8" s="569"/>
      <c r="E8" s="395" t="s">
        <v>20</v>
      </c>
      <c r="F8" s="396">
        <f>'4部门支出总表（分类）'!I10</f>
        <v>84.10000000000001</v>
      </c>
      <c r="G8" s="398" t="s">
        <v>21</v>
      </c>
      <c r="H8" s="570">
        <f>F16</f>
        <v>0</v>
      </c>
    </row>
    <row r="9" spans="1:8" s="25" customFormat="1" ht="15" customHeight="1">
      <c r="A9" s="395" t="s">
        <v>22</v>
      </c>
      <c r="B9" s="396">
        <f>'2部门收入总表'!G6</f>
        <v>0</v>
      </c>
      <c r="C9" s="395" t="s">
        <v>23</v>
      </c>
      <c r="D9" s="569"/>
      <c r="E9" s="395" t="s">
        <v>24</v>
      </c>
      <c r="F9" s="396">
        <f>'4部门支出总表（分类）'!J10</f>
        <v>90.3</v>
      </c>
      <c r="G9" s="398" t="s">
        <v>25</v>
      </c>
      <c r="H9" s="570">
        <f>F15</f>
        <v>0</v>
      </c>
    </row>
    <row r="10" spans="1:8" s="25" customFormat="1" ht="15" customHeight="1">
      <c r="A10" s="395" t="s">
        <v>26</v>
      </c>
      <c r="B10" s="396">
        <f>'2部门收入总表'!H6</f>
        <v>0</v>
      </c>
      <c r="C10" s="395" t="s">
        <v>27</v>
      </c>
      <c r="D10" s="569"/>
      <c r="E10" s="395" t="s">
        <v>28</v>
      </c>
      <c r="F10" s="396">
        <f>SUM(F11:F17)</f>
        <v>169.5</v>
      </c>
      <c r="G10" s="398" t="s">
        <v>29</v>
      </c>
      <c r="H10" s="570"/>
    </row>
    <row r="11" spans="1:8" s="25" customFormat="1" ht="15" customHeight="1">
      <c r="A11" s="395" t="s">
        <v>30</v>
      </c>
      <c r="B11" s="396">
        <f>'2部门收入总表'!I6</f>
        <v>0</v>
      </c>
      <c r="C11" s="395" t="s">
        <v>31</v>
      </c>
      <c r="D11" s="569"/>
      <c r="E11" s="571" t="s">
        <v>32</v>
      </c>
      <c r="F11" s="396">
        <f>'4部门支出总表（分类）'!L11</f>
        <v>169.5</v>
      </c>
      <c r="G11" s="398" t="s">
        <v>33</v>
      </c>
      <c r="H11" s="570"/>
    </row>
    <row r="12" spans="1:8" s="25" customFormat="1" ht="15" customHeight="1">
      <c r="A12" s="395" t="s">
        <v>34</v>
      </c>
      <c r="B12" s="396">
        <f>'2部门收入总表'!J6</f>
        <v>0</v>
      </c>
      <c r="C12" s="395" t="s">
        <v>35</v>
      </c>
      <c r="D12" s="569"/>
      <c r="E12" s="571" t="s">
        <v>36</v>
      </c>
      <c r="F12" s="396">
        <f>'4部门支出总表（分类）'!M11</f>
        <v>0</v>
      </c>
      <c r="G12" s="398" t="s">
        <v>37</v>
      </c>
      <c r="H12" s="570">
        <f>F12</f>
        <v>0</v>
      </c>
    </row>
    <row r="13" spans="1:8" s="25" customFormat="1" ht="15" customHeight="1">
      <c r="A13" s="395" t="s">
        <v>38</v>
      </c>
      <c r="B13" s="396">
        <f>'2部门收入总表'!K6</f>
        <v>0</v>
      </c>
      <c r="C13" s="395" t="s">
        <v>39</v>
      </c>
      <c r="D13" s="569"/>
      <c r="E13" s="571" t="s">
        <v>40</v>
      </c>
      <c r="F13" s="396">
        <f>'4部门支出总表（分类）'!N11</f>
        <v>0</v>
      </c>
      <c r="G13" s="398" t="s">
        <v>41</v>
      </c>
      <c r="H13" s="570"/>
    </row>
    <row r="14" spans="1:8" s="25" customFormat="1" ht="15" customHeight="1">
      <c r="A14" s="395" t="s">
        <v>42</v>
      </c>
      <c r="B14" s="396">
        <f>'2部门收入总表'!L6</f>
        <v>0</v>
      </c>
      <c r="C14" s="395" t="s">
        <v>43</v>
      </c>
      <c r="D14" s="569"/>
      <c r="E14" s="571" t="s">
        <v>44</v>
      </c>
      <c r="F14" s="396">
        <f>'4部门支出总表（分类）'!O11</f>
        <v>0</v>
      </c>
      <c r="G14" s="398" t="s">
        <v>45</v>
      </c>
      <c r="H14" s="570">
        <f>F9</f>
        <v>90.3</v>
      </c>
    </row>
    <row r="15" spans="1:8" s="25" customFormat="1" ht="15" customHeight="1">
      <c r="A15" s="395"/>
      <c r="B15" s="396"/>
      <c r="C15" s="395" t="s">
        <v>46</v>
      </c>
      <c r="D15" s="569"/>
      <c r="E15" s="571" t="s">
        <v>47</v>
      </c>
      <c r="F15" s="396">
        <f>'4部门支出总表（分类）'!P11</f>
        <v>0</v>
      </c>
      <c r="G15" s="398" t="s">
        <v>48</v>
      </c>
      <c r="H15" s="570">
        <f>F14</f>
        <v>0</v>
      </c>
    </row>
    <row r="16" spans="1:8" s="25" customFormat="1" ht="15" customHeight="1">
      <c r="A16" s="572"/>
      <c r="B16" s="396"/>
      <c r="C16" s="395" t="s">
        <v>49</v>
      </c>
      <c r="D16" s="569"/>
      <c r="E16" s="571" t="s">
        <v>50</v>
      </c>
      <c r="F16" s="396">
        <f>'4部门支出总表（分类）'!Q11</f>
        <v>0</v>
      </c>
      <c r="G16" s="398" t="s">
        <v>51</v>
      </c>
      <c r="H16" s="570">
        <f>F13</f>
        <v>0</v>
      </c>
    </row>
    <row r="17" spans="1:8" s="25" customFormat="1" ht="15" customHeight="1">
      <c r="A17" s="395"/>
      <c r="B17" s="396"/>
      <c r="C17" s="395" t="s">
        <v>52</v>
      </c>
      <c r="D17" s="569"/>
      <c r="E17" s="571" t="s">
        <v>53</v>
      </c>
      <c r="F17" s="396">
        <f>'4部门支出总表（分类）'!R11</f>
        <v>0</v>
      </c>
      <c r="G17" s="398" t="s">
        <v>54</v>
      </c>
      <c r="H17" s="570"/>
    </row>
    <row r="18" spans="1:8" s="25" customFormat="1" ht="15" customHeight="1">
      <c r="A18" s="395"/>
      <c r="B18" s="396"/>
      <c r="C18" s="400" t="s">
        <v>55</v>
      </c>
      <c r="D18" s="569"/>
      <c r="E18" s="395" t="s">
        <v>56</v>
      </c>
      <c r="F18" s="396">
        <f>'4部门支出总表（分类）'!S10</f>
        <v>0</v>
      </c>
      <c r="G18" s="398" t="s">
        <v>57</v>
      </c>
      <c r="H18" s="570"/>
    </row>
    <row r="19" spans="1:8" s="25" customFormat="1" ht="15" customHeight="1">
      <c r="A19" s="572"/>
      <c r="B19" s="396"/>
      <c r="C19" s="400" t="s">
        <v>58</v>
      </c>
      <c r="D19" s="569"/>
      <c r="E19" s="395" t="s">
        <v>59</v>
      </c>
      <c r="F19" s="396">
        <f>'4部门支出总表（分类）'!T10</f>
        <v>0</v>
      </c>
      <c r="G19" s="398" t="s">
        <v>60</v>
      </c>
      <c r="H19" s="570"/>
    </row>
    <row r="20" spans="1:8" s="25" customFormat="1" ht="15" customHeight="1">
      <c r="A20" s="572"/>
      <c r="B20" s="396"/>
      <c r="C20" s="400" t="s">
        <v>61</v>
      </c>
      <c r="D20" s="569"/>
      <c r="E20" s="395" t="s">
        <v>62</v>
      </c>
      <c r="F20" s="396">
        <f>'4部门支出总表（分类）'!U10</f>
        <v>0</v>
      </c>
      <c r="G20" s="398" t="s">
        <v>63</v>
      </c>
      <c r="H20" s="570"/>
    </row>
    <row r="21" spans="1:8" s="25" customFormat="1" ht="15" customHeight="1">
      <c r="A21" s="395"/>
      <c r="B21" s="396"/>
      <c r="C21" s="400" t="s">
        <v>64</v>
      </c>
      <c r="D21" s="569"/>
      <c r="E21" s="395"/>
      <c r="F21" s="396"/>
      <c r="G21" s="398"/>
      <c r="H21" s="570"/>
    </row>
    <row r="22" spans="1:8" s="25" customFormat="1" ht="15" customHeight="1">
      <c r="A22" s="395"/>
      <c r="B22" s="396"/>
      <c r="C22" s="400" t="s">
        <v>65</v>
      </c>
      <c r="D22" s="569"/>
      <c r="E22" s="395"/>
      <c r="F22" s="396"/>
      <c r="G22" s="398"/>
      <c r="H22" s="570"/>
    </row>
    <row r="23" spans="1:8" s="25" customFormat="1" ht="15" customHeight="1">
      <c r="A23" s="395"/>
      <c r="B23" s="396"/>
      <c r="C23" s="400" t="s">
        <v>66</v>
      </c>
      <c r="D23" s="569"/>
      <c r="E23" s="395"/>
      <c r="F23" s="396"/>
      <c r="G23" s="398"/>
      <c r="H23" s="570"/>
    </row>
    <row r="24" spans="1:8" s="25" customFormat="1" ht="15" customHeight="1">
      <c r="A24" s="395"/>
      <c r="B24" s="396"/>
      <c r="C24" s="400" t="s">
        <v>67</v>
      </c>
      <c r="D24" s="569"/>
      <c r="E24" s="395"/>
      <c r="F24" s="396"/>
      <c r="G24" s="398"/>
      <c r="H24" s="570"/>
    </row>
    <row r="25" spans="1:8" s="25" customFormat="1" ht="15" customHeight="1">
      <c r="A25" s="395"/>
      <c r="B25" s="396"/>
      <c r="C25" s="400" t="s">
        <v>68</v>
      </c>
      <c r="D25" s="569"/>
      <c r="E25" s="395"/>
      <c r="F25" s="396"/>
      <c r="G25" s="398"/>
      <c r="H25" s="570"/>
    </row>
    <row r="26" spans="1:8" s="25" customFormat="1" ht="15" customHeight="1">
      <c r="A26" s="401" t="s">
        <v>69</v>
      </c>
      <c r="B26" s="396">
        <f>SUM(B7:B25)</f>
        <v>756.6</v>
      </c>
      <c r="C26" s="401" t="s">
        <v>70</v>
      </c>
      <c r="D26" s="396">
        <f>SUM(D6:D25)</f>
        <v>756.6</v>
      </c>
      <c r="E26" s="401" t="s">
        <v>70</v>
      </c>
      <c r="F26" s="396">
        <f>SUM(F11:F25)+F6</f>
        <v>756.6</v>
      </c>
      <c r="G26" s="573" t="s">
        <v>71</v>
      </c>
      <c r="H26" s="570">
        <f>SUM(H6:H25)</f>
        <v>756.6</v>
      </c>
    </row>
    <row r="27" spans="1:8" s="25" customFormat="1" ht="15" customHeight="1">
      <c r="A27" s="395" t="s">
        <v>72</v>
      </c>
      <c r="B27" s="396">
        <f>'2部门收入总表'!M6</f>
        <v>0</v>
      </c>
      <c r="C27" s="395"/>
      <c r="D27" s="396"/>
      <c r="E27" s="395"/>
      <c r="F27" s="396"/>
      <c r="G27" s="573"/>
      <c r="H27" s="570"/>
    </row>
    <row r="28" spans="1:8" s="25" customFormat="1" ht="13.5" customHeight="1">
      <c r="A28" s="401" t="s">
        <v>73</v>
      </c>
      <c r="B28" s="396">
        <f>B26+B27</f>
        <v>756.6</v>
      </c>
      <c r="C28" s="401" t="s">
        <v>74</v>
      </c>
      <c r="D28" s="396">
        <f>D26</f>
        <v>756.6</v>
      </c>
      <c r="E28" s="401" t="s">
        <v>74</v>
      </c>
      <c r="F28" s="396">
        <f>F26</f>
        <v>756.6</v>
      </c>
      <c r="G28" s="573" t="s">
        <v>74</v>
      </c>
      <c r="H28" s="570">
        <f>H26</f>
        <v>756.6</v>
      </c>
    </row>
    <row r="29" spans="1:6" ht="14.25" customHeight="1">
      <c r="A29" s="574"/>
      <c r="B29" s="574"/>
      <c r="C29" s="574"/>
      <c r="D29" s="574"/>
      <c r="E29" s="574"/>
      <c r="F29" s="574"/>
    </row>
  </sheetData>
  <sheetProtection formatCells="0" formatColumns="0" formatRows="0"/>
  <mergeCells count="4">
    <mergeCell ref="A2:H2"/>
    <mergeCell ref="A3:B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3" width="3.625" style="408" customWidth="1"/>
    <col min="4" max="4" width="11.125" style="408" customWidth="1"/>
    <col min="5" max="5" width="22.875" style="408" customWidth="1"/>
    <col min="6" max="6" width="12.125" style="408" customWidth="1"/>
    <col min="7" max="12" width="10.375" style="408" customWidth="1"/>
    <col min="13" max="246" width="6.75390625" style="408" customWidth="1"/>
    <col min="247" max="251" width="6.75390625" style="409" customWidth="1"/>
    <col min="252" max="252" width="6.875" style="410" customWidth="1"/>
    <col min="253" max="16384" width="6.875" style="410" customWidth="1"/>
  </cols>
  <sheetData>
    <row r="1" spans="12:252" ht="22.5" customHeight="1">
      <c r="L1" s="408" t="s">
        <v>203</v>
      </c>
      <c r="IR1"/>
    </row>
    <row r="2" spans="1:252" ht="22.5" customHeight="1">
      <c r="A2" s="411" t="s">
        <v>204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IR2"/>
    </row>
    <row r="3" spans="1:256" s="406" customFormat="1" ht="22.5" customHeight="1">
      <c r="A3" s="412" t="str">
        <f>'9商品服务(政府预算)'!A3</f>
        <v>部门：岳阳县人民代表大会常务委员会</v>
      </c>
      <c r="B3" s="413"/>
      <c r="C3" s="413"/>
      <c r="D3" s="413"/>
      <c r="E3" s="413"/>
      <c r="F3" s="413"/>
      <c r="G3" s="413"/>
      <c r="H3" s="413"/>
      <c r="I3" s="413"/>
      <c r="J3" s="413"/>
      <c r="K3" s="422" t="s">
        <v>205</v>
      </c>
      <c r="L3" s="422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3"/>
      <c r="DX3" s="413"/>
      <c r="DY3" s="413"/>
      <c r="DZ3" s="413"/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3"/>
      <c r="ES3" s="413"/>
      <c r="ET3" s="413"/>
      <c r="EU3" s="413"/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3"/>
      <c r="FN3" s="413"/>
      <c r="FO3" s="413"/>
      <c r="FP3" s="413"/>
      <c r="FQ3" s="413"/>
      <c r="FR3" s="413"/>
      <c r="FS3" s="413"/>
      <c r="FT3" s="413"/>
      <c r="FU3" s="413"/>
      <c r="FV3" s="413"/>
      <c r="FW3" s="413"/>
      <c r="FX3" s="413"/>
      <c r="FY3" s="413"/>
      <c r="FZ3" s="413"/>
      <c r="GA3" s="413"/>
      <c r="GB3" s="413"/>
      <c r="GC3" s="413"/>
      <c r="GD3" s="413"/>
      <c r="GE3" s="413"/>
      <c r="GF3" s="413"/>
      <c r="GG3" s="413"/>
      <c r="GH3" s="413"/>
      <c r="GI3" s="413"/>
      <c r="GJ3" s="413"/>
      <c r="GK3" s="413"/>
      <c r="GL3" s="413"/>
      <c r="GM3" s="413"/>
      <c r="GN3" s="413"/>
      <c r="GO3" s="413"/>
      <c r="GP3" s="413"/>
      <c r="GQ3" s="413"/>
      <c r="GR3" s="413"/>
      <c r="GS3" s="413"/>
      <c r="GT3" s="413"/>
      <c r="GU3" s="413"/>
      <c r="GV3" s="413"/>
      <c r="GW3" s="413"/>
      <c r="GX3" s="413"/>
      <c r="GY3" s="413"/>
      <c r="GZ3" s="413"/>
      <c r="HA3" s="413"/>
      <c r="HB3" s="413"/>
      <c r="HC3" s="413"/>
      <c r="HD3" s="413"/>
      <c r="HE3" s="413"/>
      <c r="HF3" s="413"/>
      <c r="HG3" s="413"/>
      <c r="HH3" s="413"/>
      <c r="HI3" s="413"/>
      <c r="HJ3" s="413"/>
      <c r="HK3" s="413"/>
      <c r="HL3" s="413"/>
      <c r="HM3" s="413"/>
      <c r="HN3" s="413"/>
      <c r="HO3" s="413"/>
      <c r="HP3" s="413"/>
      <c r="HQ3" s="413"/>
      <c r="HR3" s="413"/>
      <c r="HS3" s="413"/>
      <c r="HT3" s="413"/>
      <c r="HU3" s="413"/>
      <c r="HV3" s="413"/>
      <c r="HW3" s="413"/>
      <c r="HX3" s="413"/>
      <c r="HY3" s="413"/>
      <c r="HZ3" s="413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S3" s="426"/>
      <c r="IT3" s="426"/>
      <c r="IU3" s="426"/>
      <c r="IV3" s="426"/>
    </row>
    <row r="4" spans="1:252" ht="22.5" customHeight="1">
      <c r="A4" s="414" t="s">
        <v>94</v>
      </c>
      <c r="B4" s="414"/>
      <c r="C4" s="415"/>
      <c r="D4" s="416" t="s">
        <v>127</v>
      </c>
      <c r="E4" s="417" t="s">
        <v>95</v>
      </c>
      <c r="F4" s="416" t="s">
        <v>172</v>
      </c>
      <c r="G4" s="418" t="s">
        <v>206</v>
      </c>
      <c r="H4" s="416" t="s">
        <v>207</v>
      </c>
      <c r="I4" s="416" t="s">
        <v>208</v>
      </c>
      <c r="J4" s="416" t="s">
        <v>209</v>
      </c>
      <c r="K4" s="416" t="s">
        <v>210</v>
      </c>
      <c r="L4" s="416" t="s">
        <v>192</v>
      </c>
      <c r="IR4"/>
    </row>
    <row r="5" spans="1:252" ht="18" customHeight="1">
      <c r="A5" s="416" t="s">
        <v>97</v>
      </c>
      <c r="B5" s="419" t="s">
        <v>98</v>
      </c>
      <c r="C5" s="417" t="s">
        <v>99</v>
      </c>
      <c r="D5" s="416"/>
      <c r="E5" s="417"/>
      <c r="F5" s="416"/>
      <c r="G5" s="418"/>
      <c r="H5" s="416"/>
      <c r="I5" s="416"/>
      <c r="J5" s="416"/>
      <c r="K5" s="416"/>
      <c r="L5" s="416"/>
      <c r="IR5"/>
    </row>
    <row r="6" spans="1:252" ht="18" customHeight="1">
      <c r="A6" s="416"/>
      <c r="B6" s="419"/>
      <c r="C6" s="417"/>
      <c r="D6" s="416"/>
      <c r="E6" s="417"/>
      <c r="F6" s="416"/>
      <c r="G6" s="418"/>
      <c r="H6" s="416"/>
      <c r="I6" s="416"/>
      <c r="J6" s="416"/>
      <c r="K6" s="416"/>
      <c r="L6" s="416"/>
      <c r="IR6"/>
    </row>
    <row r="7" spans="1:14" ht="22.5" customHeight="1">
      <c r="A7" s="86"/>
      <c r="B7" s="86"/>
      <c r="C7" s="86"/>
      <c r="D7" s="302" t="str">
        <f>'15一般-工资福利'!D7</f>
        <v>001003</v>
      </c>
      <c r="E7" s="278" t="s">
        <v>80</v>
      </c>
      <c r="F7" s="420">
        <f>F8</f>
        <v>90.3</v>
      </c>
      <c r="G7" s="420">
        <f aca="true" t="shared" si="0" ref="G7:L9">G8</f>
        <v>90.3</v>
      </c>
      <c r="H7" s="420">
        <f t="shared" si="0"/>
        <v>0</v>
      </c>
      <c r="I7" s="420">
        <f t="shared" si="0"/>
        <v>0</v>
      </c>
      <c r="J7" s="420">
        <f t="shared" si="0"/>
        <v>0</v>
      </c>
      <c r="K7" s="420">
        <f t="shared" si="0"/>
        <v>0</v>
      </c>
      <c r="L7" s="420">
        <f t="shared" si="0"/>
        <v>0</v>
      </c>
      <c r="M7" s="421"/>
      <c r="N7" s="423"/>
    </row>
    <row r="8" spans="1:14" ht="27.75" customHeight="1">
      <c r="A8" s="86" t="str">
        <f>'15一般-工资福利'!A8</f>
        <v>201</v>
      </c>
      <c r="B8" s="86"/>
      <c r="C8" s="86"/>
      <c r="D8" s="576" t="s">
        <v>100</v>
      </c>
      <c r="E8" s="280" t="s">
        <v>101</v>
      </c>
      <c r="F8" s="420">
        <f>F9</f>
        <v>90.3</v>
      </c>
      <c r="G8" s="420">
        <f t="shared" si="0"/>
        <v>90.3</v>
      </c>
      <c r="H8" s="420">
        <f t="shared" si="0"/>
        <v>0</v>
      </c>
      <c r="I8" s="420">
        <f t="shared" si="0"/>
        <v>0</v>
      </c>
      <c r="J8" s="420">
        <f t="shared" si="0"/>
        <v>0</v>
      </c>
      <c r="K8" s="420">
        <f t="shared" si="0"/>
        <v>0</v>
      </c>
      <c r="L8" s="420">
        <f t="shared" si="0"/>
        <v>0</v>
      </c>
      <c r="M8" s="421"/>
      <c r="N8" s="423"/>
    </row>
    <row r="9" spans="1:14" ht="27" customHeight="1">
      <c r="A9" s="86" t="str">
        <f>'15一般-工资福利'!A9</f>
        <v>201</v>
      </c>
      <c r="B9" s="86" t="str">
        <f>'15一般-工资福利'!B9</f>
        <v>01</v>
      </c>
      <c r="C9" s="86"/>
      <c r="D9" s="576" t="s">
        <v>100</v>
      </c>
      <c r="E9" s="280" t="s">
        <v>102</v>
      </c>
      <c r="F9" s="420">
        <f>F10</f>
        <v>90.3</v>
      </c>
      <c r="G9" s="420">
        <f t="shared" si="0"/>
        <v>90.3</v>
      </c>
      <c r="H9" s="420">
        <f t="shared" si="0"/>
        <v>0</v>
      </c>
      <c r="I9" s="420">
        <f t="shared" si="0"/>
        <v>0</v>
      </c>
      <c r="J9" s="420">
        <f t="shared" si="0"/>
        <v>0</v>
      </c>
      <c r="K9" s="420">
        <f t="shared" si="0"/>
        <v>0</v>
      </c>
      <c r="L9" s="420">
        <f t="shared" si="0"/>
        <v>0</v>
      </c>
      <c r="M9" s="421"/>
      <c r="N9" s="423"/>
    </row>
    <row r="10" spans="1:252" s="407" customFormat="1" ht="28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576" t="s">
        <v>100</v>
      </c>
      <c r="E10" s="280" t="s">
        <v>103</v>
      </c>
      <c r="F10" s="420">
        <f>SUM(G10:L10)</f>
        <v>90.3</v>
      </c>
      <c r="G10" s="420">
        <f>'19一般-个人和家庭'!G10</f>
        <v>90.3</v>
      </c>
      <c r="H10" s="420">
        <f>'19一般-个人和家庭'!H10</f>
        <v>0</v>
      </c>
      <c r="I10" s="420">
        <f>'19一般-个人和家庭'!I10</f>
        <v>0</v>
      </c>
      <c r="J10" s="420">
        <f>'19一般-个人和家庭'!J10</f>
        <v>0</v>
      </c>
      <c r="K10" s="420">
        <f>'19一般-个人和家庭'!K10</f>
        <v>0</v>
      </c>
      <c r="L10" s="420">
        <f>'19一般-个人和家庭'!L10</f>
        <v>0</v>
      </c>
      <c r="M10" s="421"/>
      <c r="N10" s="424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  <c r="ED10" s="421"/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1"/>
      <c r="EP10" s="421"/>
      <c r="EQ10" s="421"/>
      <c r="ER10" s="421"/>
      <c r="ES10" s="421"/>
      <c r="ET10" s="421"/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1"/>
      <c r="GD10" s="421"/>
      <c r="GE10" s="421"/>
      <c r="GF10" s="421"/>
      <c r="GG10" s="421"/>
      <c r="GH10" s="421"/>
      <c r="GI10" s="421"/>
      <c r="GJ10" s="421"/>
      <c r="GK10" s="421"/>
      <c r="GL10" s="421"/>
      <c r="GM10" s="421"/>
      <c r="GN10" s="421"/>
      <c r="GO10" s="421"/>
      <c r="GP10" s="421"/>
      <c r="GQ10" s="421"/>
      <c r="GR10" s="421"/>
      <c r="GS10" s="421"/>
      <c r="GT10" s="421"/>
      <c r="GU10" s="421"/>
      <c r="GV10" s="421"/>
      <c r="GW10" s="421"/>
      <c r="GX10" s="421"/>
      <c r="GY10" s="421"/>
      <c r="GZ10" s="421"/>
      <c r="HA10" s="421"/>
      <c r="HB10" s="421"/>
      <c r="HC10" s="421"/>
      <c r="HD10" s="421"/>
      <c r="HE10" s="421"/>
      <c r="HF10" s="421"/>
      <c r="HG10" s="421"/>
      <c r="HH10" s="421"/>
      <c r="HI10" s="421"/>
      <c r="HJ10" s="421"/>
      <c r="HK10" s="421"/>
      <c r="HL10" s="421"/>
      <c r="HM10" s="421"/>
      <c r="HN10" s="421"/>
      <c r="HO10" s="421"/>
      <c r="HP10" s="421"/>
      <c r="HQ10" s="421"/>
      <c r="HR10" s="421"/>
      <c r="HS10" s="421"/>
      <c r="HT10" s="421"/>
      <c r="HU10" s="421"/>
      <c r="HV10" s="421"/>
      <c r="HW10" s="421"/>
      <c r="HX10" s="421"/>
      <c r="HY10" s="421"/>
      <c r="HZ10" s="421"/>
      <c r="IA10" s="421"/>
      <c r="IB10" s="421"/>
      <c r="IC10" s="421"/>
      <c r="ID10" s="421"/>
      <c r="IE10" s="421"/>
      <c r="IF10" s="421"/>
      <c r="IG10" s="421"/>
      <c r="IH10" s="421"/>
      <c r="II10" s="421"/>
      <c r="IJ10" s="421"/>
      <c r="IK10" s="421"/>
      <c r="IL10" s="421"/>
      <c r="IM10" s="425"/>
      <c r="IN10" s="425"/>
      <c r="IO10" s="425"/>
      <c r="IP10" s="425"/>
      <c r="IQ10" s="425"/>
      <c r="IR10" s="25"/>
    </row>
    <row r="11" spans="1:252" ht="27.75" customHeight="1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IR11"/>
    </row>
    <row r="12" spans="1:252" ht="22.5" customHeight="1">
      <c r="A12" s="421"/>
      <c r="B12" s="421"/>
      <c r="C12" s="421"/>
      <c r="D12" s="421"/>
      <c r="E12" s="421"/>
      <c r="F12" s="421"/>
      <c r="H12" s="421"/>
      <c r="I12" s="421"/>
      <c r="J12" s="421"/>
      <c r="K12" s="421"/>
      <c r="L12" s="421"/>
      <c r="M12" s="424"/>
      <c r="IR12"/>
    </row>
    <row r="13" spans="1:252" ht="22.5" customHeight="1">
      <c r="A13" s="421"/>
      <c r="B13" s="421"/>
      <c r="C13" s="421"/>
      <c r="D13" s="421"/>
      <c r="E13" s="421"/>
      <c r="F13" s="421"/>
      <c r="H13" s="421"/>
      <c r="I13" s="421"/>
      <c r="J13" s="421"/>
      <c r="K13" s="421"/>
      <c r="L13" s="421"/>
      <c r="M13" s="423"/>
      <c r="IR13"/>
    </row>
    <row r="14" spans="1:252" ht="22.5" customHeight="1">
      <c r="A14" s="421"/>
      <c r="B14" s="421"/>
      <c r="C14" s="421"/>
      <c r="D14" s="421"/>
      <c r="E14" s="421"/>
      <c r="F14" s="421"/>
      <c r="H14" s="421"/>
      <c r="I14" s="421"/>
      <c r="J14" s="421"/>
      <c r="K14" s="421"/>
      <c r="L14" s="421"/>
      <c r="M14" s="423"/>
      <c r="IR14"/>
    </row>
    <row r="15" spans="1:252" ht="22.5" customHeight="1">
      <c r="A15" s="421"/>
      <c r="E15" s="421"/>
      <c r="F15" s="421"/>
      <c r="H15" s="421"/>
      <c r="I15" s="421"/>
      <c r="J15" s="421"/>
      <c r="K15" s="421"/>
      <c r="L15" s="421"/>
      <c r="M15" s="423"/>
      <c r="IR15"/>
    </row>
    <row r="16" spans="1:252" ht="22.5" customHeight="1">
      <c r="A16" s="421"/>
      <c r="H16" s="421"/>
      <c r="I16" s="421"/>
      <c r="J16" s="421"/>
      <c r="K16" s="421"/>
      <c r="L16" s="421"/>
      <c r="M16" s="423"/>
      <c r="IR16"/>
    </row>
    <row r="17" spans="8:252" ht="22.5" customHeight="1">
      <c r="H17" s="421"/>
      <c r="I17" s="421"/>
      <c r="J17" s="421"/>
      <c r="K17" s="421"/>
      <c r="L17" s="421"/>
      <c r="M17" s="423"/>
      <c r="IR17"/>
    </row>
    <row r="18" spans="8:252" ht="22.5" customHeight="1">
      <c r="H18" s="421"/>
      <c r="I18" s="421"/>
      <c r="J18" s="421"/>
      <c r="K18" s="421"/>
      <c r="M18" s="423"/>
      <c r="IR18"/>
    </row>
    <row r="19" spans="1:252" ht="22.5" customHeight="1">
      <c r="A19"/>
      <c r="B19"/>
      <c r="C19"/>
      <c r="D19"/>
      <c r="E19"/>
      <c r="F19"/>
      <c r="G19"/>
      <c r="H19" s="421"/>
      <c r="M19" s="42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2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2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2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2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2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2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2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7" sqref="E7:E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254" t="s">
        <v>211</v>
      </c>
    </row>
    <row r="2" spans="1:11" ht="27" customHeight="1">
      <c r="A2" s="77" t="s">
        <v>212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1.75" customHeight="1">
      <c r="A3" s="249" t="str">
        <f>'10基本-个人和家庭'!A3</f>
        <v>部门：岳阳县人民代表大会常务委员会</v>
      </c>
      <c r="J3" s="255" t="s">
        <v>77</v>
      </c>
      <c r="K3" s="256"/>
    </row>
    <row r="4" spans="1:11" ht="33" customHeight="1">
      <c r="A4" s="250" t="s">
        <v>94</v>
      </c>
      <c r="B4" s="250"/>
      <c r="C4" s="250"/>
      <c r="D4" s="83" t="s">
        <v>195</v>
      </c>
      <c r="E4" s="83" t="s">
        <v>128</v>
      </c>
      <c r="F4" s="83" t="s">
        <v>117</v>
      </c>
      <c r="G4" s="83"/>
      <c r="H4" s="83"/>
      <c r="I4" s="83"/>
      <c r="J4" s="83"/>
      <c r="K4" s="83"/>
    </row>
    <row r="5" spans="1:11" ht="14.25" customHeight="1">
      <c r="A5" s="83" t="s">
        <v>97</v>
      </c>
      <c r="B5" s="83" t="s">
        <v>98</v>
      </c>
      <c r="C5" s="83" t="s">
        <v>99</v>
      </c>
      <c r="D5" s="83"/>
      <c r="E5" s="83"/>
      <c r="F5" s="83" t="s">
        <v>89</v>
      </c>
      <c r="G5" s="83" t="s">
        <v>213</v>
      </c>
      <c r="H5" s="83" t="s">
        <v>210</v>
      </c>
      <c r="I5" s="83" t="s">
        <v>214</v>
      </c>
      <c r="J5" s="83" t="s">
        <v>206</v>
      </c>
      <c r="K5" s="83" t="s">
        <v>215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2.5" customHeight="1">
      <c r="A7" s="86"/>
      <c r="B7" s="86"/>
      <c r="C7" s="86"/>
      <c r="D7" s="302" t="str">
        <f>'15一般-工资福利'!D7</f>
        <v>001003</v>
      </c>
      <c r="E7" s="278" t="s">
        <v>80</v>
      </c>
      <c r="F7" s="403">
        <f>SUM(G7:K7)</f>
        <v>90.3</v>
      </c>
      <c r="G7" s="403">
        <v>0</v>
      </c>
      <c r="H7" s="403">
        <v>0</v>
      </c>
      <c r="I7" s="403">
        <v>0</v>
      </c>
      <c r="J7" s="403">
        <f>'20一般-个人家庭(政府预算)'!J7</f>
        <v>90.3</v>
      </c>
      <c r="K7" s="404"/>
    </row>
    <row r="8" spans="1:11" ht="22.5" customHeight="1">
      <c r="A8" s="86" t="str">
        <f>'15一般-工资福利'!A8</f>
        <v>201</v>
      </c>
      <c r="B8" s="86"/>
      <c r="C8" s="86"/>
      <c r="D8" s="576" t="s">
        <v>100</v>
      </c>
      <c r="E8" s="280" t="s">
        <v>139</v>
      </c>
      <c r="F8" s="403">
        <f>SUM(G8:K8)</f>
        <v>90.3</v>
      </c>
      <c r="G8" s="403">
        <v>0</v>
      </c>
      <c r="H8" s="403">
        <v>0</v>
      </c>
      <c r="I8" s="403">
        <v>0</v>
      </c>
      <c r="J8" s="403">
        <f>'20一般-个人家庭(政府预算)'!J8</f>
        <v>90.3</v>
      </c>
      <c r="K8" s="404"/>
    </row>
    <row r="9" spans="1:11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576" t="s">
        <v>100</v>
      </c>
      <c r="E9" s="280" t="s">
        <v>140</v>
      </c>
      <c r="F9" s="403">
        <f>SUM(G9:K9)</f>
        <v>90.3</v>
      </c>
      <c r="G9" s="403">
        <v>0</v>
      </c>
      <c r="H9" s="403">
        <v>0</v>
      </c>
      <c r="I9" s="403">
        <v>0</v>
      </c>
      <c r="J9" s="403">
        <f>'20一般-个人家庭(政府预算)'!J9</f>
        <v>90.3</v>
      </c>
      <c r="K9" s="404"/>
    </row>
    <row r="10" spans="1:11" s="25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576" t="s">
        <v>100</v>
      </c>
      <c r="E10" s="280" t="s">
        <v>141</v>
      </c>
      <c r="F10" s="403">
        <f>SUM(G10:K10)</f>
        <v>90.3</v>
      </c>
      <c r="G10" s="403">
        <f>'20一般-个人家庭(政府预算)'!G10</f>
        <v>0</v>
      </c>
      <c r="H10" s="403">
        <f>'20一般-个人家庭(政府预算)'!H10</f>
        <v>0</v>
      </c>
      <c r="I10" s="403">
        <f>'20一般-个人家庭(政府预算)'!I10</f>
        <v>0</v>
      </c>
      <c r="J10" s="403">
        <f>'20一般-个人家庭(政府预算)'!J10</f>
        <v>90.3</v>
      </c>
      <c r="K10" s="405">
        <f>'20一般-个人家庭(政府预算)'!K10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M23" sqref="M2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85"/>
      <c r="B1" s="386"/>
      <c r="C1" s="386"/>
      <c r="D1" s="386"/>
      <c r="E1" s="386"/>
      <c r="F1" s="387" t="s">
        <v>216</v>
      </c>
    </row>
    <row r="2" spans="1:6" ht="24" customHeight="1">
      <c r="A2" s="388" t="s">
        <v>217</v>
      </c>
      <c r="B2" s="388"/>
      <c r="C2" s="388"/>
      <c r="D2" s="388"/>
      <c r="E2" s="388"/>
      <c r="F2" s="388"/>
    </row>
    <row r="3" spans="1:6" s="383" customFormat="1" ht="14.25" customHeight="1">
      <c r="A3" s="389" t="s">
        <v>218</v>
      </c>
      <c r="B3" s="389"/>
      <c r="C3" s="389"/>
      <c r="D3" s="390"/>
      <c r="E3" s="390"/>
      <c r="F3" s="391" t="s">
        <v>2</v>
      </c>
    </row>
    <row r="4" spans="1:6" s="383" customFormat="1" ht="17.25" customHeight="1">
      <c r="A4" s="392" t="s">
        <v>3</v>
      </c>
      <c r="B4" s="392"/>
      <c r="C4" s="392" t="s">
        <v>4</v>
      </c>
      <c r="D4" s="392"/>
      <c r="E4" s="392"/>
      <c r="F4" s="392"/>
    </row>
    <row r="5" spans="1:6" s="383" customFormat="1" ht="17.25" customHeight="1">
      <c r="A5" s="393" t="s">
        <v>5</v>
      </c>
      <c r="B5" s="393" t="s">
        <v>6</v>
      </c>
      <c r="C5" s="394" t="s">
        <v>5</v>
      </c>
      <c r="D5" s="393" t="s">
        <v>80</v>
      </c>
      <c r="E5" s="394" t="s">
        <v>219</v>
      </c>
      <c r="F5" s="393" t="s">
        <v>220</v>
      </c>
    </row>
    <row r="6" spans="1:6" s="384" customFormat="1" ht="15" customHeight="1">
      <c r="A6" s="395" t="s">
        <v>221</v>
      </c>
      <c r="B6" s="396">
        <f>SUM(B7:B8)</f>
        <v>756.6</v>
      </c>
      <c r="C6" s="395" t="s">
        <v>11</v>
      </c>
      <c r="D6" s="252">
        <f>E6+F6</f>
        <v>756.6</v>
      </c>
      <c r="E6" s="397">
        <v>756.6</v>
      </c>
      <c r="F6" s="397"/>
    </row>
    <row r="7" spans="1:6" s="25" customFormat="1" ht="15" customHeight="1">
      <c r="A7" s="395" t="s">
        <v>222</v>
      </c>
      <c r="B7" s="396">
        <f>'13一般预算支出'!F10+'13一般预算支出'!F11</f>
        <v>756.6</v>
      </c>
      <c r="C7" s="398" t="s">
        <v>15</v>
      </c>
      <c r="D7" s="252">
        <f aca="true" t="shared" si="0" ref="D7:D25">E7+F7</f>
        <v>0</v>
      </c>
      <c r="E7" s="397"/>
      <c r="F7" s="397"/>
    </row>
    <row r="8" spans="1:6" s="25" customFormat="1" ht="15" customHeight="1">
      <c r="A8" s="395" t="s">
        <v>18</v>
      </c>
      <c r="B8" s="396">
        <f>'24专户'!F7</f>
        <v>0</v>
      </c>
      <c r="C8" s="395" t="s">
        <v>19</v>
      </c>
      <c r="D8" s="252">
        <f t="shared" si="0"/>
        <v>0</v>
      </c>
      <c r="E8" s="397"/>
      <c r="F8" s="397"/>
    </row>
    <row r="9" spans="1:6" s="25" customFormat="1" ht="15" customHeight="1">
      <c r="A9" s="395" t="s">
        <v>223</v>
      </c>
      <c r="B9" s="396">
        <f>'22政府性基金'!F7</f>
        <v>0</v>
      </c>
      <c r="C9" s="395" t="s">
        <v>23</v>
      </c>
      <c r="D9" s="252">
        <f t="shared" si="0"/>
        <v>0</v>
      </c>
      <c r="E9" s="397"/>
      <c r="F9" s="397"/>
    </row>
    <row r="10" spans="1:6" s="25" customFormat="1" ht="15" customHeight="1">
      <c r="A10" s="395"/>
      <c r="B10" s="396"/>
      <c r="C10" s="395" t="s">
        <v>27</v>
      </c>
      <c r="D10" s="252">
        <f t="shared" si="0"/>
        <v>0</v>
      </c>
      <c r="E10" s="397"/>
      <c r="F10" s="397">
        <f>B9</f>
        <v>0</v>
      </c>
    </row>
    <row r="11" spans="1:6" s="25" customFormat="1" ht="15" customHeight="1">
      <c r="A11" s="395"/>
      <c r="B11" s="396"/>
      <c r="C11" s="395" t="s">
        <v>31</v>
      </c>
      <c r="D11" s="252">
        <f t="shared" si="0"/>
        <v>0</v>
      </c>
      <c r="E11" s="397"/>
      <c r="F11" s="397"/>
    </row>
    <row r="12" spans="1:6" s="25" customFormat="1" ht="15" customHeight="1">
      <c r="A12" s="395"/>
      <c r="B12" s="396"/>
      <c r="C12" s="395" t="s">
        <v>35</v>
      </c>
      <c r="D12" s="252">
        <f t="shared" si="0"/>
        <v>0</v>
      </c>
      <c r="E12" s="397"/>
      <c r="F12" s="397"/>
    </row>
    <row r="13" spans="1:6" s="25" customFormat="1" ht="15" customHeight="1">
      <c r="A13" s="395"/>
      <c r="B13" s="396"/>
      <c r="C13" s="395" t="s">
        <v>39</v>
      </c>
      <c r="D13" s="252">
        <f t="shared" si="0"/>
        <v>0</v>
      </c>
      <c r="E13" s="397"/>
      <c r="F13" s="397"/>
    </row>
    <row r="14" spans="1:6" s="25" customFormat="1" ht="15" customHeight="1">
      <c r="A14" s="399"/>
      <c r="B14" s="396"/>
      <c r="C14" s="395" t="s">
        <v>43</v>
      </c>
      <c r="D14" s="252">
        <f t="shared" si="0"/>
        <v>0</v>
      </c>
      <c r="E14" s="397"/>
      <c r="F14" s="397"/>
    </row>
    <row r="15" spans="1:6" s="25" customFormat="1" ht="15" customHeight="1">
      <c r="A15" s="395"/>
      <c r="B15" s="396"/>
      <c r="C15" s="395" t="s">
        <v>46</v>
      </c>
      <c r="D15" s="252">
        <f t="shared" si="0"/>
        <v>0</v>
      </c>
      <c r="E15" s="397"/>
      <c r="F15" s="397"/>
    </row>
    <row r="16" spans="1:6" s="25" customFormat="1" ht="15" customHeight="1">
      <c r="A16" s="395"/>
      <c r="B16" s="396"/>
      <c r="C16" s="395" t="s">
        <v>49</v>
      </c>
      <c r="D16" s="252">
        <f t="shared" si="0"/>
        <v>0</v>
      </c>
      <c r="E16" s="397"/>
      <c r="F16" s="397"/>
    </row>
    <row r="17" spans="1:6" s="25" customFormat="1" ht="15" customHeight="1">
      <c r="A17" s="395"/>
      <c r="B17" s="396"/>
      <c r="C17" s="395" t="s">
        <v>52</v>
      </c>
      <c r="D17" s="252">
        <f t="shared" si="0"/>
        <v>0</v>
      </c>
      <c r="E17" s="397"/>
      <c r="F17" s="397"/>
    </row>
    <row r="18" spans="1:6" s="25" customFormat="1" ht="15" customHeight="1">
      <c r="A18" s="395"/>
      <c r="B18" s="396"/>
      <c r="C18" s="400" t="s">
        <v>55</v>
      </c>
      <c r="D18" s="252">
        <f t="shared" si="0"/>
        <v>0</v>
      </c>
      <c r="E18" s="397"/>
      <c r="F18" s="397"/>
    </row>
    <row r="19" spans="1:6" s="25" customFormat="1" ht="15" customHeight="1">
      <c r="A19" s="395"/>
      <c r="B19" s="396"/>
      <c r="C19" s="400" t="s">
        <v>58</v>
      </c>
      <c r="D19" s="252">
        <f t="shared" si="0"/>
        <v>0</v>
      </c>
      <c r="E19" s="397"/>
      <c r="F19" s="397"/>
    </row>
    <row r="20" spans="1:6" s="25" customFormat="1" ht="15" customHeight="1">
      <c r="A20" s="395"/>
      <c r="B20" s="396"/>
      <c r="C20" s="400" t="s">
        <v>61</v>
      </c>
      <c r="D20" s="252">
        <f t="shared" si="0"/>
        <v>0</v>
      </c>
      <c r="E20" s="397"/>
      <c r="F20" s="397"/>
    </row>
    <row r="21" spans="1:6" s="25" customFormat="1" ht="15" customHeight="1">
      <c r="A21" s="395"/>
      <c r="B21" s="396"/>
      <c r="C21" s="400" t="s">
        <v>64</v>
      </c>
      <c r="D21" s="252">
        <f t="shared" si="0"/>
        <v>0</v>
      </c>
      <c r="E21" s="397"/>
      <c r="F21" s="397"/>
    </row>
    <row r="22" spans="1:6" s="25" customFormat="1" ht="15" customHeight="1">
      <c r="A22" s="395"/>
      <c r="B22" s="396"/>
      <c r="C22" s="400" t="s">
        <v>65</v>
      </c>
      <c r="D22" s="252">
        <f t="shared" si="0"/>
        <v>0</v>
      </c>
      <c r="E22" s="397"/>
      <c r="F22" s="397"/>
    </row>
    <row r="23" spans="1:6" s="25" customFormat="1" ht="15" customHeight="1">
      <c r="A23" s="395"/>
      <c r="B23" s="396"/>
      <c r="C23" s="400" t="s">
        <v>66</v>
      </c>
      <c r="D23" s="252">
        <f t="shared" si="0"/>
        <v>0</v>
      </c>
      <c r="E23" s="397"/>
      <c r="F23" s="397"/>
    </row>
    <row r="24" spans="1:6" s="25" customFormat="1" ht="15" customHeight="1">
      <c r="A24" s="395"/>
      <c r="B24" s="396"/>
      <c r="C24" s="400" t="s">
        <v>67</v>
      </c>
      <c r="D24" s="252">
        <f t="shared" si="0"/>
        <v>0</v>
      </c>
      <c r="E24" s="397"/>
      <c r="F24" s="397"/>
    </row>
    <row r="25" spans="1:6" s="25" customFormat="1" ht="15" customHeight="1">
      <c r="A25" s="395"/>
      <c r="B25" s="396"/>
      <c r="C25" s="400" t="s">
        <v>68</v>
      </c>
      <c r="D25" s="252">
        <f t="shared" si="0"/>
        <v>0</v>
      </c>
      <c r="E25" s="397"/>
      <c r="F25" s="397"/>
    </row>
    <row r="26" spans="1:6" s="25" customFormat="1" ht="15" customHeight="1">
      <c r="A26" s="401" t="s">
        <v>69</v>
      </c>
      <c r="B26" s="396">
        <f>B6+B9</f>
        <v>756.6</v>
      </c>
      <c r="C26" s="401" t="s">
        <v>70</v>
      </c>
      <c r="D26" s="252">
        <f>SUM(E26:F26)</f>
        <v>756.6</v>
      </c>
      <c r="E26" s="252">
        <f>SUM(E6:E25)</f>
        <v>756.6</v>
      </c>
      <c r="F26" s="252">
        <f>SUM(F6:F25)</f>
        <v>0</v>
      </c>
    </row>
    <row r="27" spans="1:6" ht="14.25" customHeight="1">
      <c r="A27" s="402"/>
      <c r="B27" s="402"/>
      <c r="C27" s="402"/>
      <c r="D27" s="402"/>
      <c r="E27" s="402"/>
      <c r="F27" s="402"/>
    </row>
  </sheetData>
  <sheetProtection sheet="1"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R19"/>
  <sheetViews>
    <sheetView showGridLines="0" showZeros="0" workbookViewId="0" topLeftCell="A1">
      <selection activeCell="D7" sqref="D7:E10"/>
    </sheetView>
  </sheetViews>
  <sheetFormatPr defaultColWidth="6.875" defaultRowHeight="18.75" customHeight="1"/>
  <cols>
    <col min="1" max="2" width="5.375" style="336" customWidth="1"/>
    <col min="3" max="3" width="5.375" style="337" customWidth="1"/>
    <col min="4" max="4" width="7.625" style="338" customWidth="1"/>
    <col min="5" max="5" width="24.125" style="339" customWidth="1"/>
    <col min="6" max="13" width="8.625" style="340" customWidth="1"/>
    <col min="14" max="18" width="8.625" style="341" customWidth="1"/>
    <col min="19" max="19" width="8.625" style="342" customWidth="1"/>
    <col min="20" max="247" width="8.00390625" style="341" customWidth="1"/>
    <col min="248" max="252" width="6.875" style="342" customWidth="1"/>
    <col min="253" max="16384" width="6.875" style="342" customWidth="1"/>
  </cols>
  <sheetData>
    <row r="1" spans="1:252" ht="23.2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Q1" s="343"/>
      <c r="R1" s="343"/>
      <c r="S1" s="343" t="s">
        <v>224</v>
      </c>
      <c r="IN1"/>
      <c r="IO1"/>
      <c r="IP1"/>
      <c r="IQ1"/>
      <c r="IR1"/>
    </row>
    <row r="2" spans="1:252" ht="23.25" customHeight="1">
      <c r="A2" s="344" t="s">
        <v>225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IN2"/>
      <c r="IO2"/>
      <c r="IP2"/>
      <c r="IQ2"/>
      <c r="IR2"/>
    </row>
    <row r="3" spans="1:252" s="334" customFormat="1" ht="23.25" customHeight="1">
      <c r="A3" s="345" t="str">
        <f>'12财政拨款收支总表'!A3</f>
        <v>部门：岳阳县人民代表大会常务委员会</v>
      </c>
      <c r="B3" s="345"/>
      <c r="C3" s="361"/>
      <c r="D3" s="362"/>
      <c r="E3" s="362"/>
      <c r="F3" s="343"/>
      <c r="G3" s="343"/>
      <c r="H3" s="343"/>
      <c r="I3" s="343"/>
      <c r="J3" s="343"/>
      <c r="K3" s="343"/>
      <c r="L3" s="343"/>
      <c r="M3" s="343"/>
      <c r="N3" s="343"/>
      <c r="O3" s="343"/>
      <c r="Q3" s="343"/>
      <c r="R3" s="343"/>
      <c r="S3" s="379" t="s">
        <v>77</v>
      </c>
      <c r="IN3"/>
      <c r="IO3"/>
      <c r="IP3"/>
      <c r="IQ3"/>
      <c r="IR3"/>
    </row>
    <row r="4" spans="1:252" s="334" customFormat="1" ht="23.25" customHeight="1">
      <c r="A4" s="349" t="s">
        <v>108</v>
      </c>
      <c r="B4" s="349"/>
      <c r="C4" s="349"/>
      <c r="D4" s="156" t="s">
        <v>78</v>
      </c>
      <c r="E4" s="156" t="s">
        <v>95</v>
      </c>
      <c r="F4" s="363" t="s">
        <v>226</v>
      </c>
      <c r="G4" s="350" t="s">
        <v>110</v>
      </c>
      <c r="H4" s="350"/>
      <c r="I4" s="350"/>
      <c r="J4" s="350"/>
      <c r="K4" s="350" t="s">
        <v>111</v>
      </c>
      <c r="L4" s="350"/>
      <c r="M4" s="350"/>
      <c r="N4" s="350"/>
      <c r="O4" s="350"/>
      <c r="P4" s="350"/>
      <c r="Q4" s="350"/>
      <c r="R4" s="350"/>
      <c r="S4" s="156" t="s">
        <v>114</v>
      </c>
      <c r="IN4"/>
      <c r="IO4"/>
      <c r="IP4"/>
      <c r="IQ4"/>
      <c r="IR4"/>
    </row>
    <row r="5" spans="1:252" s="334" customFormat="1" ht="23.25" customHeight="1">
      <c r="A5" s="156" t="s">
        <v>97</v>
      </c>
      <c r="B5" s="156" t="s">
        <v>98</v>
      </c>
      <c r="C5" s="87" t="s">
        <v>99</v>
      </c>
      <c r="D5" s="156"/>
      <c r="E5" s="156"/>
      <c r="F5" s="364"/>
      <c r="G5" s="156" t="s">
        <v>80</v>
      </c>
      <c r="H5" s="156" t="s">
        <v>115</v>
      </c>
      <c r="I5" s="156" t="s">
        <v>116</v>
      </c>
      <c r="J5" s="156" t="s">
        <v>117</v>
      </c>
      <c r="K5" s="156" t="s">
        <v>80</v>
      </c>
      <c r="L5" s="156" t="s">
        <v>118</v>
      </c>
      <c r="M5" s="156" t="s">
        <v>119</v>
      </c>
      <c r="N5" s="156" t="s">
        <v>120</v>
      </c>
      <c r="O5" s="156" t="s">
        <v>121</v>
      </c>
      <c r="P5" s="156" t="s">
        <v>122</v>
      </c>
      <c r="Q5" s="156" t="s">
        <v>123</v>
      </c>
      <c r="R5" s="156" t="s">
        <v>124</v>
      </c>
      <c r="S5" s="156"/>
      <c r="IN5"/>
      <c r="IO5"/>
      <c r="IP5"/>
      <c r="IQ5"/>
      <c r="IR5"/>
    </row>
    <row r="6" spans="1:252" ht="31.5" customHeight="1">
      <c r="A6" s="156"/>
      <c r="B6" s="156"/>
      <c r="C6" s="87"/>
      <c r="D6" s="156"/>
      <c r="E6" s="156"/>
      <c r="F6" s="36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IN6"/>
      <c r="IO6"/>
      <c r="IP6"/>
      <c r="IQ6"/>
      <c r="IR6"/>
    </row>
    <row r="7" spans="1:19" ht="23.25" customHeight="1">
      <c r="A7" s="86"/>
      <c r="B7" s="86"/>
      <c r="C7" s="86"/>
      <c r="D7" s="575" t="s">
        <v>100</v>
      </c>
      <c r="E7" s="366" t="s">
        <v>80</v>
      </c>
      <c r="F7" s="367">
        <f>F8</f>
        <v>756.6</v>
      </c>
      <c r="G7" s="367">
        <f aca="true" t="shared" si="0" ref="G7:S8">G8</f>
        <v>587.1</v>
      </c>
      <c r="H7" s="367">
        <f t="shared" si="0"/>
        <v>412.70000000000005</v>
      </c>
      <c r="I7" s="367">
        <f t="shared" si="0"/>
        <v>84.10000000000001</v>
      </c>
      <c r="J7" s="367">
        <f t="shared" si="0"/>
        <v>90.3</v>
      </c>
      <c r="K7" s="367">
        <f t="shared" si="0"/>
        <v>169.5</v>
      </c>
      <c r="L7" s="367">
        <f t="shared" si="0"/>
        <v>169.5</v>
      </c>
      <c r="M7" s="373">
        <f t="shared" si="0"/>
        <v>0</v>
      </c>
      <c r="N7" s="373">
        <f t="shared" si="0"/>
        <v>0</v>
      </c>
      <c r="O7" s="373">
        <f t="shared" si="0"/>
        <v>0</v>
      </c>
      <c r="P7" s="373">
        <f t="shared" si="0"/>
        <v>0</v>
      </c>
      <c r="Q7" s="373">
        <f t="shared" si="0"/>
        <v>0</v>
      </c>
      <c r="R7" s="373">
        <f t="shared" si="0"/>
        <v>0</v>
      </c>
      <c r="S7" s="373">
        <f t="shared" si="0"/>
        <v>0</v>
      </c>
    </row>
    <row r="8" spans="1:19" ht="23.25" customHeight="1">
      <c r="A8" s="86" t="str">
        <f>'15一般-工资福利'!A8</f>
        <v>201</v>
      </c>
      <c r="B8" s="86"/>
      <c r="C8" s="86"/>
      <c r="D8" s="575" t="s">
        <v>100</v>
      </c>
      <c r="E8" s="368" t="s">
        <v>101</v>
      </c>
      <c r="F8" s="367">
        <f>F9</f>
        <v>756.6</v>
      </c>
      <c r="G8" s="367">
        <f t="shared" si="0"/>
        <v>587.1</v>
      </c>
      <c r="H8" s="367">
        <f t="shared" si="0"/>
        <v>412.70000000000005</v>
      </c>
      <c r="I8" s="367">
        <f t="shared" si="0"/>
        <v>84.10000000000001</v>
      </c>
      <c r="J8" s="367">
        <f t="shared" si="0"/>
        <v>90.3</v>
      </c>
      <c r="K8" s="367">
        <f t="shared" si="0"/>
        <v>169.5</v>
      </c>
      <c r="L8" s="367">
        <f t="shared" si="0"/>
        <v>169.5</v>
      </c>
      <c r="M8" s="373">
        <f t="shared" si="0"/>
        <v>0</v>
      </c>
      <c r="N8" s="373">
        <f t="shared" si="0"/>
        <v>0</v>
      </c>
      <c r="O8" s="373">
        <f t="shared" si="0"/>
        <v>0</v>
      </c>
      <c r="P8" s="373">
        <f t="shared" si="0"/>
        <v>0</v>
      </c>
      <c r="Q8" s="373">
        <f t="shared" si="0"/>
        <v>0</v>
      </c>
      <c r="R8" s="373">
        <f t="shared" si="0"/>
        <v>0</v>
      </c>
      <c r="S8" s="373">
        <f t="shared" si="0"/>
        <v>0</v>
      </c>
    </row>
    <row r="9" spans="1:19" ht="23.25" customHeight="1">
      <c r="A9" s="86" t="str">
        <f>'15一般-工资福利'!A9</f>
        <v>201</v>
      </c>
      <c r="B9" s="86" t="str">
        <f>'15一般-工资福利'!B9</f>
        <v>01</v>
      </c>
      <c r="C9" s="86"/>
      <c r="D9" s="575" t="s">
        <v>100</v>
      </c>
      <c r="E9" s="368" t="s">
        <v>102</v>
      </c>
      <c r="F9" s="367">
        <f>F10+F11</f>
        <v>756.6</v>
      </c>
      <c r="G9" s="367">
        <f aca="true" t="shared" si="1" ref="G9:S9">G10+G11</f>
        <v>587.1</v>
      </c>
      <c r="H9" s="367">
        <f t="shared" si="1"/>
        <v>412.70000000000005</v>
      </c>
      <c r="I9" s="367">
        <f t="shared" si="1"/>
        <v>84.10000000000001</v>
      </c>
      <c r="J9" s="367">
        <f t="shared" si="1"/>
        <v>90.3</v>
      </c>
      <c r="K9" s="367">
        <f t="shared" si="1"/>
        <v>169.5</v>
      </c>
      <c r="L9" s="367">
        <f t="shared" si="1"/>
        <v>169.5</v>
      </c>
      <c r="M9" s="373">
        <f t="shared" si="1"/>
        <v>0</v>
      </c>
      <c r="N9" s="373">
        <f t="shared" si="1"/>
        <v>0</v>
      </c>
      <c r="O9" s="373">
        <f t="shared" si="1"/>
        <v>0</v>
      </c>
      <c r="P9" s="373">
        <f t="shared" si="1"/>
        <v>0</v>
      </c>
      <c r="Q9" s="373">
        <f t="shared" si="1"/>
        <v>0</v>
      </c>
      <c r="R9" s="373">
        <f t="shared" si="1"/>
        <v>0</v>
      </c>
      <c r="S9" s="373">
        <f t="shared" si="1"/>
        <v>0</v>
      </c>
    </row>
    <row r="10" spans="1:252" s="335" customFormat="1" ht="23.2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575" t="s">
        <v>100</v>
      </c>
      <c r="E10" s="368" t="s">
        <v>103</v>
      </c>
      <c r="F10" s="369">
        <f>G10+K10+S10</f>
        <v>587.1</v>
      </c>
      <c r="G10" s="369">
        <f>'14一般预算基本支出表'!F10</f>
        <v>587.1</v>
      </c>
      <c r="H10" s="369">
        <f>'14一般预算基本支出表'!G10</f>
        <v>412.70000000000005</v>
      </c>
      <c r="I10" s="369">
        <f>'14一般预算基本支出表'!H10</f>
        <v>84.10000000000001</v>
      </c>
      <c r="J10" s="369">
        <f>'14一般预算基本支出表'!I10</f>
        <v>90.3</v>
      </c>
      <c r="K10" s="374">
        <f>SUM(L10:R10)</f>
        <v>0</v>
      </c>
      <c r="L10" s="375"/>
      <c r="M10" s="376"/>
      <c r="N10" s="376"/>
      <c r="O10" s="376"/>
      <c r="P10" s="376"/>
      <c r="Q10" s="376"/>
      <c r="R10" s="376"/>
      <c r="S10" s="38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  <c r="IM10" s="360"/>
      <c r="IN10" s="25"/>
      <c r="IO10" s="25"/>
      <c r="IP10" s="25"/>
      <c r="IQ10" s="25"/>
      <c r="IR10" s="25"/>
    </row>
    <row r="11" spans="1:252" ht="29.25" customHeight="1">
      <c r="A11" s="370" t="str">
        <f>MID('21项目明细表'!A9,1,3)</f>
        <v>201</v>
      </c>
      <c r="B11" s="370" t="str">
        <f>MID('21项目明细表'!A9,4,2)</f>
        <v>01</v>
      </c>
      <c r="C11" s="370" t="str">
        <f>MID('21项目明细表'!A9,6,2)</f>
        <v>04</v>
      </c>
      <c r="D11" s="575" t="s">
        <v>100</v>
      </c>
      <c r="E11" s="115" t="s">
        <v>104</v>
      </c>
      <c r="F11" s="371">
        <f>K11</f>
        <v>169.5</v>
      </c>
      <c r="G11" s="372"/>
      <c r="H11" s="371"/>
      <c r="I11" s="371"/>
      <c r="J11" s="371"/>
      <c r="K11" s="371">
        <f>SUM(L11:R11)</f>
        <v>169.5</v>
      </c>
      <c r="L11" s="371">
        <f>'21项目明细表'!E9</f>
        <v>169.5</v>
      </c>
      <c r="M11" s="377"/>
      <c r="N11" s="378"/>
      <c r="O11" s="378"/>
      <c r="P11" s="378"/>
      <c r="Q11" s="378"/>
      <c r="R11" s="378"/>
      <c r="S11" s="381"/>
      <c r="IN11"/>
      <c r="IO11"/>
      <c r="IP11"/>
      <c r="IQ11"/>
      <c r="IR11"/>
    </row>
    <row r="12" spans="1:252" ht="18.75" customHeight="1">
      <c r="A12" s="353"/>
      <c r="B12" s="353"/>
      <c r="C12" s="354"/>
      <c r="D12" s="355"/>
      <c r="E12" s="356"/>
      <c r="F12" s="357"/>
      <c r="H12" s="357"/>
      <c r="I12" s="357"/>
      <c r="J12" s="357"/>
      <c r="K12" s="357"/>
      <c r="L12" s="357"/>
      <c r="M12" s="357"/>
      <c r="N12" s="360"/>
      <c r="O12" s="360"/>
      <c r="P12" s="360"/>
      <c r="Q12" s="360"/>
      <c r="R12" s="360"/>
      <c r="S12" s="382"/>
      <c r="IN12"/>
      <c r="IO12"/>
      <c r="IP12"/>
      <c r="IQ12"/>
      <c r="IR12"/>
    </row>
    <row r="13" spans="3:252" ht="18.75" customHeight="1">
      <c r="C13" s="354"/>
      <c r="D13" s="355"/>
      <c r="E13" s="356"/>
      <c r="F13" s="357"/>
      <c r="H13" s="357"/>
      <c r="I13" s="357"/>
      <c r="J13" s="357"/>
      <c r="K13" s="357"/>
      <c r="L13" s="357"/>
      <c r="M13" s="357"/>
      <c r="N13" s="360"/>
      <c r="O13" s="360"/>
      <c r="P13" s="360"/>
      <c r="Q13" s="360"/>
      <c r="R13" s="360"/>
      <c r="S13" s="382"/>
      <c r="IN13"/>
      <c r="IO13"/>
      <c r="IP13"/>
      <c r="IQ13"/>
      <c r="IR13"/>
    </row>
    <row r="14" spans="4:252" ht="18.75" customHeight="1">
      <c r="D14" s="355"/>
      <c r="E14" s="356"/>
      <c r="F14" s="357"/>
      <c r="H14" s="357"/>
      <c r="I14" s="357"/>
      <c r="J14" s="357"/>
      <c r="K14" s="357"/>
      <c r="L14" s="357"/>
      <c r="M14" s="357"/>
      <c r="N14" s="360"/>
      <c r="O14" s="360"/>
      <c r="P14" s="360"/>
      <c r="Q14" s="360"/>
      <c r="R14" s="360"/>
      <c r="IN14"/>
      <c r="IO14"/>
      <c r="IP14"/>
      <c r="IQ14"/>
      <c r="IR14"/>
    </row>
    <row r="15" spans="4:252" ht="18.75" customHeight="1">
      <c r="D15" s="355"/>
      <c r="E15" s="356"/>
      <c r="H15" s="357"/>
      <c r="I15" s="357"/>
      <c r="J15" s="357"/>
      <c r="K15" s="357"/>
      <c r="L15" s="357"/>
      <c r="M15" s="357"/>
      <c r="N15" s="360"/>
      <c r="O15" s="360"/>
      <c r="P15" s="360"/>
      <c r="Q15" s="360"/>
      <c r="R15" s="360"/>
      <c r="IN15"/>
      <c r="IO15"/>
      <c r="IP15"/>
      <c r="IQ15"/>
      <c r="IR15"/>
    </row>
    <row r="16" spans="4:252" ht="18.75" customHeight="1">
      <c r="D16" s="355"/>
      <c r="H16" s="357"/>
      <c r="I16" s="357"/>
      <c r="J16" s="357"/>
      <c r="K16" s="357"/>
      <c r="M16" s="357"/>
      <c r="N16" s="360"/>
      <c r="O16" s="360"/>
      <c r="P16" s="360"/>
      <c r="Q16" s="360"/>
      <c r="R16" s="360"/>
      <c r="IN16"/>
      <c r="IO16"/>
      <c r="IP16"/>
      <c r="IQ16"/>
      <c r="IR16"/>
    </row>
    <row r="17" spans="8:252" ht="18.75" customHeight="1">
      <c r="H17" s="357"/>
      <c r="I17" s="357"/>
      <c r="K17" s="357"/>
      <c r="M17" s="357"/>
      <c r="N17" s="360"/>
      <c r="O17" s="360"/>
      <c r="Q17" s="360"/>
      <c r="R17" s="360"/>
      <c r="IN17"/>
      <c r="IO17"/>
      <c r="IP17"/>
      <c r="IQ17"/>
      <c r="IR17"/>
    </row>
    <row r="18" spans="4:252" ht="18.75" customHeight="1">
      <c r="D18" s="355"/>
      <c r="H18" s="357"/>
      <c r="I18" s="357"/>
      <c r="K18" s="357"/>
      <c r="N18" s="360"/>
      <c r="O18" s="360"/>
      <c r="Q18" s="360"/>
      <c r="R18" s="360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60"/>
      <c r="R19" s="36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H18"/>
  <sheetViews>
    <sheetView showGridLines="0" showZeros="0" workbookViewId="0" topLeftCell="A1">
      <selection activeCell="D7" sqref="D7:E10"/>
    </sheetView>
  </sheetViews>
  <sheetFormatPr defaultColWidth="6.875" defaultRowHeight="18.75" customHeight="1"/>
  <cols>
    <col min="1" max="2" width="5.375" style="336" customWidth="1"/>
    <col min="3" max="3" width="5.375" style="337" customWidth="1"/>
    <col min="4" max="4" width="7.625" style="338" customWidth="1"/>
    <col min="5" max="5" width="24.125" style="339" customWidth="1"/>
    <col min="6" max="6" width="8.625" style="340" customWidth="1"/>
    <col min="7" max="7" width="11.75390625" style="340" customWidth="1"/>
    <col min="8" max="8" width="16.625" style="340" customWidth="1"/>
    <col min="9" max="9" width="16.75390625" style="340" customWidth="1"/>
    <col min="10" max="237" width="8.00390625" style="341" customWidth="1"/>
    <col min="238" max="242" width="6.875" style="342" customWidth="1"/>
    <col min="243" max="16384" width="6.875" style="342" customWidth="1"/>
  </cols>
  <sheetData>
    <row r="1" spans="1:242" ht="23.25" customHeight="1">
      <c r="A1" s="343"/>
      <c r="B1" s="343"/>
      <c r="C1" s="343"/>
      <c r="D1" s="343"/>
      <c r="E1" s="343"/>
      <c r="F1" s="343"/>
      <c r="G1" s="343"/>
      <c r="H1" s="343"/>
      <c r="I1" s="343" t="s">
        <v>227</v>
      </c>
      <c r="ID1"/>
      <c r="IE1"/>
      <c r="IF1"/>
      <c r="IG1"/>
      <c r="IH1"/>
    </row>
    <row r="2" spans="1:242" ht="23.25" customHeight="1">
      <c r="A2" s="344" t="s">
        <v>228</v>
      </c>
      <c r="B2" s="344"/>
      <c r="C2" s="344"/>
      <c r="D2" s="344"/>
      <c r="E2" s="344"/>
      <c r="F2" s="344"/>
      <c r="G2" s="344"/>
      <c r="H2" s="344"/>
      <c r="I2" s="344"/>
      <c r="ID2"/>
      <c r="IE2"/>
      <c r="IF2"/>
      <c r="IG2"/>
      <c r="IH2"/>
    </row>
    <row r="3" spans="1:242" s="334" customFormat="1" ht="23.25" customHeight="1">
      <c r="A3" s="345" t="str">
        <f>'13一般预算支出'!A3</f>
        <v>部门：岳阳县人民代表大会常务委员会</v>
      </c>
      <c r="B3" s="346"/>
      <c r="C3" s="347"/>
      <c r="D3" s="343"/>
      <c r="E3" s="343"/>
      <c r="F3" s="343"/>
      <c r="G3" s="343"/>
      <c r="H3" s="348" t="s">
        <v>77</v>
      </c>
      <c r="I3" s="348"/>
      <c r="ID3"/>
      <c r="IE3"/>
      <c r="IF3"/>
      <c r="IG3"/>
      <c r="IH3"/>
    </row>
    <row r="4" spans="1:242" s="334" customFormat="1" ht="23.25" customHeight="1">
      <c r="A4" s="349" t="s">
        <v>108</v>
      </c>
      <c r="B4" s="349"/>
      <c r="C4" s="349"/>
      <c r="D4" s="156" t="s">
        <v>78</v>
      </c>
      <c r="E4" s="156" t="s">
        <v>95</v>
      </c>
      <c r="F4" s="350" t="s">
        <v>110</v>
      </c>
      <c r="G4" s="350"/>
      <c r="H4" s="350"/>
      <c r="I4" s="350"/>
      <c r="ID4"/>
      <c r="IE4"/>
      <c r="IF4"/>
      <c r="IG4"/>
      <c r="IH4"/>
    </row>
    <row r="5" spans="1:242" s="334" customFormat="1" ht="23.25" customHeight="1">
      <c r="A5" s="156" t="s">
        <v>97</v>
      </c>
      <c r="B5" s="156" t="s">
        <v>98</v>
      </c>
      <c r="C5" s="87" t="s">
        <v>99</v>
      </c>
      <c r="D5" s="156"/>
      <c r="E5" s="156"/>
      <c r="F5" s="156" t="s">
        <v>80</v>
      </c>
      <c r="G5" s="156" t="s">
        <v>115</v>
      </c>
      <c r="H5" s="156" t="s">
        <v>116</v>
      </c>
      <c r="I5" s="156" t="s">
        <v>117</v>
      </c>
      <c r="ID5"/>
      <c r="IE5"/>
      <c r="IF5"/>
      <c r="IG5"/>
      <c r="IH5"/>
    </row>
    <row r="6" spans="1:242" ht="31.5" customHeight="1">
      <c r="A6" s="156"/>
      <c r="B6" s="156"/>
      <c r="C6" s="87"/>
      <c r="D6" s="156"/>
      <c r="E6" s="156"/>
      <c r="F6" s="156"/>
      <c r="G6" s="156"/>
      <c r="H6" s="156"/>
      <c r="I6" s="156"/>
      <c r="ID6"/>
      <c r="IE6"/>
      <c r="IF6"/>
      <c r="IG6"/>
      <c r="IH6"/>
    </row>
    <row r="7" spans="1:9" ht="23.25" customHeight="1">
      <c r="A7" s="86"/>
      <c r="B7" s="86"/>
      <c r="C7" s="86"/>
      <c r="D7" s="575" t="s">
        <v>100</v>
      </c>
      <c r="E7" s="278" t="s">
        <v>80</v>
      </c>
      <c r="F7" s="351">
        <f>F8</f>
        <v>587.1</v>
      </c>
      <c r="G7" s="351">
        <f aca="true" t="shared" si="0" ref="G7:I9">G8</f>
        <v>412.70000000000005</v>
      </c>
      <c r="H7" s="351">
        <f t="shared" si="0"/>
        <v>84.10000000000001</v>
      </c>
      <c r="I7" s="358">
        <f t="shared" si="0"/>
        <v>90.3</v>
      </c>
    </row>
    <row r="8" spans="1:9" ht="23.25" customHeight="1">
      <c r="A8" s="86" t="str">
        <f>'15一般-工资福利'!A8</f>
        <v>201</v>
      </c>
      <c r="B8" s="86"/>
      <c r="C8" s="86"/>
      <c r="D8" s="575" t="s">
        <v>100</v>
      </c>
      <c r="E8" s="280" t="s">
        <v>101</v>
      </c>
      <c r="F8" s="351">
        <f>F9</f>
        <v>587.1</v>
      </c>
      <c r="G8" s="351">
        <f t="shared" si="0"/>
        <v>412.70000000000005</v>
      </c>
      <c r="H8" s="351">
        <f t="shared" si="0"/>
        <v>84.10000000000001</v>
      </c>
      <c r="I8" s="358">
        <f t="shared" si="0"/>
        <v>90.3</v>
      </c>
    </row>
    <row r="9" spans="1:9" ht="23.25" customHeight="1">
      <c r="A9" s="86" t="str">
        <f>'15一般-工资福利'!A9</f>
        <v>201</v>
      </c>
      <c r="B9" s="86" t="str">
        <f>'15一般-工资福利'!B9</f>
        <v>01</v>
      </c>
      <c r="C9" s="86"/>
      <c r="D9" s="575" t="s">
        <v>100</v>
      </c>
      <c r="E9" s="280" t="s">
        <v>102</v>
      </c>
      <c r="F9" s="351">
        <f>F10</f>
        <v>587.1</v>
      </c>
      <c r="G9" s="351">
        <f t="shared" si="0"/>
        <v>412.70000000000005</v>
      </c>
      <c r="H9" s="351">
        <f t="shared" si="0"/>
        <v>84.10000000000001</v>
      </c>
      <c r="I9" s="358">
        <f t="shared" si="0"/>
        <v>90.3</v>
      </c>
    </row>
    <row r="10" spans="1:242" s="335" customFormat="1" ht="23.2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575" t="s">
        <v>100</v>
      </c>
      <c r="E10" s="280" t="s">
        <v>103</v>
      </c>
      <c r="F10" s="352">
        <f>SUM(G10:I10)</f>
        <v>587.1</v>
      </c>
      <c r="G10" s="352">
        <f>'15一般-工资福利'!F10</f>
        <v>412.70000000000005</v>
      </c>
      <c r="H10" s="352">
        <f>'17一般-商品和服务'!F10</f>
        <v>84.10000000000001</v>
      </c>
      <c r="I10" s="359">
        <f>'19一般-个人和家庭'!F10</f>
        <v>90.3</v>
      </c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25"/>
      <c r="IE10" s="25"/>
      <c r="IF10" s="25"/>
      <c r="IG10" s="25"/>
      <c r="IH10" s="25"/>
    </row>
    <row r="11" spans="1:242" ht="29.25" customHeight="1">
      <c r="A11" s="353"/>
      <c r="B11" s="353"/>
      <c r="C11" s="354"/>
      <c r="D11" s="355"/>
      <c r="E11" s="356"/>
      <c r="G11" s="357"/>
      <c r="H11" s="357"/>
      <c r="I11" s="357"/>
      <c r="ID11"/>
      <c r="IE11"/>
      <c r="IF11"/>
      <c r="IG11"/>
      <c r="IH11"/>
    </row>
    <row r="12" spans="1:242" ht="18.75" customHeight="1">
      <c r="A12" s="353"/>
      <c r="B12" s="353"/>
      <c r="C12" s="354"/>
      <c r="D12" s="355"/>
      <c r="E12" s="356"/>
      <c r="G12" s="357"/>
      <c r="H12" s="357"/>
      <c r="I12" s="357"/>
      <c r="ID12"/>
      <c r="IE12"/>
      <c r="IF12"/>
      <c r="IG12"/>
      <c r="IH12"/>
    </row>
    <row r="13" spans="3:242" ht="18.75" customHeight="1">
      <c r="C13" s="354"/>
      <c r="D13" s="355"/>
      <c r="E13" s="356"/>
      <c r="G13" s="357"/>
      <c r="H13" s="357"/>
      <c r="I13" s="357"/>
      <c r="ID13"/>
      <c r="IE13"/>
      <c r="IF13"/>
      <c r="IG13"/>
      <c r="IH13"/>
    </row>
    <row r="14" spans="4:242" ht="18.75" customHeight="1">
      <c r="D14" s="355"/>
      <c r="E14" s="356"/>
      <c r="G14" s="357"/>
      <c r="H14" s="357"/>
      <c r="I14" s="357"/>
      <c r="ID14"/>
      <c r="IE14"/>
      <c r="IF14"/>
      <c r="IG14"/>
      <c r="IH14"/>
    </row>
    <row r="15" spans="4:242" ht="18.75" customHeight="1">
      <c r="D15" s="355"/>
      <c r="E15" s="356"/>
      <c r="G15" s="357"/>
      <c r="H15" s="357"/>
      <c r="I15" s="357"/>
      <c r="ID15"/>
      <c r="IE15"/>
      <c r="IF15"/>
      <c r="IG15"/>
      <c r="IH15"/>
    </row>
    <row r="16" spans="4:242" ht="18.75" customHeight="1">
      <c r="D16" s="355"/>
      <c r="G16" s="357"/>
      <c r="H16" s="357"/>
      <c r="I16" s="357"/>
      <c r="ID16"/>
      <c r="IE16"/>
      <c r="IF16"/>
      <c r="IG16"/>
      <c r="IH16"/>
    </row>
    <row r="17" spans="7:242" ht="18.75" customHeight="1">
      <c r="G17" s="357"/>
      <c r="H17" s="357"/>
      <c r="ID17"/>
      <c r="IE17"/>
      <c r="IF17"/>
      <c r="IG17"/>
      <c r="IH17"/>
    </row>
    <row r="18" spans="4:242" ht="18.75" customHeight="1">
      <c r="D18" s="355"/>
      <c r="G18" s="357"/>
      <c r="H18" s="357"/>
      <c r="ID18"/>
      <c r="IE18"/>
      <c r="IF18"/>
      <c r="IG18"/>
      <c r="IH18"/>
    </row>
  </sheetData>
  <sheetProtection formatCells="0" formatColumns="0" formatRows="0"/>
  <mergeCells count="11">
    <mergeCell ref="A2:I2"/>
    <mergeCell ref="H3:I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3" sqref="A3:F3"/>
    </sheetView>
  </sheetViews>
  <sheetFormatPr defaultColWidth="6.75390625" defaultRowHeight="22.5" customHeight="1"/>
  <cols>
    <col min="1" max="3" width="3.625" style="306" customWidth="1"/>
    <col min="4" max="4" width="7.25390625" style="306" customWidth="1"/>
    <col min="5" max="5" width="19.50390625" style="306" customWidth="1"/>
    <col min="6" max="6" width="9.00390625" style="306" customWidth="1"/>
    <col min="7" max="7" width="8.50390625" style="306" customWidth="1"/>
    <col min="8" max="12" width="7.50390625" style="306" customWidth="1"/>
    <col min="13" max="13" width="7.50390625" style="307" customWidth="1"/>
    <col min="14" max="14" width="8.50390625" style="306" customWidth="1"/>
    <col min="15" max="23" width="7.50390625" style="306" customWidth="1"/>
    <col min="24" max="24" width="8.125" style="306" customWidth="1"/>
    <col min="25" max="27" width="7.50390625" style="306" customWidth="1"/>
    <col min="28" max="16384" width="6.75390625" style="306" customWidth="1"/>
  </cols>
  <sheetData>
    <row r="1" spans="2:28" ht="22.5" customHeight="1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AA1" s="329" t="s">
        <v>229</v>
      </c>
      <c r="AB1" s="330"/>
    </row>
    <row r="2" spans="1:27" ht="22.5" customHeight="1">
      <c r="A2" s="309" t="s">
        <v>230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28" ht="22.5" customHeight="1">
      <c r="A3" s="310" t="str">
        <f>'14一般预算基本支出表'!A3</f>
        <v>部门：岳阳县人民代表大会常务委员会</v>
      </c>
      <c r="B3" s="310"/>
      <c r="C3" s="310"/>
      <c r="D3" s="310"/>
      <c r="E3" s="310"/>
      <c r="F3" s="310"/>
      <c r="G3" s="311"/>
      <c r="H3" s="311"/>
      <c r="I3" s="311"/>
      <c r="J3" s="311"/>
      <c r="K3" s="311"/>
      <c r="L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Z3" s="331" t="s">
        <v>77</v>
      </c>
      <c r="AA3" s="331"/>
      <c r="AB3" s="332"/>
    </row>
    <row r="4" spans="1:27" ht="27" customHeight="1">
      <c r="A4" s="312" t="s">
        <v>94</v>
      </c>
      <c r="B4" s="312"/>
      <c r="C4" s="312"/>
      <c r="D4" s="313" t="s">
        <v>78</v>
      </c>
      <c r="E4" s="313" t="s">
        <v>95</v>
      </c>
      <c r="F4" s="313" t="s">
        <v>96</v>
      </c>
      <c r="G4" s="314" t="s">
        <v>144</v>
      </c>
      <c r="H4" s="314"/>
      <c r="I4" s="314"/>
      <c r="J4" s="314"/>
      <c r="K4" s="314"/>
      <c r="L4" s="314"/>
      <c r="M4" s="314"/>
      <c r="N4" s="314"/>
      <c r="O4" s="314" t="s">
        <v>145</v>
      </c>
      <c r="P4" s="314"/>
      <c r="Q4" s="314"/>
      <c r="R4" s="314"/>
      <c r="S4" s="314"/>
      <c r="T4" s="314"/>
      <c r="U4" s="314"/>
      <c r="V4" s="314"/>
      <c r="W4" s="326" t="s">
        <v>146</v>
      </c>
      <c r="X4" s="313" t="s">
        <v>147</v>
      </c>
      <c r="Y4" s="313"/>
      <c r="Z4" s="313"/>
      <c r="AA4" s="313"/>
    </row>
    <row r="5" spans="1:27" ht="27" customHeight="1">
      <c r="A5" s="313" t="s">
        <v>97</v>
      </c>
      <c r="B5" s="313" t="s">
        <v>98</v>
      </c>
      <c r="C5" s="313" t="s">
        <v>99</v>
      </c>
      <c r="D5" s="313"/>
      <c r="E5" s="313"/>
      <c r="F5" s="313"/>
      <c r="G5" s="313" t="s">
        <v>80</v>
      </c>
      <c r="H5" s="313" t="s">
        <v>148</v>
      </c>
      <c r="I5" s="313" t="s">
        <v>149</v>
      </c>
      <c r="J5" s="313" t="s">
        <v>150</v>
      </c>
      <c r="K5" s="313" t="s">
        <v>151</v>
      </c>
      <c r="L5" s="322" t="s">
        <v>152</v>
      </c>
      <c r="M5" s="313" t="s">
        <v>153</v>
      </c>
      <c r="N5" s="313" t="s">
        <v>154</v>
      </c>
      <c r="O5" s="313" t="s">
        <v>80</v>
      </c>
      <c r="P5" s="313" t="s">
        <v>155</v>
      </c>
      <c r="Q5" s="313" t="s">
        <v>156</v>
      </c>
      <c r="R5" s="313" t="s">
        <v>157</v>
      </c>
      <c r="S5" s="322" t="s">
        <v>158</v>
      </c>
      <c r="T5" s="313" t="s">
        <v>159</v>
      </c>
      <c r="U5" s="313" t="s">
        <v>160</v>
      </c>
      <c r="V5" s="313" t="s">
        <v>161</v>
      </c>
      <c r="W5" s="327"/>
      <c r="X5" s="313" t="s">
        <v>80</v>
      </c>
      <c r="Y5" s="313" t="s">
        <v>162</v>
      </c>
      <c r="Z5" s="313" t="s">
        <v>163</v>
      </c>
      <c r="AA5" s="313" t="s">
        <v>147</v>
      </c>
    </row>
    <row r="6" spans="1:27" ht="27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22"/>
      <c r="M6" s="313"/>
      <c r="N6" s="313"/>
      <c r="O6" s="313"/>
      <c r="P6" s="313"/>
      <c r="Q6" s="313"/>
      <c r="R6" s="313"/>
      <c r="S6" s="322"/>
      <c r="T6" s="313"/>
      <c r="U6" s="313"/>
      <c r="V6" s="313"/>
      <c r="W6" s="328"/>
      <c r="X6" s="313"/>
      <c r="Y6" s="313"/>
      <c r="Z6" s="313"/>
      <c r="AA6" s="313"/>
    </row>
    <row r="7" spans="1:27" ht="24" customHeight="1">
      <c r="A7" s="315"/>
      <c r="B7" s="315"/>
      <c r="C7" s="316"/>
      <c r="D7" s="575" t="s">
        <v>100</v>
      </c>
      <c r="E7" s="278" t="s">
        <v>80</v>
      </c>
      <c r="F7" s="317">
        <f>G7+O7+W7+X7</f>
        <v>412.70000000000005</v>
      </c>
      <c r="G7" s="317">
        <f>SUM(H7:N7)</f>
        <v>304.5</v>
      </c>
      <c r="H7" s="318">
        <f>H8</f>
        <v>190.4</v>
      </c>
      <c r="I7" s="318">
        <f aca="true" t="shared" si="0" ref="I7:P8">I8</f>
        <v>0</v>
      </c>
      <c r="J7" s="318">
        <f t="shared" si="0"/>
        <v>98.2</v>
      </c>
      <c r="K7" s="318">
        <f t="shared" si="0"/>
        <v>0</v>
      </c>
      <c r="L7" s="318">
        <f t="shared" si="0"/>
        <v>0</v>
      </c>
      <c r="M7" s="318">
        <f t="shared" si="0"/>
        <v>15.9</v>
      </c>
      <c r="N7" s="318">
        <f t="shared" si="0"/>
        <v>0</v>
      </c>
      <c r="O7" s="323">
        <f>SUM(P7:V7)</f>
        <v>73.60000000000002</v>
      </c>
      <c r="P7" s="318">
        <f t="shared" si="0"/>
        <v>46.2</v>
      </c>
      <c r="Q7" s="318">
        <f aca="true" t="shared" si="1" ref="Q7:AA9">Q8</f>
        <v>21.6</v>
      </c>
      <c r="R7" s="318">
        <f t="shared" si="1"/>
        <v>2.9</v>
      </c>
      <c r="S7" s="318">
        <f t="shared" si="1"/>
        <v>0</v>
      </c>
      <c r="T7" s="318">
        <f t="shared" si="1"/>
        <v>2.9</v>
      </c>
      <c r="U7" s="318">
        <f t="shared" si="1"/>
        <v>0</v>
      </c>
      <c r="V7" s="318">
        <f t="shared" si="1"/>
        <v>0</v>
      </c>
      <c r="W7" s="318">
        <f t="shared" si="1"/>
        <v>34.6</v>
      </c>
      <c r="X7" s="318">
        <f t="shared" si="1"/>
        <v>0</v>
      </c>
      <c r="Y7" s="318">
        <f t="shared" si="1"/>
        <v>0</v>
      </c>
      <c r="Z7" s="318">
        <f t="shared" si="1"/>
        <v>0</v>
      </c>
      <c r="AA7" s="318">
        <f t="shared" si="1"/>
        <v>0</v>
      </c>
    </row>
    <row r="8" spans="1:27" ht="22.5" customHeight="1">
      <c r="A8" s="315" t="s">
        <v>231</v>
      </c>
      <c r="B8" s="315"/>
      <c r="C8" s="315"/>
      <c r="D8" s="575" t="s">
        <v>100</v>
      </c>
      <c r="E8" s="280" t="s">
        <v>101</v>
      </c>
      <c r="F8" s="317">
        <f>G8+O8+W8+X8</f>
        <v>412.70000000000005</v>
      </c>
      <c r="G8" s="317">
        <f>SUM(H8:N8)</f>
        <v>304.5</v>
      </c>
      <c r="H8" s="318">
        <f>H9</f>
        <v>190.4</v>
      </c>
      <c r="I8" s="318">
        <f t="shared" si="0"/>
        <v>0</v>
      </c>
      <c r="J8" s="318">
        <f t="shared" si="0"/>
        <v>98.2</v>
      </c>
      <c r="K8" s="318">
        <f t="shared" si="0"/>
        <v>0</v>
      </c>
      <c r="L8" s="318">
        <f t="shared" si="0"/>
        <v>0</v>
      </c>
      <c r="M8" s="318">
        <f t="shared" si="0"/>
        <v>15.9</v>
      </c>
      <c r="N8" s="318">
        <f t="shared" si="0"/>
        <v>0</v>
      </c>
      <c r="O8" s="323">
        <f>SUM(P8:V8)</f>
        <v>73.60000000000002</v>
      </c>
      <c r="P8" s="318">
        <f t="shared" si="0"/>
        <v>46.2</v>
      </c>
      <c r="Q8" s="318">
        <f t="shared" si="1"/>
        <v>21.6</v>
      </c>
      <c r="R8" s="318">
        <f t="shared" si="1"/>
        <v>2.9</v>
      </c>
      <c r="S8" s="318">
        <f t="shared" si="1"/>
        <v>0</v>
      </c>
      <c r="T8" s="318">
        <f t="shared" si="1"/>
        <v>2.9</v>
      </c>
      <c r="U8" s="318">
        <f t="shared" si="1"/>
        <v>0</v>
      </c>
      <c r="V8" s="318">
        <f t="shared" si="1"/>
        <v>0</v>
      </c>
      <c r="W8" s="318">
        <f t="shared" si="1"/>
        <v>34.6</v>
      </c>
      <c r="X8" s="318">
        <f t="shared" si="1"/>
        <v>0</v>
      </c>
      <c r="Y8" s="318">
        <f t="shared" si="1"/>
        <v>0</v>
      </c>
      <c r="Z8" s="318">
        <f t="shared" si="1"/>
        <v>0</v>
      </c>
      <c r="AA8" s="318">
        <f t="shared" si="1"/>
        <v>0</v>
      </c>
    </row>
    <row r="9" spans="1:27" ht="22.5" customHeight="1">
      <c r="A9" s="315" t="s">
        <v>231</v>
      </c>
      <c r="B9" s="315" t="s">
        <v>169</v>
      </c>
      <c r="C9" s="315"/>
      <c r="D9" s="575" t="s">
        <v>100</v>
      </c>
      <c r="E9" s="280" t="s">
        <v>102</v>
      </c>
      <c r="F9" s="317">
        <f>G9+O9+W9+X9</f>
        <v>412.70000000000005</v>
      </c>
      <c r="G9" s="317">
        <f>SUM(H9:N9)</f>
        <v>304.5</v>
      </c>
      <c r="H9" s="318">
        <f>H10</f>
        <v>190.4</v>
      </c>
      <c r="I9" s="318">
        <f aca="true" t="shared" si="2" ref="I9:P9">I10</f>
        <v>0</v>
      </c>
      <c r="J9" s="318">
        <f t="shared" si="2"/>
        <v>98.2</v>
      </c>
      <c r="K9" s="318">
        <f t="shared" si="2"/>
        <v>0</v>
      </c>
      <c r="L9" s="318">
        <f t="shared" si="2"/>
        <v>0</v>
      </c>
      <c r="M9" s="318">
        <f t="shared" si="2"/>
        <v>15.9</v>
      </c>
      <c r="N9" s="318">
        <f t="shared" si="2"/>
        <v>0</v>
      </c>
      <c r="O9" s="323">
        <f>SUM(P9:V9)</f>
        <v>73.60000000000002</v>
      </c>
      <c r="P9" s="318">
        <f t="shared" si="2"/>
        <v>46.2</v>
      </c>
      <c r="Q9" s="318">
        <f t="shared" si="1"/>
        <v>21.6</v>
      </c>
      <c r="R9" s="318">
        <f t="shared" si="1"/>
        <v>2.9</v>
      </c>
      <c r="S9" s="318">
        <f t="shared" si="1"/>
        <v>0</v>
      </c>
      <c r="T9" s="318">
        <f t="shared" si="1"/>
        <v>2.9</v>
      </c>
      <c r="U9" s="318">
        <f t="shared" si="1"/>
        <v>0</v>
      </c>
      <c r="V9" s="318">
        <f t="shared" si="1"/>
        <v>0</v>
      </c>
      <c r="W9" s="318">
        <f t="shared" si="1"/>
        <v>34.6</v>
      </c>
      <c r="X9" s="318">
        <f t="shared" si="1"/>
        <v>0</v>
      </c>
      <c r="Y9" s="318">
        <f t="shared" si="1"/>
        <v>0</v>
      </c>
      <c r="Z9" s="318">
        <f t="shared" si="1"/>
        <v>0</v>
      </c>
      <c r="AA9" s="318">
        <f t="shared" si="1"/>
        <v>0</v>
      </c>
    </row>
    <row r="10" spans="1:256" s="25" customFormat="1" ht="26.25" customHeight="1">
      <c r="A10" s="319" t="s">
        <v>231</v>
      </c>
      <c r="B10" s="319" t="s">
        <v>169</v>
      </c>
      <c r="C10" s="319" t="s">
        <v>169</v>
      </c>
      <c r="D10" s="575" t="s">
        <v>100</v>
      </c>
      <c r="E10" s="280" t="s">
        <v>103</v>
      </c>
      <c r="F10" s="317">
        <f>G10+O10+W10+X10</f>
        <v>412.70000000000005</v>
      </c>
      <c r="G10" s="317">
        <f>SUM(H10:N10)</f>
        <v>304.5</v>
      </c>
      <c r="H10" s="318">
        <v>190.4</v>
      </c>
      <c r="I10" s="324"/>
      <c r="J10" s="318">
        <v>98.2</v>
      </c>
      <c r="K10" s="324"/>
      <c r="L10" s="324"/>
      <c r="M10" s="324">
        <v>15.9</v>
      </c>
      <c r="N10" s="324"/>
      <c r="O10" s="323">
        <f>SUM(P10:V10)</f>
        <v>73.60000000000002</v>
      </c>
      <c r="P10" s="318">
        <v>46.2</v>
      </c>
      <c r="Q10" s="318">
        <v>21.6</v>
      </c>
      <c r="R10" s="324">
        <v>2.9</v>
      </c>
      <c r="S10" s="324"/>
      <c r="T10" s="318">
        <v>2.9</v>
      </c>
      <c r="U10" s="324"/>
      <c r="V10" s="324"/>
      <c r="W10" s="318">
        <v>34.6</v>
      </c>
      <c r="X10" s="323">
        <f>SUM(Y10:AA10)</f>
        <v>0</v>
      </c>
      <c r="Y10" s="324"/>
      <c r="Z10" s="324"/>
      <c r="AA10" s="324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pans="1:28" ht="22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5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</row>
    <row r="12" spans="1:28" ht="22.5" customHeight="1">
      <c r="A12" s="320"/>
      <c r="B12" s="320"/>
      <c r="C12" s="320"/>
      <c r="D12" s="320"/>
      <c r="E12" s="320"/>
      <c r="F12" s="321"/>
      <c r="G12" s="320"/>
      <c r="H12" s="320"/>
      <c r="I12" s="320"/>
      <c r="J12" s="320"/>
      <c r="K12" s="320"/>
      <c r="L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</row>
    <row r="13" spans="1:27" ht="22.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</row>
    <row r="14" spans="1:27" ht="22.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</row>
    <row r="15" spans="1:26" ht="22.5" customHeight="1">
      <c r="A15" s="320"/>
      <c r="B15" s="320"/>
      <c r="C15" s="320"/>
      <c r="D15" s="320"/>
      <c r="E15" s="320"/>
      <c r="F15" s="320"/>
      <c r="J15" s="320"/>
      <c r="K15" s="320"/>
      <c r="L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</row>
    <row r="16" spans="1:25" ht="22.5" customHeight="1">
      <c r="A16" s="320"/>
      <c r="B16" s="320"/>
      <c r="C16" s="320"/>
      <c r="D16" s="320"/>
      <c r="E16" s="320"/>
      <c r="F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</row>
    <row r="17" spans="15:24" ht="22.5" customHeight="1">
      <c r="O17" s="320"/>
      <c r="P17" s="320"/>
      <c r="Q17" s="320"/>
      <c r="R17" s="320"/>
      <c r="S17" s="320"/>
      <c r="T17" s="320"/>
      <c r="U17" s="320"/>
      <c r="V17" s="320"/>
      <c r="W17" s="320"/>
      <c r="X17" s="320"/>
    </row>
    <row r="18" spans="15:17" ht="22.5" customHeight="1">
      <c r="O18" s="320"/>
      <c r="P18" s="320"/>
      <c r="Q18" s="320"/>
    </row>
    <row r="19" ht="22.5" customHeight="1"/>
  </sheetData>
  <sheetProtection formatCells="0" formatColumns="0" formatRows="0"/>
  <mergeCells count="34">
    <mergeCell ref="A2:AA2"/>
    <mergeCell ref="A3:F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M3" sqref="M3:N3"/>
    </sheetView>
  </sheetViews>
  <sheetFormatPr defaultColWidth="9.00390625" defaultRowHeight="14.25"/>
  <cols>
    <col min="1" max="3" width="5.375" style="0" customWidth="1"/>
    <col min="5" max="5" width="21.00390625" style="0" customWidth="1"/>
    <col min="6" max="6" width="12.50390625" style="0" customWidth="1"/>
  </cols>
  <sheetData>
    <row r="1" ht="14.25" customHeight="1">
      <c r="N1" s="254" t="s">
        <v>232</v>
      </c>
    </row>
    <row r="2" spans="1:14" ht="33" customHeight="1">
      <c r="A2" s="301" t="s">
        <v>233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21.75" customHeight="1">
      <c r="A3" s="249" t="str">
        <f>'15一般-工资福利'!A3</f>
        <v>部门：岳阳县人民代表大会常务委员会</v>
      </c>
      <c r="M3" s="303" t="s">
        <v>77</v>
      </c>
      <c r="N3" s="304"/>
    </row>
    <row r="4" spans="1:14" ht="22.5" customHeight="1">
      <c r="A4" s="250" t="s">
        <v>94</v>
      </c>
      <c r="B4" s="250"/>
      <c r="C4" s="250"/>
      <c r="D4" s="83" t="s">
        <v>127</v>
      </c>
      <c r="E4" s="83" t="s">
        <v>79</v>
      </c>
      <c r="F4" s="83" t="s">
        <v>80</v>
      </c>
      <c r="G4" s="83" t="s">
        <v>129</v>
      </c>
      <c r="H4" s="83"/>
      <c r="I4" s="83"/>
      <c r="J4" s="83"/>
      <c r="K4" s="83"/>
      <c r="L4" s="83" t="s">
        <v>133</v>
      </c>
      <c r="M4" s="83"/>
      <c r="N4" s="83"/>
    </row>
    <row r="5" spans="1:14" ht="17.25" customHeight="1">
      <c r="A5" s="83" t="s">
        <v>97</v>
      </c>
      <c r="B5" s="89" t="s">
        <v>98</v>
      </c>
      <c r="C5" s="83" t="s">
        <v>99</v>
      </c>
      <c r="D5" s="83"/>
      <c r="E5" s="83"/>
      <c r="F5" s="83"/>
      <c r="G5" s="83" t="s">
        <v>166</v>
      </c>
      <c r="H5" s="83" t="s">
        <v>167</v>
      </c>
      <c r="I5" s="83" t="s">
        <v>145</v>
      </c>
      <c r="J5" s="83" t="s">
        <v>146</v>
      </c>
      <c r="K5" s="83" t="s">
        <v>147</v>
      </c>
      <c r="L5" s="83" t="s">
        <v>166</v>
      </c>
      <c r="M5" s="83" t="s">
        <v>115</v>
      </c>
      <c r="N5" s="83" t="s">
        <v>168</v>
      </c>
    </row>
    <row r="6" spans="1:14" ht="20.25" customHeight="1">
      <c r="A6" s="83"/>
      <c r="B6" s="8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2.5" customHeight="1">
      <c r="A7" s="86"/>
      <c r="B7" s="86"/>
      <c r="C7" s="87"/>
      <c r="D7" s="575" t="s">
        <v>100</v>
      </c>
      <c r="E7" s="278" t="s">
        <v>80</v>
      </c>
      <c r="F7" s="90">
        <f>G7+L7</f>
        <v>412.70000000000005</v>
      </c>
      <c r="G7" s="90">
        <f>SUM(H7:K7)</f>
        <v>412.70000000000005</v>
      </c>
      <c r="H7" s="90">
        <f>'15一般-工资福利'!G7</f>
        <v>304.5</v>
      </c>
      <c r="I7" s="90">
        <f>'15一般-工资福利'!O7</f>
        <v>73.60000000000002</v>
      </c>
      <c r="J7" s="90">
        <f>'15一般-工资福利'!W7</f>
        <v>34.6</v>
      </c>
      <c r="K7" s="90">
        <f>'15一般-工资福利'!X7</f>
        <v>0</v>
      </c>
      <c r="L7" s="305"/>
      <c r="M7" s="305"/>
      <c r="N7" s="83"/>
    </row>
    <row r="8" spans="1:14" ht="22.5" customHeight="1">
      <c r="A8" s="86" t="str">
        <f>'15一般-工资福利'!A8</f>
        <v>201</v>
      </c>
      <c r="B8" s="86"/>
      <c r="C8" s="86"/>
      <c r="D8" s="575" t="s">
        <v>100</v>
      </c>
      <c r="E8" s="280" t="s">
        <v>101</v>
      </c>
      <c r="F8" s="90">
        <f>G8+L8</f>
        <v>412.70000000000005</v>
      </c>
      <c r="G8" s="90">
        <f>SUM(H8:K8)</f>
        <v>412.70000000000005</v>
      </c>
      <c r="H8" s="90">
        <f>'15一般-工资福利'!G8</f>
        <v>304.5</v>
      </c>
      <c r="I8" s="90">
        <f>'15一般-工资福利'!O8</f>
        <v>73.60000000000002</v>
      </c>
      <c r="J8" s="90">
        <f>'15一般-工资福利'!W8</f>
        <v>34.6</v>
      </c>
      <c r="K8" s="90">
        <f>'15一般-工资福利'!X8</f>
        <v>0</v>
      </c>
      <c r="L8" s="305"/>
      <c r="M8" s="305"/>
      <c r="N8" s="83"/>
    </row>
    <row r="9" spans="1:14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575" t="s">
        <v>100</v>
      </c>
      <c r="E9" s="280" t="s">
        <v>102</v>
      </c>
      <c r="F9" s="90">
        <f>G9+L9</f>
        <v>412.70000000000005</v>
      </c>
      <c r="G9" s="90">
        <f>SUM(H9:K9)</f>
        <v>412.70000000000005</v>
      </c>
      <c r="H9" s="90">
        <f>'15一般-工资福利'!G9</f>
        <v>304.5</v>
      </c>
      <c r="I9" s="90">
        <f>'15一般-工资福利'!O9</f>
        <v>73.60000000000002</v>
      </c>
      <c r="J9" s="90">
        <f>'15一般-工资福利'!W9</f>
        <v>34.6</v>
      </c>
      <c r="K9" s="90">
        <f>'15一般-工资福利'!X9</f>
        <v>0</v>
      </c>
      <c r="L9" s="305"/>
      <c r="M9" s="305"/>
      <c r="N9" s="83"/>
    </row>
    <row r="10" spans="1:14" s="25" customFormat="1" ht="29.2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575" t="s">
        <v>100</v>
      </c>
      <c r="E10" s="280" t="s">
        <v>103</v>
      </c>
      <c r="F10" s="90">
        <f>G10+L10</f>
        <v>412.70000000000005</v>
      </c>
      <c r="G10" s="90">
        <f>SUM(H10:K10)</f>
        <v>412.70000000000005</v>
      </c>
      <c r="H10" s="90">
        <f>'15一般-工资福利'!G10</f>
        <v>304.5</v>
      </c>
      <c r="I10" s="90">
        <f>'15一般-工资福利'!O10</f>
        <v>73.60000000000002</v>
      </c>
      <c r="J10" s="90">
        <f>'15一般-工资福利'!W10</f>
        <v>34.6</v>
      </c>
      <c r="K10" s="90">
        <f>'15一般-工资福利'!X10</f>
        <v>0</v>
      </c>
      <c r="L10" s="305"/>
      <c r="M10" s="305"/>
      <c r="N10" s="25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A3" sqref="A3:E3"/>
    </sheetView>
  </sheetViews>
  <sheetFormatPr defaultColWidth="6.75390625" defaultRowHeight="22.5" customHeight="1"/>
  <cols>
    <col min="1" max="1" width="4.75390625" style="284" customWidth="1"/>
    <col min="2" max="3" width="4.00390625" style="284" customWidth="1"/>
    <col min="4" max="4" width="9.625" style="284" customWidth="1"/>
    <col min="5" max="5" width="21.875" style="284" customWidth="1"/>
    <col min="6" max="6" width="8.625" style="284" customWidth="1"/>
    <col min="7" max="14" width="7.25390625" style="284" customWidth="1"/>
    <col min="15" max="15" width="7.00390625" style="284" customWidth="1"/>
    <col min="16" max="24" width="7.25390625" style="284" customWidth="1"/>
    <col min="25" max="25" width="6.875" style="284" customWidth="1"/>
    <col min="26" max="26" width="7.25390625" style="284" customWidth="1"/>
    <col min="27" max="16384" width="6.75390625" style="284" customWidth="1"/>
  </cols>
  <sheetData>
    <row r="1" spans="2:26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X1" s="298" t="s">
        <v>234</v>
      </c>
      <c r="Y1" s="298"/>
      <c r="Z1" s="298"/>
    </row>
    <row r="2" spans="1:26" ht="22.5" customHeight="1">
      <c r="A2" s="286" t="s">
        <v>235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22.5" customHeight="1">
      <c r="A3" s="287" t="str">
        <f>'16一般-工资福利(政府预算)'!A3</f>
        <v>部门：岳阳县人民代表大会常务委员会</v>
      </c>
      <c r="B3" s="287"/>
      <c r="C3" s="287"/>
      <c r="D3" s="287"/>
      <c r="E3" s="287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X3" s="299" t="s">
        <v>77</v>
      </c>
      <c r="Y3" s="299"/>
      <c r="Z3" s="299"/>
    </row>
    <row r="4" spans="1:26" ht="22.5" customHeight="1">
      <c r="A4" s="289" t="s">
        <v>94</v>
      </c>
      <c r="B4" s="289"/>
      <c r="C4" s="289"/>
      <c r="D4" s="290" t="s">
        <v>78</v>
      </c>
      <c r="E4" s="290" t="s">
        <v>95</v>
      </c>
      <c r="F4" s="290" t="s">
        <v>172</v>
      </c>
      <c r="G4" s="290" t="s">
        <v>173</v>
      </c>
      <c r="H4" s="290" t="s">
        <v>174</v>
      </c>
      <c r="I4" s="290" t="s">
        <v>175</v>
      </c>
      <c r="J4" s="290" t="s">
        <v>176</v>
      </c>
      <c r="K4" s="290" t="s">
        <v>177</v>
      </c>
      <c r="L4" s="290" t="s">
        <v>178</v>
      </c>
      <c r="M4" s="290" t="s">
        <v>179</v>
      </c>
      <c r="N4" s="290" t="s">
        <v>180</v>
      </c>
      <c r="O4" s="290" t="s">
        <v>181</v>
      </c>
      <c r="P4" s="290" t="s">
        <v>182</v>
      </c>
      <c r="Q4" s="290" t="s">
        <v>183</v>
      </c>
      <c r="R4" s="290" t="s">
        <v>184</v>
      </c>
      <c r="S4" s="290" t="s">
        <v>185</v>
      </c>
      <c r="T4" s="290" t="s">
        <v>186</v>
      </c>
      <c r="U4" s="290" t="s">
        <v>187</v>
      </c>
      <c r="V4" s="290" t="s">
        <v>188</v>
      </c>
      <c r="W4" s="290" t="s">
        <v>189</v>
      </c>
      <c r="X4" s="290" t="s">
        <v>190</v>
      </c>
      <c r="Y4" s="290" t="s">
        <v>191</v>
      </c>
      <c r="Z4" s="290" t="s">
        <v>192</v>
      </c>
    </row>
    <row r="5" spans="1:26" ht="22.5" customHeight="1">
      <c r="A5" s="290" t="s">
        <v>97</v>
      </c>
      <c r="B5" s="290" t="s">
        <v>98</v>
      </c>
      <c r="C5" s="290" t="s">
        <v>99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22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22.5" customHeight="1">
      <c r="A7" s="86"/>
      <c r="B7" s="86"/>
      <c r="C7" s="87"/>
      <c r="D7" s="86" t="str">
        <f>'15一般-工资福利'!D7</f>
        <v>001003</v>
      </c>
      <c r="E7" s="86" t="str">
        <f>'15一般-工资福利'!E7</f>
        <v>合计</v>
      </c>
      <c r="F7" s="291">
        <f>F9</f>
        <v>84.10000000000001</v>
      </c>
      <c r="G7" s="291">
        <f aca="true" t="shared" si="0" ref="G7:Z7">G9</f>
        <v>4.36</v>
      </c>
      <c r="H7" s="291">
        <f t="shared" si="0"/>
        <v>1.44</v>
      </c>
      <c r="I7" s="291">
        <f t="shared" si="0"/>
        <v>0.54</v>
      </c>
      <c r="J7" s="291">
        <f t="shared" si="0"/>
        <v>3.6</v>
      </c>
      <c r="K7" s="291">
        <f t="shared" si="0"/>
        <v>10.44</v>
      </c>
      <c r="L7" s="291">
        <f t="shared" si="0"/>
        <v>3.96</v>
      </c>
      <c r="M7" s="291">
        <f t="shared" si="0"/>
        <v>8.64</v>
      </c>
      <c r="N7" s="291">
        <f t="shared" si="0"/>
        <v>0</v>
      </c>
      <c r="O7" s="291">
        <f t="shared" si="0"/>
        <v>1.08</v>
      </c>
      <c r="P7" s="291">
        <f t="shared" si="0"/>
        <v>3.5</v>
      </c>
      <c r="Q7" s="291">
        <f t="shared" si="0"/>
        <v>4.32</v>
      </c>
      <c r="R7" s="291">
        <f t="shared" si="0"/>
        <v>7.87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32.9</v>
      </c>
      <c r="W7" s="291">
        <f t="shared" si="0"/>
        <v>0.5</v>
      </c>
      <c r="X7" s="291">
        <f t="shared" si="0"/>
        <v>0</v>
      </c>
      <c r="Y7" s="291">
        <f t="shared" si="0"/>
        <v>0</v>
      </c>
      <c r="Z7" s="291">
        <f t="shared" si="0"/>
        <v>0.95</v>
      </c>
    </row>
    <row r="8" spans="1:26" ht="22.5" customHeight="1">
      <c r="A8" s="86" t="str">
        <f>'15一般-工资福利'!A8</f>
        <v>201</v>
      </c>
      <c r="B8" s="86"/>
      <c r="C8" s="86"/>
      <c r="D8" s="86" t="str">
        <f>'15一般-工资福利'!D8</f>
        <v>001003</v>
      </c>
      <c r="E8" s="86" t="str">
        <f>'15一般-工资福利'!E8</f>
        <v>岳阳县人民代表大会常务委员会（一般公共服务支出）</v>
      </c>
      <c r="F8" s="291">
        <f>F9</f>
        <v>84.10000000000001</v>
      </c>
      <c r="G8" s="291">
        <f aca="true" t="shared" si="1" ref="G8:Z8">G9</f>
        <v>4.36</v>
      </c>
      <c r="H8" s="291">
        <f t="shared" si="1"/>
        <v>1.44</v>
      </c>
      <c r="I8" s="291">
        <f t="shared" si="1"/>
        <v>0.54</v>
      </c>
      <c r="J8" s="291">
        <f t="shared" si="1"/>
        <v>3.6</v>
      </c>
      <c r="K8" s="291">
        <f t="shared" si="1"/>
        <v>10.44</v>
      </c>
      <c r="L8" s="291">
        <f t="shared" si="1"/>
        <v>3.96</v>
      </c>
      <c r="M8" s="291">
        <f t="shared" si="1"/>
        <v>8.64</v>
      </c>
      <c r="N8" s="291">
        <f t="shared" si="1"/>
        <v>0</v>
      </c>
      <c r="O8" s="291">
        <f t="shared" si="1"/>
        <v>1.08</v>
      </c>
      <c r="P8" s="291">
        <f t="shared" si="1"/>
        <v>3.5</v>
      </c>
      <c r="Q8" s="291">
        <f t="shared" si="1"/>
        <v>4.32</v>
      </c>
      <c r="R8" s="291">
        <f t="shared" si="1"/>
        <v>7.87</v>
      </c>
      <c r="S8" s="291">
        <f t="shared" si="1"/>
        <v>0</v>
      </c>
      <c r="T8" s="291">
        <f t="shared" si="1"/>
        <v>0</v>
      </c>
      <c r="U8" s="291">
        <f t="shared" si="1"/>
        <v>0</v>
      </c>
      <c r="V8" s="291">
        <f t="shared" si="1"/>
        <v>32.9</v>
      </c>
      <c r="W8" s="291">
        <f t="shared" si="1"/>
        <v>0.5</v>
      </c>
      <c r="X8" s="291">
        <f t="shared" si="1"/>
        <v>0</v>
      </c>
      <c r="Y8" s="291">
        <f t="shared" si="1"/>
        <v>0</v>
      </c>
      <c r="Z8" s="291">
        <f t="shared" si="1"/>
        <v>0.95</v>
      </c>
    </row>
    <row r="9" spans="1:26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86" t="str">
        <f>'15一般-工资福利'!D9</f>
        <v>001003</v>
      </c>
      <c r="E9" s="86" t="str">
        <f>'15一般-工资福利'!E9</f>
        <v>  岳阳县人民代表大会常务委员会（人大事务）</v>
      </c>
      <c r="F9" s="291">
        <f>F10+F11</f>
        <v>84.10000000000001</v>
      </c>
      <c r="G9" s="291">
        <f aca="true" t="shared" si="2" ref="G9:Z9">G10+G11</f>
        <v>4.36</v>
      </c>
      <c r="H9" s="291">
        <f t="shared" si="2"/>
        <v>1.44</v>
      </c>
      <c r="I9" s="291">
        <f t="shared" si="2"/>
        <v>0.54</v>
      </c>
      <c r="J9" s="291">
        <f t="shared" si="2"/>
        <v>3.6</v>
      </c>
      <c r="K9" s="291">
        <f t="shared" si="2"/>
        <v>10.44</v>
      </c>
      <c r="L9" s="291">
        <f t="shared" si="2"/>
        <v>3.96</v>
      </c>
      <c r="M9" s="291">
        <f t="shared" si="2"/>
        <v>8.64</v>
      </c>
      <c r="N9" s="291">
        <f t="shared" si="2"/>
        <v>0</v>
      </c>
      <c r="O9" s="291">
        <f t="shared" si="2"/>
        <v>1.08</v>
      </c>
      <c r="P9" s="291">
        <f t="shared" si="2"/>
        <v>3.5</v>
      </c>
      <c r="Q9" s="291">
        <f t="shared" si="2"/>
        <v>4.32</v>
      </c>
      <c r="R9" s="291">
        <f t="shared" si="2"/>
        <v>7.87</v>
      </c>
      <c r="S9" s="291">
        <f t="shared" si="2"/>
        <v>0</v>
      </c>
      <c r="T9" s="291">
        <f t="shared" si="2"/>
        <v>0</v>
      </c>
      <c r="U9" s="291">
        <f t="shared" si="2"/>
        <v>0</v>
      </c>
      <c r="V9" s="291">
        <f t="shared" si="2"/>
        <v>32.9</v>
      </c>
      <c r="W9" s="291">
        <f t="shared" si="2"/>
        <v>0.5</v>
      </c>
      <c r="X9" s="291">
        <f t="shared" si="2"/>
        <v>0</v>
      </c>
      <c r="Y9" s="291">
        <f t="shared" si="2"/>
        <v>0</v>
      </c>
      <c r="Z9" s="291">
        <f t="shared" si="2"/>
        <v>0.95</v>
      </c>
    </row>
    <row r="10" spans="1:26" s="283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86" t="str">
        <f>'15一般-工资福利'!D10</f>
        <v>001003</v>
      </c>
      <c r="E10" s="86" t="str">
        <f>'15一般-工资福利'!E10</f>
        <v>    岳阳县人民代表大会常务委员会（行政运行）</v>
      </c>
      <c r="F10" s="292">
        <f>SUM(G10:Z10)</f>
        <v>84.10000000000001</v>
      </c>
      <c r="G10" s="293">
        <v>4.36</v>
      </c>
      <c r="H10" s="293">
        <v>1.44</v>
      </c>
      <c r="I10" s="293">
        <v>0.54</v>
      </c>
      <c r="J10" s="293">
        <v>3.6</v>
      </c>
      <c r="K10" s="293">
        <v>10.44</v>
      </c>
      <c r="L10" s="293">
        <v>3.96</v>
      </c>
      <c r="M10" s="293">
        <v>8.64</v>
      </c>
      <c r="N10" s="297"/>
      <c r="O10" s="293">
        <v>1.08</v>
      </c>
      <c r="P10" s="293">
        <v>3.5</v>
      </c>
      <c r="Q10" s="293">
        <v>4.32</v>
      </c>
      <c r="R10" s="293">
        <v>7.87</v>
      </c>
      <c r="S10" s="297"/>
      <c r="T10" s="297"/>
      <c r="U10" s="297"/>
      <c r="V10" s="293">
        <v>32.9</v>
      </c>
      <c r="W10" s="297">
        <v>0.5</v>
      </c>
      <c r="X10" s="297"/>
      <c r="Y10" s="300"/>
      <c r="Z10" s="300">
        <v>0.95</v>
      </c>
    </row>
    <row r="11" spans="1:26" ht="28.5" customHeight="1" hidden="1">
      <c r="A11" s="294"/>
      <c r="B11" s="294"/>
      <c r="C11" s="294"/>
      <c r="D11" s="294"/>
      <c r="E11" s="294"/>
      <c r="F11" s="295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</row>
    <row r="12" spans="11:19" ht="22.5" customHeight="1">
      <c r="K12" s="283"/>
      <c r="L12" s="283"/>
      <c r="M12" s="283"/>
      <c r="S12" s="283"/>
    </row>
    <row r="13" spans="11:13" ht="22.5" customHeight="1">
      <c r="K13" s="283"/>
      <c r="L13" s="283"/>
      <c r="M13" s="283"/>
    </row>
    <row r="14" ht="22.5" customHeight="1">
      <c r="K14" s="283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showZeros="0" workbookViewId="0" topLeftCell="A1">
      <selection activeCell="S3" sqref="S3:T3"/>
    </sheetView>
  </sheetViews>
  <sheetFormatPr defaultColWidth="9.00390625" defaultRowHeight="14.25"/>
  <cols>
    <col min="1" max="3" width="5.75390625" style="0" customWidth="1"/>
    <col min="5" max="5" width="20.0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54" t="s">
        <v>236</v>
      </c>
    </row>
    <row r="2" spans="1:20" ht="33.75" customHeight="1">
      <c r="A2" s="77" t="s">
        <v>237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4.25" customHeight="1">
      <c r="A3" s="249" t="str">
        <f>'17一般-商品和服务'!A3</f>
        <v>部门：岳阳县人民代表大会常务委员会</v>
      </c>
      <c r="S3" s="255" t="s">
        <v>77</v>
      </c>
      <c r="T3" s="256"/>
    </row>
    <row r="4" spans="1:20" ht="22.5" customHeight="1">
      <c r="A4" s="276" t="s">
        <v>94</v>
      </c>
      <c r="B4" s="276"/>
      <c r="C4" s="276"/>
      <c r="D4" s="83" t="s">
        <v>195</v>
      </c>
      <c r="E4" s="83" t="s">
        <v>128</v>
      </c>
      <c r="F4" s="82" t="s">
        <v>172</v>
      </c>
      <c r="G4" s="83" t="s">
        <v>130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133</v>
      </c>
      <c r="S4" s="83"/>
      <c r="T4" s="83"/>
    </row>
    <row r="5" spans="1:20" ht="14.25" customHeight="1">
      <c r="A5" s="276"/>
      <c r="B5" s="276"/>
      <c r="C5" s="276"/>
      <c r="D5" s="83"/>
      <c r="E5" s="83"/>
      <c r="F5" s="84"/>
      <c r="G5" s="83" t="s">
        <v>89</v>
      </c>
      <c r="H5" s="83" t="s">
        <v>196</v>
      </c>
      <c r="I5" s="83" t="s">
        <v>182</v>
      </c>
      <c r="J5" s="83" t="s">
        <v>183</v>
      </c>
      <c r="K5" s="83" t="s">
        <v>197</v>
      </c>
      <c r="L5" s="83" t="s">
        <v>198</v>
      </c>
      <c r="M5" s="83" t="s">
        <v>184</v>
      </c>
      <c r="N5" s="83" t="s">
        <v>199</v>
      </c>
      <c r="O5" s="83" t="s">
        <v>187</v>
      </c>
      <c r="P5" s="83" t="s">
        <v>200</v>
      </c>
      <c r="Q5" s="83" t="s">
        <v>201</v>
      </c>
      <c r="R5" s="83" t="s">
        <v>89</v>
      </c>
      <c r="S5" s="83" t="s">
        <v>202</v>
      </c>
      <c r="T5" s="83" t="s">
        <v>168</v>
      </c>
    </row>
    <row r="6" spans="1:20" ht="42.75" customHeight="1">
      <c r="A6" s="83" t="s">
        <v>97</v>
      </c>
      <c r="B6" s="83" t="s">
        <v>98</v>
      </c>
      <c r="C6" s="83" t="s">
        <v>99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2.5" customHeight="1">
      <c r="A7" s="86"/>
      <c r="B7" s="86"/>
      <c r="C7" s="87"/>
      <c r="D7" s="277" t="str">
        <f>'15一般-工资福利'!D7</f>
        <v>001003</v>
      </c>
      <c r="E7" s="278" t="s">
        <v>80</v>
      </c>
      <c r="F7" s="279">
        <f>F8</f>
        <v>84.10000000000001</v>
      </c>
      <c r="G7" s="279">
        <f aca="true" t="shared" si="0" ref="G7:T8">G8</f>
        <v>84.10000000000001</v>
      </c>
      <c r="H7" s="279">
        <f t="shared" si="0"/>
        <v>66.38000000000001</v>
      </c>
      <c r="I7" s="279">
        <f t="shared" si="0"/>
        <v>3.5</v>
      </c>
      <c r="J7" s="279">
        <f t="shared" si="0"/>
        <v>4.32</v>
      </c>
      <c r="K7" s="279">
        <f t="shared" si="0"/>
        <v>0</v>
      </c>
      <c r="L7" s="279">
        <f t="shared" si="0"/>
        <v>0</v>
      </c>
      <c r="M7" s="279">
        <f t="shared" si="0"/>
        <v>7.87</v>
      </c>
      <c r="N7" s="279">
        <f t="shared" si="0"/>
        <v>0</v>
      </c>
      <c r="O7" s="279">
        <f t="shared" si="0"/>
        <v>0</v>
      </c>
      <c r="P7" s="279">
        <f t="shared" si="0"/>
        <v>1.08</v>
      </c>
      <c r="Q7" s="279">
        <f t="shared" si="0"/>
        <v>0.95</v>
      </c>
      <c r="R7" s="279">
        <f t="shared" si="0"/>
        <v>0</v>
      </c>
      <c r="S7" s="279">
        <f t="shared" si="0"/>
        <v>0</v>
      </c>
      <c r="T7" s="279">
        <f t="shared" si="0"/>
        <v>0</v>
      </c>
    </row>
    <row r="8" spans="1:20" ht="22.5" customHeight="1">
      <c r="A8" s="86" t="str">
        <f>'15一般-工资福利'!A8</f>
        <v>201</v>
      </c>
      <c r="B8" s="86"/>
      <c r="C8" s="86"/>
      <c r="D8" s="277" t="str">
        <f>'15一般-工资福利'!D8</f>
        <v>001003</v>
      </c>
      <c r="E8" s="280" t="s">
        <v>139</v>
      </c>
      <c r="F8" s="279">
        <f>F9</f>
        <v>84.10000000000001</v>
      </c>
      <c r="G8" s="279">
        <f t="shared" si="0"/>
        <v>84.10000000000001</v>
      </c>
      <c r="H8" s="279">
        <f t="shared" si="0"/>
        <v>66.38000000000001</v>
      </c>
      <c r="I8" s="279">
        <f t="shared" si="0"/>
        <v>3.5</v>
      </c>
      <c r="J8" s="279">
        <f t="shared" si="0"/>
        <v>4.32</v>
      </c>
      <c r="K8" s="279">
        <f t="shared" si="0"/>
        <v>0</v>
      </c>
      <c r="L8" s="279">
        <f t="shared" si="0"/>
        <v>0</v>
      </c>
      <c r="M8" s="279">
        <f t="shared" si="0"/>
        <v>7.87</v>
      </c>
      <c r="N8" s="279">
        <f t="shared" si="0"/>
        <v>0</v>
      </c>
      <c r="O8" s="279">
        <f t="shared" si="0"/>
        <v>0</v>
      </c>
      <c r="P8" s="279">
        <f t="shared" si="0"/>
        <v>1.08</v>
      </c>
      <c r="Q8" s="279">
        <f t="shared" si="0"/>
        <v>0.95</v>
      </c>
      <c r="R8" s="279">
        <f t="shared" si="0"/>
        <v>0</v>
      </c>
      <c r="S8" s="279">
        <f t="shared" si="0"/>
        <v>0</v>
      </c>
      <c r="T8" s="279">
        <f t="shared" si="0"/>
        <v>0</v>
      </c>
    </row>
    <row r="9" spans="1:20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277" t="str">
        <f>'15一般-工资福利'!D9</f>
        <v>001003</v>
      </c>
      <c r="E9" s="280" t="s">
        <v>140</v>
      </c>
      <c r="F9" s="279">
        <f>SUM(F10:F11)</f>
        <v>84.10000000000001</v>
      </c>
      <c r="G9" s="279">
        <f aca="true" t="shared" si="1" ref="G9:T9">SUM(G10:G11)</f>
        <v>84.10000000000001</v>
      </c>
      <c r="H9" s="279">
        <f t="shared" si="1"/>
        <v>66.38000000000001</v>
      </c>
      <c r="I9" s="279">
        <f t="shared" si="1"/>
        <v>3.5</v>
      </c>
      <c r="J9" s="279">
        <f t="shared" si="1"/>
        <v>4.32</v>
      </c>
      <c r="K9" s="279">
        <f t="shared" si="1"/>
        <v>0</v>
      </c>
      <c r="L9" s="279">
        <f t="shared" si="1"/>
        <v>0</v>
      </c>
      <c r="M9" s="279">
        <f t="shared" si="1"/>
        <v>7.87</v>
      </c>
      <c r="N9" s="279">
        <f t="shared" si="1"/>
        <v>0</v>
      </c>
      <c r="O9" s="279">
        <f t="shared" si="1"/>
        <v>0</v>
      </c>
      <c r="P9" s="279">
        <f t="shared" si="1"/>
        <v>1.08</v>
      </c>
      <c r="Q9" s="279">
        <f t="shared" si="1"/>
        <v>0.95</v>
      </c>
      <c r="R9" s="279">
        <f t="shared" si="1"/>
        <v>0</v>
      </c>
      <c r="S9" s="279">
        <f t="shared" si="1"/>
        <v>0</v>
      </c>
      <c r="T9" s="279">
        <f t="shared" si="1"/>
        <v>0</v>
      </c>
    </row>
    <row r="10" spans="1:20" s="25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281" t="str">
        <f>'15一般-工资福利'!D10</f>
        <v>001003</v>
      </c>
      <c r="E10" s="280" t="s">
        <v>141</v>
      </c>
      <c r="F10" s="251">
        <f>G10+R10</f>
        <v>84.10000000000001</v>
      </c>
      <c r="G10" s="251">
        <f>'17一般-商品和服务'!F10</f>
        <v>84.10000000000001</v>
      </c>
      <c r="H10" s="251">
        <f>G10-SUM(I10:Q10)</f>
        <v>66.38000000000001</v>
      </c>
      <c r="I10" s="251">
        <f>'17一般-商品和服务'!P10</f>
        <v>3.5</v>
      </c>
      <c r="J10" s="251">
        <f>'17一般-商品和服务'!Q10</f>
        <v>4.32</v>
      </c>
      <c r="K10" s="251"/>
      <c r="L10" s="251"/>
      <c r="M10" s="251">
        <f>'17一般-商品和服务'!R10</f>
        <v>7.87</v>
      </c>
      <c r="N10" s="251">
        <f>'17一般-商品和服务'!N10</f>
        <v>0</v>
      </c>
      <c r="O10" s="251">
        <f>'17一般-商品和服务'!U10</f>
        <v>0</v>
      </c>
      <c r="P10" s="251">
        <f>'17一般-商品和服务'!O10</f>
        <v>1.08</v>
      </c>
      <c r="Q10" s="251">
        <f>'17一般-商品和服务'!Z10+'17一般-商品和服务'!X10+'17一般-商品和服务'!Y10</f>
        <v>0.95</v>
      </c>
      <c r="R10" s="251">
        <f>'16一般-工资福利(政府预算)'!L10</f>
        <v>0</v>
      </c>
      <c r="S10" s="251"/>
      <c r="T10" s="251"/>
    </row>
    <row r="11" spans="1:20" ht="22.5" customHeight="1" hidden="1">
      <c r="A11" s="128"/>
      <c r="B11" s="128"/>
      <c r="C11" s="128"/>
      <c r="D11" s="128"/>
      <c r="E11" s="128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51"/>
      <c r="R11" s="251"/>
      <c r="S11" s="251"/>
      <c r="T11" s="25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F14" sqref="F14"/>
    </sheetView>
  </sheetViews>
  <sheetFormatPr defaultColWidth="6.875" defaultRowHeight="22.5" customHeight="1"/>
  <cols>
    <col min="1" max="3" width="4.00390625" style="258" customWidth="1"/>
    <col min="4" max="4" width="11.125" style="258" customWidth="1"/>
    <col min="5" max="5" width="30.125" style="258" customWidth="1"/>
    <col min="6" max="6" width="11.375" style="258" customWidth="1"/>
    <col min="7" max="12" width="10.375" style="258" customWidth="1"/>
    <col min="13" max="246" width="6.75390625" style="258" customWidth="1"/>
    <col min="247" max="252" width="6.75390625" style="259" customWidth="1"/>
    <col min="253" max="253" width="6.875" style="260" customWidth="1"/>
    <col min="254" max="16384" width="6.875" style="260" customWidth="1"/>
  </cols>
  <sheetData>
    <row r="1" spans="12:253" ht="22.5" customHeight="1">
      <c r="L1" s="258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1" t="s">
        <v>239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62" t="str">
        <f>'18一般-商品服务(政府预算)'!A3</f>
        <v>部门：岳阳县人民代表大会常务委员会</v>
      </c>
      <c r="B3" s="262"/>
      <c r="C3" s="262"/>
      <c r="D3" s="262"/>
      <c r="E3" s="262"/>
      <c r="H3" s="263"/>
      <c r="J3" s="271" t="s">
        <v>77</v>
      </c>
      <c r="K3" s="271"/>
      <c r="L3" s="27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4" t="s">
        <v>94</v>
      </c>
      <c r="B4" s="264"/>
      <c r="C4" s="264"/>
      <c r="D4" s="265" t="s">
        <v>127</v>
      </c>
      <c r="E4" s="265" t="s">
        <v>95</v>
      </c>
      <c r="F4" s="265" t="s">
        <v>172</v>
      </c>
      <c r="G4" s="266" t="s">
        <v>206</v>
      </c>
      <c r="H4" s="265" t="s">
        <v>207</v>
      </c>
      <c r="I4" s="265" t="s">
        <v>208</v>
      </c>
      <c r="J4" s="265" t="s">
        <v>209</v>
      </c>
      <c r="K4" s="265" t="s">
        <v>210</v>
      </c>
      <c r="L4" s="265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5" t="s">
        <v>97</v>
      </c>
      <c r="B5" s="265" t="s">
        <v>98</v>
      </c>
      <c r="C5" s="265" t="s">
        <v>99</v>
      </c>
      <c r="D5" s="265"/>
      <c r="E5" s="265"/>
      <c r="F5" s="265"/>
      <c r="G5" s="266"/>
      <c r="H5" s="265"/>
      <c r="I5" s="265"/>
      <c r="J5" s="265"/>
      <c r="K5" s="265"/>
      <c r="L5" s="2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5"/>
      <c r="B6" s="265"/>
      <c r="C6" s="265"/>
      <c r="D6" s="265"/>
      <c r="E6" s="265"/>
      <c r="F6" s="265"/>
      <c r="G6" s="266"/>
      <c r="H6" s="265"/>
      <c r="I6" s="265"/>
      <c r="J6" s="265"/>
      <c r="K6" s="265"/>
      <c r="L6" s="2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13" ht="22.5" customHeight="1">
      <c r="A7" s="86"/>
      <c r="B7" s="86"/>
      <c r="C7" s="87"/>
      <c r="D7" s="86" t="str">
        <f>'15一般-工资福利'!D7</f>
        <v>001003</v>
      </c>
      <c r="E7" s="86" t="str">
        <f>'15一般-工资福利'!E7</f>
        <v>合计</v>
      </c>
      <c r="F7" s="267">
        <f>SUM(G7:L7)</f>
        <v>90.3</v>
      </c>
      <c r="G7" s="268">
        <f>G8</f>
        <v>90.3</v>
      </c>
      <c r="H7" s="264"/>
      <c r="I7" s="264"/>
      <c r="J7" s="272"/>
      <c r="K7" s="272"/>
      <c r="L7" s="272"/>
      <c r="M7" s="263"/>
    </row>
    <row r="8" spans="1:13" ht="22.5" customHeight="1">
      <c r="A8" s="86" t="str">
        <f>'15一般-工资福利'!A8</f>
        <v>201</v>
      </c>
      <c r="B8" s="86"/>
      <c r="C8" s="86"/>
      <c r="D8" s="86" t="str">
        <f>'15一般-工资福利'!D8</f>
        <v>001003</v>
      </c>
      <c r="E8" s="86" t="str">
        <f>'15一般-工资福利'!E8</f>
        <v>岳阳县人民代表大会常务委员会（一般公共服务支出）</v>
      </c>
      <c r="F8" s="267">
        <f>SUM(G8:L8)</f>
        <v>90.3</v>
      </c>
      <c r="G8" s="268">
        <f>G9</f>
        <v>90.3</v>
      </c>
      <c r="H8" s="264"/>
      <c r="I8" s="264"/>
      <c r="J8" s="272"/>
      <c r="K8" s="272"/>
      <c r="L8" s="272"/>
      <c r="M8" s="263"/>
    </row>
    <row r="9" spans="1:13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86" t="str">
        <f>'15一般-工资福利'!D9</f>
        <v>001003</v>
      </c>
      <c r="E9" s="86" t="str">
        <f>'15一般-工资福利'!E9</f>
        <v>  岳阳县人民代表大会常务委员会（人大事务）</v>
      </c>
      <c r="F9" s="267">
        <f>SUM(G9:L9)</f>
        <v>90.3</v>
      </c>
      <c r="G9" s="268">
        <f>G10</f>
        <v>90.3</v>
      </c>
      <c r="H9" s="264"/>
      <c r="I9" s="264"/>
      <c r="J9" s="272"/>
      <c r="K9" s="272"/>
      <c r="L9" s="272"/>
      <c r="M9" s="263"/>
    </row>
    <row r="10" spans="1:253" s="257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269" t="str">
        <f>'15一般-工资福利'!D10</f>
        <v>001003</v>
      </c>
      <c r="E10" s="86" t="str">
        <f>'15一般-工资福利'!E10</f>
        <v>    岳阳县人民代表大会常务委员会（行政运行）</v>
      </c>
      <c r="F10" s="267">
        <f>SUM(G10:L10)</f>
        <v>90.3</v>
      </c>
      <c r="G10" s="268">
        <v>90.3</v>
      </c>
      <c r="H10" s="270"/>
      <c r="I10" s="273"/>
      <c r="J10" s="273"/>
      <c r="K10" s="273"/>
      <c r="L10" s="273"/>
      <c r="M10" s="274"/>
      <c r="N10" s="263"/>
      <c r="O10" s="26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ht="26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263"/>
      <c r="M12" s="2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7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7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7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7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7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D15" sqref="D15"/>
    </sheetView>
  </sheetViews>
  <sheetFormatPr defaultColWidth="6.875" defaultRowHeight="22.5" customHeight="1"/>
  <cols>
    <col min="1" max="1" width="9.75390625" style="544" customWidth="1"/>
    <col min="2" max="2" width="25.50390625" style="544" customWidth="1"/>
    <col min="3" max="13" width="9.875" style="544" customWidth="1"/>
    <col min="14" max="255" width="6.75390625" style="544" customWidth="1"/>
    <col min="256" max="256" width="6.875" style="545" customWidth="1"/>
  </cols>
  <sheetData>
    <row r="1" spans="2:255" ht="22.5" customHeight="1">
      <c r="B1" s="546"/>
      <c r="C1" s="546"/>
      <c r="D1" s="546"/>
      <c r="E1" s="546"/>
      <c r="F1" s="546"/>
      <c r="G1" s="546"/>
      <c r="H1" s="546"/>
      <c r="I1" s="546"/>
      <c r="J1" s="546"/>
      <c r="M1" s="56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7" t="s">
        <v>76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48" t="str">
        <f>'1部门收支总表'!A3</f>
        <v>部门：岳阳县人民代表大会常务委员会</v>
      </c>
      <c r="B3" s="548"/>
      <c r="C3" s="549"/>
      <c r="D3" s="550"/>
      <c r="E3" s="550"/>
      <c r="F3" s="550"/>
      <c r="G3" s="551"/>
      <c r="H3" s="551"/>
      <c r="I3" s="551"/>
      <c r="J3" s="551"/>
      <c r="L3" s="562" t="s">
        <v>77</v>
      </c>
      <c r="M3" s="56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52" t="s">
        <v>78</v>
      </c>
      <c r="B4" s="552" t="s">
        <v>79</v>
      </c>
      <c r="C4" s="553" t="s">
        <v>80</v>
      </c>
      <c r="D4" s="554" t="s">
        <v>81</v>
      </c>
      <c r="E4" s="554"/>
      <c r="F4" s="554"/>
      <c r="G4" s="552" t="s">
        <v>82</v>
      </c>
      <c r="H4" s="552" t="s">
        <v>83</v>
      </c>
      <c r="I4" s="552" t="s">
        <v>84</v>
      </c>
      <c r="J4" s="552" t="s">
        <v>85</v>
      </c>
      <c r="K4" s="552" t="s">
        <v>86</v>
      </c>
      <c r="L4" s="563" t="s">
        <v>87</v>
      </c>
      <c r="M4" s="564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52"/>
      <c r="B5" s="552"/>
      <c r="C5" s="552"/>
      <c r="D5" s="552" t="s">
        <v>89</v>
      </c>
      <c r="E5" s="552" t="s">
        <v>90</v>
      </c>
      <c r="F5" s="552" t="s">
        <v>91</v>
      </c>
      <c r="G5" s="552"/>
      <c r="H5" s="552"/>
      <c r="I5" s="552"/>
      <c r="J5" s="552"/>
      <c r="K5" s="552"/>
      <c r="L5" s="552"/>
      <c r="M5" s="56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302" t="str">
        <f>'13一般预算支出'!D7</f>
        <v>001003</v>
      </c>
      <c r="B6" s="555" t="str">
        <f>'13一般预算支出'!E7</f>
        <v>合计</v>
      </c>
      <c r="C6" s="556">
        <f>SUM(E6:M6)</f>
        <v>756.6</v>
      </c>
      <c r="D6" s="557">
        <f>SUM(E6:F6)</f>
        <v>756.6</v>
      </c>
      <c r="E6" s="558">
        <f>'12财政拨款收支总表'!B26</f>
        <v>756.6</v>
      </c>
      <c r="F6" s="556">
        <f>'12财政拨款收支总表'!B8</f>
        <v>0</v>
      </c>
      <c r="G6" s="556"/>
      <c r="H6" s="556">
        <f>'12财政拨款收支总表'!B9</f>
        <v>0</v>
      </c>
      <c r="I6" s="566"/>
      <c r="J6" s="566"/>
      <c r="K6" s="566"/>
      <c r="L6" s="566"/>
      <c r="M6" s="56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29.25" customHeigh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59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59"/>
      <c r="B9" s="559"/>
      <c r="C9" s="560"/>
      <c r="D9" s="559"/>
      <c r="E9" s="559"/>
      <c r="F9" s="559"/>
      <c r="G9" s="559"/>
      <c r="H9" s="559"/>
      <c r="I9" s="559"/>
      <c r="J9" s="559"/>
      <c r="K9" s="559"/>
      <c r="L9" s="55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59"/>
      <c r="D11" s="559"/>
      <c r="G11" s="559"/>
      <c r="H11" s="559"/>
      <c r="I11" s="559"/>
      <c r="J11" s="559"/>
      <c r="K11" s="559"/>
      <c r="L11" s="55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59"/>
      <c r="I12" s="559"/>
      <c r="J12" s="55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5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5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5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3" width="5.875" style="0" customWidth="1"/>
    <col min="4" max="4" width="11.50390625" style="0" customWidth="1"/>
    <col min="5" max="5" width="36.25390625" style="0" customWidth="1"/>
    <col min="6" max="6" width="10.375" style="0" customWidth="1"/>
  </cols>
  <sheetData>
    <row r="1" ht="14.25" customHeight="1">
      <c r="K1" s="254" t="s">
        <v>240</v>
      </c>
    </row>
    <row r="2" spans="1:11" ht="31.5" customHeight="1">
      <c r="A2" s="77" t="s">
        <v>241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4.25" customHeight="1">
      <c r="A3" s="249" t="str">
        <f>'19一般-个人和家庭'!A3</f>
        <v>部门：岳阳县人民代表大会常务委员会</v>
      </c>
      <c r="J3" s="255" t="s">
        <v>242</v>
      </c>
      <c r="K3" s="256"/>
    </row>
    <row r="4" spans="1:11" ht="33" customHeight="1">
      <c r="A4" s="250" t="s">
        <v>94</v>
      </c>
      <c r="B4" s="250"/>
      <c r="C4" s="250"/>
      <c r="D4" s="83" t="s">
        <v>195</v>
      </c>
      <c r="E4" s="83" t="s">
        <v>128</v>
      </c>
      <c r="F4" s="83" t="s">
        <v>117</v>
      </c>
      <c r="G4" s="83"/>
      <c r="H4" s="83"/>
      <c r="I4" s="83"/>
      <c r="J4" s="83"/>
      <c r="K4" s="83"/>
    </row>
    <row r="5" spans="1:11" ht="14.25" customHeight="1">
      <c r="A5" s="83" t="s">
        <v>97</v>
      </c>
      <c r="B5" s="83" t="s">
        <v>98</v>
      </c>
      <c r="C5" s="83" t="s">
        <v>99</v>
      </c>
      <c r="D5" s="83"/>
      <c r="E5" s="83"/>
      <c r="F5" s="83" t="s">
        <v>89</v>
      </c>
      <c r="G5" s="83" t="s">
        <v>213</v>
      </c>
      <c r="H5" s="83" t="s">
        <v>210</v>
      </c>
      <c r="I5" s="83" t="s">
        <v>214</v>
      </c>
      <c r="J5" s="83" t="s">
        <v>206</v>
      </c>
      <c r="K5" s="83" t="s">
        <v>215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2.5" customHeight="1">
      <c r="A7" s="86"/>
      <c r="B7" s="86"/>
      <c r="C7" s="87"/>
      <c r="D7" s="86" t="str">
        <f>'15一般-工资福利'!D7</f>
        <v>001003</v>
      </c>
      <c r="E7" s="86" t="str">
        <f>'15一般-工资福利'!E7</f>
        <v>合计</v>
      </c>
      <c r="F7" s="251">
        <f>'19一般-个人和家庭'!F7</f>
        <v>90.3</v>
      </c>
      <c r="G7" s="252">
        <f>F7-SUM(H7:K7)</f>
        <v>0</v>
      </c>
      <c r="H7" s="253">
        <f>'19一般-个人和家庭'!K7</f>
        <v>0</v>
      </c>
      <c r="I7" s="253"/>
      <c r="J7" s="253">
        <f>'19一般-个人和家庭'!G7</f>
        <v>90.3</v>
      </c>
      <c r="K7" s="83"/>
    </row>
    <row r="8" spans="1:11" ht="22.5" customHeight="1">
      <c r="A8" s="86" t="str">
        <f>'15一般-工资福利'!A8</f>
        <v>201</v>
      </c>
      <c r="B8" s="86"/>
      <c r="C8" s="86"/>
      <c r="D8" s="86" t="str">
        <f>'15一般-工资福利'!D8</f>
        <v>001003</v>
      </c>
      <c r="E8" s="86" t="str">
        <f>'15一般-工资福利'!E8</f>
        <v>岳阳县人民代表大会常务委员会（一般公共服务支出）</v>
      </c>
      <c r="F8" s="251">
        <f>'19一般-个人和家庭'!F8</f>
        <v>90.3</v>
      </c>
      <c r="G8" s="252">
        <f>F8-SUM(H8:K8)</f>
        <v>0</v>
      </c>
      <c r="H8" s="253">
        <f>'19一般-个人和家庭'!K8</f>
        <v>0</v>
      </c>
      <c r="I8" s="253"/>
      <c r="J8" s="253">
        <f>'19一般-个人和家庭'!G8</f>
        <v>90.3</v>
      </c>
      <c r="K8" s="83"/>
    </row>
    <row r="9" spans="1:11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86" t="str">
        <f>'15一般-工资福利'!D9</f>
        <v>001003</v>
      </c>
      <c r="E9" s="86" t="str">
        <f>'15一般-工资福利'!E9</f>
        <v>  岳阳县人民代表大会常务委员会（人大事务）</v>
      </c>
      <c r="F9" s="251">
        <f>'19一般-个人和家庭'!F9</f>
        <v>90.3</v>
      </c>
      <c r="G9" s="252">
        <f>F9-SUM(H9:K9)</f>
        <v>0</v>
      </c>
      <c r="H9" s="253">
        <f>'19一般-个人和家庭'!K9</f>
        <v>0</v>
      </c>
      <c r="I9" s="253"/>
      <c r="J9" s="253">
        <f>'19一般-个人和家庭'!G9</f>
        <v>90.3</v>
      </c>
      <c r="K9" s="83"/>
    </row>
    <row r="10" spans="1:11" s="25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128" t="str">
        <f>'15一般-工资福利'!D10</f>
        <v>001003</v>
      </c>
      <c r="E10" s="86" t="str">
        <f>'15一般-工资福利'!E10</f>
        <v>    岳阳县人民代表大会常务委员会（行政运行）</v>
      </c>
      <c r="F10" s="251">
        <f>'19一般-个人和家庭'!F10</f>
        <v>90.3</v>
      </c>
      <c r="G10" s="252">
        <f>F10-SUM(H10:K10)</f>
        <v>0</v>
      </c>
      <c r="H10" s="253">
        <f>'19一般-个人和家庭'!K10</f>
        <v>0</v>
      </c>
      <c r="I10" s="253"/>
      <c r="J10" s="253">
        <f>'19一般-个人和家庭'!G10</f>
        <v>90.3</v>
      </c>
      <c r="K10" s="253">
        <f>'19一般-个人和家庭'!L10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12.875" style="213" customWidth="1"/>
    <col min="2" max="2" width="15.875" style="213" customWidth="1"/>
    <col min="3" max="3" width="22.875" style="213" customWidth="1"/>
    <col min="4" max="5" width="11.125" style="213" customWidth="1"/>
    <col min="6" max="14" width="10.125" style="213" customWidth="1"/>
    <col min="15" max="256" width="6.875" style="213" customWidth="1"/>
  </cols>
  <sheetData>
    <row r="1" spans="1:255" ht="22.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38"/>
      <c r="L1" s="240"/>
      <c r="N1" s="241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5" t="s">
        <v>244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6" t="s">
        <v>218</v>
      </c>
      <c r="B3" s="216"/>
      <c r="C3" s="216"/>
      <c r="D3" s="217"/>
      <c r="E3" s="218"/>
      <c r="F3" s="218"/>
      <c r="G3" s="218"/>
      <c r="H3" s="217"/>
      <c r="I3" s="217"/>
      <c r="J3" s="217"/>
      <c r="K3" s="238"/>
      <c r="L3" s="242"/>
      <c r="N3" s="24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9" t="s">
        <v>245</v>
      </c>
      <c r="B4" s="219" t="s">
        <v>128</v>
      </c>
      <c r="C4" s="220" t="s">
        <v>246</v>
      </c>
      <c r="D4" s="221" t="s">
        <v>96</v>
      </c>
      <c r="E4" s="222" t="s">
        <v>81</v>
      </c>
      <c r="F4" s="222"/>
      <c r="G4" s="222"/>
      <c r="H4" s="223" t="s">
        <v>82</v>
      </c>
      <c r="I4" s="219" t="s">
        <v>83</v>
      </c>
      <c r="J4" s="219" t="s">
        <v>84</v>
      </c>
      <c r="K4" s="219" t="s">
        <v>85</v>
      </c>
      <c r="L4" s="244" t="s">
        <v>86</v>
      </c>
      <c r="M4" s="245" t="s">
        <v>87</v>
      </c>
      <c r="N4" s="24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9"/>
      <c r="B5" s="219"/>
      <c r="C5" s="220"/>
      <c r="D5" s="219"/>
      <c r="E5" s="224" t="s">
        <v>89</v>
      </c>
      <c r="F5" s="224" t="s">
        <v>90</v>
      </c>
      <c r="G5" s="224" t="s">
        <v>91</v>
      </c>
      <c r="H5" s="219"/>
      <c r="I5" s="219"/>
      <c r="J5" s="219"/>
      <c r="K5" s="219"/>
      <c r="L5" s="221"/>
      <c r="M5" s="245"/>
      <c r="N5" s="24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4" ht="27.75" customHeight="1">
      <c r="A6" s="225"/>
      <c r="B6" s="225"/>
      <c r="C6" s="220" t="s">
        <v>80</v>
      </c>
      <c r="D6" s="226">
        <f>SUM(F6:N6)</f>
        <v>169.5</v>
      </c>
      <c r="E6" s="227">
        <f>SUM(F6:G6)</f>
        <v>169.5</v>
      </c>
      <c r="F6" s="228">
        <v>169.5</v>
      </c>
      <c r="G6" s="229"/>
      <c r="H6" s="225"/>
      <c r="I6" s="225"/>
      <c r="J6" s="225"/>
      <c r="K6" s="225"/>
      <c r="L6" s="225"/>
      <c r="M6" s="222"/>
      <c r="N6" s="246"/>
    </row>
    <row r="7" spans="1:14" ht="30.75" customHeight="1">
      <c r="A7" s="230" t="s">
        <v>231</v>
      </c>
      <c r="B7" s="225" t="s">
        <v>139</v>
      </c>
      <c r="C7" s="231" t="s">
        <v>247</v>
      </c>
      <c r="D7" s="226">
        <f>SUM(F7:N7)</f>
        <v>169.5</v>
      </c>
      <c r="E7" s="227">
        <f>SUM(F7:G7)</f>
        <v>169.5</v>
      </c>
      <c r="F7" s="228">
        <v>169.5</v>
      </c>
      <c r="G7" s="229"/>
      <c r="H7" s="225"/>
      <c r="I7" s="225"/>
      <c r="J7" s="225"/>
      <c r="K7" s="225"/>
      <c r="L7" s="225"/>
      <c r="M7" s="222"/>
      <c r="N7" s="246"/>
    </row>
    <row r="8" spans="1:14" ht="33" customHeight="1">
      <c r="A8" s="230" t="s">
        <v>248</v>
      </c>
      <c r="B8" s="232" t="s">
        <v>249</v>
      </c>
      <c r="C8" s="231" t="s">
        <v>247</v>
      </c>
      <c r="D8" s="226">
        <f>SUM(F8:N8)</f>
        <v>169.5</v>
      </c>
      <c r="E8" s="227">
        <f>SUM(F8:G8)</f>
        <v>169.5</v>
      </c>
      <c r="F8" s="228">
        <v>169.5</v>
      </c>
      <c r="G8" s="229"/>
      <c r="H8" s="225"/>
      <c r="I8" s="225"/>
      <c r="J8" s="225"/>
      <c r="K8" s="225"/>
      <c r="L8" s="225"/>
      <c r="M8" s="222"/>
      <c r="N8" s="246"/>
    </row>
    <row r="9" spans="1:255" s="212" customFormat="1" ht="33.75" customHeight="1">
      <c r="A9" s="230" t="s">
        <v>250</v>
      </c>
      <c r="B9" s="233" t="s">
        <v>251</v>
      </c>
      <c r="C9" s="231" t="s">
        <v>247</v>
      </c>
      <c r="D9" s="226">
        <f>SUM(F9:N9)</f>
        <v>169.5</v>
      </c>
      <c r="E9" s="227">
        <f>SUM(F9:G9)</f>
        <v>169.5</v>
      </c>
      <c r="F9" s="228">
        <v>169.5</v>
      </c>
      <c r="G9" s="234"/>
      <c r="H9" s="234"/>
      <c r="I9" s="234"/>
      <c r="J9" s="234"/>
      <c r="K9" s="234"/>
      <c r="L9" s="247"/>
      <c r="M9" s="248"/>
      <c r="N9" s="24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22.5" customHeight="1">
      <c r="A10" s="235"/>
      <c r="B10" s="236"/>
      <c r="C10" s="236"/>
      <c r="D10" s="236"/>
      <c r="E10" s="236"/>
      <c r="F10" s="235"/>
      <c r="G10" s="237"/>
      <c r="H10" s="236"/>
      <c r="I10" s="236"/>
      <c r="J10" s="236"/>
      <c r="K10" s="236"/>
      <c r="L10" s="236"/>
      <c r="M10" s="236"/>
      <c r="N10" s="23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6"/>
      <c r="B12" s="236"/>
      <c r="C12" s="236"/>
      <c r="D12" s="238"/>
      <c r="E12" s="236"/>
      <c r="F12" s="238"/>
      <c r="G12" s="236"/>
      <c r="H12" s="236"/>
      <c r="I12" s="236"/>
      <c r="J12" s="236"/>
      <c r="K12" s="236"/>
      <c r="L12" s="236"/>
      <c r="M12" s="236"/>
      <c r="N12" s="23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6"/>
      <c r="B15" s="236"/>
      <c r="C15" s="236"/>
      <c r="D15" s="238"/>
      <c r="E15" s="238"/>
      <c r="F15" s="236"/>
      <c r="G15" s="236"/>
      <c r="H15" s="236"/>
      <c r="I15" s="238"/>
      <c r="J15" s="236"/>
      <c r="K15" s="236"/>
      <c r="L15" s="236"/>
      <c r="M15" s="236"/>
      <c r="N15" s="23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6"/>
      <c r="B16" s="236"/>
      <c r="C16" s="239"/>
      <c r="D16" s="238"/>
      <c r="E16" s="238"/>
      <c r="F16" s="238"/>
      <c r="G16" s="236"/>
      <c r="H16" s="238"/>
      <c r="I16" s="238"/>
      <c r="J16" s="236"/>
      <c r="K16" s="236"/>
      <c r="L16" s="238"/>
      <c r="M16" s="236"/>
      <c r="N16" s="23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8"/>
      <c r="B17" s="238"/>
      <c r="C17" s="236"/>
      <c r="D17" s="238"/>
      <c r="E17" s="238"/>
      <c r="F17" s="238"/>
      <c r="G17" s="236"/>
      <c r="H17" s="238"/>
      <c r="I17" s="238"/>
      <c r="J17" s="236"/>
      <c r="K17" s="238"/>
      <c r="L17" s="238"/>
      <c r="M17" s="238"/>
      <c r="N17" s="23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8"/>
      <c r="B18" s="238"/>
      <c r="C18" s="238"/>
      <c r="D18" s="238"/>
      <c r="E18" s="238"/>
      <c r="F18" s="238"/>
      <c r="G18" s="236"/>
      <c r="H18" s="238"/>
      <c r="I18" s="238"/>
      <c r="J18" s="238"/>
      <c r="K18" s="238"/>
      <c r="L18" s="238"/>
      <c r="M18" s="238"/>
      <c r="N18" s="23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38"/>
      <c r="B21" s="238"/>
      <c r="C21" s="238"/>
      <c r="D21" s="238"/>
      <c r="E21" s="238"/>
      <c r="F21" s="238"/>
      <c r="G21" s="238"/>
      <c r="H21" s="238"/>
      <c r="I21" s="236"/>
      <c r="J21" s="238"/>
      <c r="K21" s="238"/>
      <c r="L21" s="238"/>
      <c r="M21" s="238"/>
      <c r="N21" s="23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showZeros="0" workbookViewId="0" topLeftCell="A1">
      <selection activeCell="A8" sqref="A8:I8"/>
    </sheetView>
  </sheetViews>
  <sheetFormatPr defaultColWidth="6.875" defaultRowHeight="12.75" customHeight="1"/>
  <cols>
    <col min="1" max="3" width="4.00390625" style="172" customWidth="1"/>
    <col min="4" max="4" width="9.625" style="172" customWidth="1"/>
    <col min="5" max="5" width="23.125" style="172" customWidth="1"/>
    <col min="6" max="6" width="8.875" style="172" customWidth="1"/>
    <col min="7" max="7" width="8.125" style="172" customWidth="1"/>
    <col min="8" max="10" width="7.125" style="172" customWidth="1"/>
    <col min="11" max="11" width="7.75390625" style="172" customWidth="1"/>
    <col min="12" max="19" width="7.125" style="172" customWidth="1"/>
    <col min="20" max="21" width="7.25390625" style="172" customWidth="1"/>
    <col min="22" max="16384" width="6.875" style="172" customWidth="1"/>
  </cols>
  <sheetData>
    <row r="1" spans="1:21" ht="24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91"/>
      <c r="R1" s="191"/>
      <c r="S1" s="198"/>
      <c r="T1" s="198"/>
      <c r="U1" s="127" t="s">
        <v>252</v>
      </c>
    </row>
    <row r="2" spans="1:21" ht="24.75" customHeight="1">
      <c r="A2" s="173" t="s">
        <v>253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2" ht="24.75" customHeight="1">
      <c r="A3" s="124" t="s">
        <v>218</v>
      </c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99"/>
      <c r="R3" s="199"/>
      <c r="S3" s="200"/>
      <c r="T3" s="201" t="s">
        <v>77</v>
      </c>
      <c r="U3" s="201"/>
      <c r="V3" s="202"/>
    </row>
    <row r="4" spans="1:22" ht="24.75" customHeight="1">
      <c r="A4" s="174" t="s">
        <v>108</v>
      </c>
      <c r="B4" s="174"/>
      <c r="C4" s="175"/>
      <c r="D4" s="176" t="s">
        <v>78</v>
      </c>
      <c r="E4" s="176" t="s">
        <v>95</v>
      </c>
      <c r="F4" s="177" t="s">
        <v>109</v>
      </c>
      <c r="G4" s="178" t="s">
        <v>110</v>
      </c>
      <c r="H4" s="174"/>
      <c r="I4" s="174"/>
      <c r="J4" s="175"/>
      <c r="K4" s="179" t="s">
        <v>111</v>
      </c>
      <c r="L4" s="194"/>
      <c r="M4" s="194"/>
      <c r="N4" s="194"/>
      <c r="O4" s="194"/>
      <c r="P4" s="194"/>
      <c r="Q4" s="194"/>
      <c r="R4" s="203"/>
      <c r="S4" s="204" t="s">
        <v>112</v>
      </c>
      <c r="T4" s="205" t="s">
        <v>113</v>
      </c>
      <c r="U4" s="205" t="s">
        <v>114</v>
      </c>
      <c r="V4" s="202"/>
    </row>
    <row r="5" spans="1:22" ht="24.75" customHeight="1">
      <c r="A5" s="179" t="s">
        <v>97</v>
      </c>
      <c r="B5" s="176" t="s">
        <v>98</v>
      </c>
      <c r="C5" s="176" t="s">
        <v>99</v>
      </c>
      <c r="D5" s="176"/>
      <c r="E5" s="176"/>
      <c r="F5" s="177"/>
      <c r="G5" s="176" t="s">
        <v>80</v>
      </c>
      <c r="H5" s="176" t="s">
        <v>115</v>
      </c>
      <c r="I5" s="176" t="s">
        <v>116</v>
      </c>
      <c r="J5" s="177" t="s">
        <v>117</v>
      </c>
      <c r="K5" s="195" t="s">
        <v>80</v>
      </c>
      <c r="L5" s="156" t="s">
        <v>118</v>
      </c>
      <c r="M5" s="156" t="s">
        <v>119</v>
      </c>
      <c r="N5" s="156" t="s">
        <v>120</v>
      </c>
      <c r="O5" s="156" t="s">
        <v>121</v>
      </c>
      <c r="P5" s="156" t="s">
        <v>122</v>
      </c>
      <c r="Q5" s="156" t="s">
        <v>123</v>
      </c>
      <c r="R5" s="156" t="s">
        <v>124</v>
      </c>
      <c r="S5" s="206"/>
      <c r="T5" s="205"/>
      <c r="U5" s="205"/>
      <c r="V5" s="202"/>
    </row>
    <row r="6" spans="1:21" ht="30.75" customHeight="1">
      <c r="A6" s="179"/>
      <c r="B6" s="176"/>
      <c r="C6" s="176"/>
      <c r="D6" s="176"/>
      <c r="E6" s="177"/>
      <c r="F6" s="180" t="s">
        <v>96</v>
      </c>
      <c r="G6" s="176"/>
      <c r="H6" s="176"/>
      <c r="I6" s="176"/>
      <c r="J6" s="177"/>
      <c r="K6" s="196"/>
      <c r="L6" s="156"/>
      <c r="M6" s="156"/>
      <c r="N6" s="156"/>
      <c r="O6" s="156"/>
      <c r="P6" s="156"/>
      <c r="Q6" s="156"/>
      <c r="R6" s="156"/>
      <c r="S6" s="207"/>
      <c r="T6" s="205"/>
      <c r="U6" s="205"/>
    </row>
    <row r="7" spans="1:21" ht="24.75" customHeight="1">
      <c r="A7" s="181"/>
      <c r="B7" s="181"/>
      <c r="C7" s="182"/>
      <c r="D7" s="183"/>
      <c r="E7" s="184"/>
      <c r="F7" s="185"/>
      <c r="G7" s="186"/>
      <c r="H7" s="186"/>
      <c r="I7" s="186"/>
      <c r="J7" s="186"/>
      <c r="K7" s="186"/>
      <c r="L7" s="186"/>
      <c r="M7" s="197"/>
      <c r="N7" s="186"/>
      <c r="O7" s="186"/>
      <c r="P7" s="186"/>
      <c r="Q7" s="186"/>
      <c r="R7" s="186"/>
      <c r="S7" s="208"/>
      <c r="T7" s="208"/>
      <c r="U7" s="209"/>
    </row>
    <row r="8" spans="1:21" ht="24.75" customHeight="1">
      <c r="A8" s="187" t="s">
        <v>254</v>
      </c>
      <c r="B8" s="188"/>
      <c r="C8" s="188"/>
      <c r="D8" s="188"/>
      <c r="E8" s="188"/>
      <c r="F8" s="188"/>
      <c r="G8" s="188"/>
      <c r="H8" s="188"/>
      <c r="I8" s="188"/>
      <c r="J8" s="190"/>
      <c r="K8" s="190"/>
      <c r="L8" s="190"/>
      <c r="M8" s="190"/>
      <c r="N8" s="190"/>
      <c r="O8" s="190"/>
      <c r="P8" s="190"/>
      <c r="Q8" s="190"/>
      <c r="R8" s="190"/>
      <c r="S8" s="210"/>
      <c r="T8" s="210"/>
      <c r="U8" s="210"/>
    </row>
    <row r="9" spans="1:21" ht="18.75" customHeight="1">
      <c r="A9" s="189"/>
      <c r="B9" s="189"/>
      <c r="C9" s="189"/>
      <c r="D9" s="189"/>
      <c r="E9" s="188"/>
      <c r="F9" s="190"/>
      <c r="G9" s="191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210"/>
      <c r="T9" s="210"/>
      <c r="U9" s="210"/>
    </row>
    <row r="10" spans="1:21" ht="18.75" customHeight="1">
      <c r="A10" s="192"/>
      <c r="B10" s="189"/>
      <c r="C10" s="189"/>
      <c r="D10" s="189"/>
      <c r="E10" s="188"/>
      <c r="F10" s="190"/>
      <c r="G10" s="191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210"/>
      <c r="T10" s="210"/>
      <c r="U10" s="210"/>
    </row>
    <row r="11" spans="1:21" ht="18.75" customHeight="1">
      <c r="A11" s="192"/>
      <c r="B11" s="189"/>
      <c r="C11" s="189"/>
      <c r="D11" s="189"/>
      <c r="E11" s="188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10"/>
      <c r="T11" s="210"/>
      <c r="U11" s="211"/>
    </row>
    <row r="12" spans="1:21" ht="18.75" customHeight="1">
      <c r="A12" s="192"/>
      <c r="B12" s="192"/>
      <c r="C12" s="189"/>
      <c r="D12" s="189"/>
      <c r="E12" s="188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10"/>
      <c r="T12" s="210"/>
      <c r="U12" s="211"/>
    </row>
    <row r="13" spans="1:21" ht="18.75" customHeight="1">
      <c r="A13" s="192"/>
      <c r="B13" s="192"/>
      <c r="C13" s="192"/>
      <c r="D13" s="189"/>
      <c r="E13" s="188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210"/>
      <c r="T13" s="210"/>
      <c r="U13" s="211"/>
    </row>
    <row r="14" spans="1:21" ht="18.75" customHeight="1">
      <c r="A14" s="192"/>
      <c r="B14" s="192"/>
      <c r="C14" s="192"/>
      <c r="D14" s="189"/>
      <c r="E14" s="188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210"/>
      <c r="T14" s="211"/>
      <c r="U14" s="211"/>
    </row>
    <row r="15" spans="1:21" ht="18.75" customHeight="1">
      <c r="A15" s="192"/>
      <c r="B15" s="192"/>
      <c r="C15" s="192"/>
      <c r="D15" s="192"/>
      <c r="E15" s="193"/>
      <c r="F15" s="190"/>
      <c r="G15" s="191"/>
      <c r="H15" s="191"/>
      <c r="I15" s="191"/>
      <c r="J15" s="191"/>
      <c r="K15" s="191"/>
      <c r="L15" s="191"/>
      <c r="M15" s="191"/>
      <c r="N15" s="191"/>
      <c r="O15" s="191"/>
      <c r="P15" s="190"/>
      <c r="Q15" s="190"/>
      <c r="R15" s="190"/>
      <c r="S15" s="211"/>
      <c r="T15" s="211"/>
      <c r="U15" s="211"/>
    </row>
  </sheetData>
  <sheetProtection formatCells="0" formatColumns="0" formatRows="0"/>
  <mergeCells count="25">
    <mergeCell ref="A2:U2"/>
    <mergeCell ref="T3:U3"/>
    <mergeCell ref="K4:R4"/>
    <mergeCell ref="A8:I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5" t="s">
        <v>255</v>
      </c>
    </row>
    <row r="2" spans="1:21" ht="24.75" customHeight="1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124" t="s">
        <v>218</v>
      </c>
      <c r="B3" s="169"/>
      <c r="C3" s="126"/>
      <c r="D3" s="127"/>
      <c r="E3" s="12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6" t="s">
        <v>77</v>
      </c>
      <c r="U3" s="96"/>
    </row>
    <row r="4" spans="1:21" ht="27.75" customHeight="1">
      <c r="A4" s="79" t="s">
        <v>108</v>
      </c>
      <c r="B4" s="80"/>
      <c r="C4" s="81"/>
      <c r="D4" s="82" t="s">
        <v>127</v>
      </c>
      <c r="E4" s="82" t="s">
        <v>128</v>
      </c>
      <c r="F4" s="82" t="s">
        <v>96</v>
      </c>
      <c r="G4" s="83" t="s">
        <v>129</v>
      </c>
      <c r="H4" s="83" t="s">
        <v>130</v>
      </c>
      <c r="I4" s="83" t="s">
        <v>131</v>
      </c>
      <c r="J4" s="83" t="s">
        <v>132</v>
      </c>
      <c r="K4" s="83" t="s">
        <v>133</v>
      </c>
      <c r="L4" s="83" t="s">
        <v>134</v>
      </c>
      <c r="M4" s="83" t="s">
        <v>119</v>
      </c>
      <c r="N4" s="83" t="s">
        <v>135</v>
      </c>
      <c r="O4" s="83" t="s">
        <v>117</v>
      </c>
      <c r="P4" s="83" t="s">
        <v>121</v>
      </c>
      <c r="Q4" s="83" t="s">
        <v>120</v>
      </c>
      <c r="R4" s="83" t="s">
        <v>136</v>
      </c>
      <c r="S4" s="83" t="s">
        <v>137</v>
      </c>
      <c r="T4" s="83" t="s">
        <v>138</v>
      </c>
      <c r="U4" s="83" t="s">
        <v>124</v>
      </c>
    </row>
    <row r="5" spans="1:21" ht="13.5" customHeight="1">
      <c r="A5" s="82" t="s">
        <v>97</v>
      </c>
      <c r="B5" s="82" t="s">
        <v>98</v>
      </c>
      <c r="C5" s="82" t="s">
        <v>99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25" customFormat="1" ht="29.25" customHeight="1">
      <c r="A7" s="128"/>
      <c r="B7" s="128"/>
      <c r="C7" s="128"/>
      <c r="D7" s="128"/>
      <c r="E7" s="89"/>
      <c r="F7" s="170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4.25">
      <c r="A8" s="130" t="s">
        <v>254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2:12" ht="14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3" width="4.00390625" style="132" customWidth="1"/>
    <col min="4" max="4" width="9.625" style="132" customWidth="1"/>
    <col min="5" max="5" width="22.50390625" style="132" customWidth="1"/>
    <col min="6" max="7" width="8.50390625" style="132" customWidth="1"/>
    <col min="8" max="10" width="7.25390625" style="132" customWidth="1"/>
    <col min="11" max="11" width="8.50390625" style="132" customWidth="1"/>
    <col min="12" max="19" width="7.25390625" style="132" customWidth="1"/>
    <col min="20" max="21" width="7.75390625" style="132" customWidth="1"/>
    <col min="22" max="16384" width="6.875" style="132" customWidth="1"/>
  </cols>
  <sheetData>
    <row r="1" spans="1:21" ht="24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52"/>
      <c r="R1" s="152"/>
      <c r="S1" s="157"/>
      <c r="T1" s="157"/>
      <c r="U1" s="133" t="s">
        <v>257</v>
      </c>
    </row>
    <row r="2" spans="1:21" ht="24.7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2" ht="24.75" customHeight="1">
      <c r="A3" s="124" t="s">
        <v>218</v>
      </c>
      <c r="B3" s="125"/>
      <c r="C3" s="126"/>
      <c r="D3" s="127"/>
      <c r="E3" s="127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58"/>
      <c r="R3" s="158"/>
      <c r="S3" s="159"/>
      <c r="T3" s="160" t="s">
        <v>77</v>
      </c>
      <c r="U3" s="160"/>
      <c r="V3" s="161"/>
    </row>
    <row r="4" spans="1:22" ht="24.75" customHeight="1">
      <c r="A4" s="135" t="s">
        <v>108</v>
      </c>
      <c r="B4" s="135"/>
      <c r="C4" s="135"/>
      <c r="D4" s="136" t="s">
        <v>78</v>
      </c>
      <c r="E4" s="137" t="s">
        <v>95</v>
      </c>
      <c r="F4" s="137" t="s">
        <v>109</v>
      </c>
      <c r="G4" s="135" t="s">
        <v>110</v>
      </c>
      <c r="H4" s="135"/>
      <c r="I4" s="135"/>
      <c r="J4" s="137"/>
      <c r="K4" s="137" t="s">
        <v>111</v>
      </c>
      <c r="L4" s="136"/>
      <c r="M4" s="136"/>
      <c r="N4" s="136"/>
      <c r="O4" s="136"/>
      <c r="P4" s="136"/>
      <c r="Q4" s="136"/>
      <c r="R4" s="162"/>
      <c r="S4" s="163" t="s">
        <v>112</v>
      </c>
      <c r="T4" s="164" t="s">
        <v>113</v>
      </c>
      <c r="U4" s="164" t="s">
        <v>114</v>
      </c>
      <c r="V4" s="161"/>
    </row>
    <row r="5" spans="1:22" ht="24.75" customHeight="1">
      <c r="A5" s="138" t="s">
        <v>97</v>
      </c>
      <c r="B5" s="138" t="s">
        <v>98</v>
      </c>
      <c r="C5" s="138" t="s">
        <v>99</v>
      </c>
      <c r="D5" s="137"/>
      <c r="E5" s="137"/>
      <c r="F5" s="135"/>
      <c r="G5" s="138" t="s">
        <v>80</v>
      </c>
      <c r="H5" s="138" t="s">
        <v>115</v>
      </c>
      <c r="I5" s="138" t="s">
        <v>116</v>
      </c>
      <c r="J5" s="154" t="s">
        <v>117</v>
      </c>
      <c r="K5" s="155" t="s">
        <v>80</v>
      </c>
      <c r="L5" s="156" t="s">
        <v>118</v>
      </c>
      <c r="M5" s="156" t="s">
        <v>119</v>
      </c>
      <c r="N5" s="156" t="s">
        <v>120</v>
      </c>
      <c r="O5" s="156" t="s">
        <v>121</v>
      </c>
      <c r="P5" s="156" t="s">
        <v>122</v>
      </c>
      <c r="Q5" s="156" t="s">
        <v>123</v>
      </c>
      <c r="R5" s="156" t="s">
        <v>124</v>
      </c>
      <c r="S5" s="164"/>
      <c r="T5" s="164"/>
      <c r="U5" s="164"/>
      <c r="V5" s="161"/>
    </row>
    <row r="6" spans="1:21" ht="30.75" customHeight="1">
      <c r="A6" s="137"/>
      <c r="B6" s="137"/>
      <c r="C6" s="137"/>
      <c r="D6" s="137"/>
      <c r="E6" s="135"/>
      <c r="F6" s="139" t="s">
        <v>96</v>
      </c>
      <c r="G6" s="137"/>
      <c r="H6" s="137"/>
      <c r="I6" s="137"/>
      <c r="J6" s="135"/>
      <c r="K6" s="136"/>
      <c r="L6" s="156"/>
      <c r="M6" s="156"/>
      <c r="N6" s="156"/>
      <c r="O6" s="156"/>
      <c r="P6" s="156"/>
      <c r="Q6" s="156"/>
      <c r="R6" s="156"/>
      <c r="S6" s="164"/>
      <c r="T6" s="164"/>
      <c r="U6" s="164"/>
    </row>
    <row r="7" spans="1:21" s="131" customFormat="1" ht="24.75" customHeight="1">
      <c r="A7" s="140"/>
      <c r="B7" s="140"/>
      <c r="C7" s="141"/>
      <c r="D7" s="142"/>
      <c r="E7" s="143"/>
      <c r="F7" s="144"/>
      <c r="G7" s="145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65"/>
      <c r="T7" s="165"/>
      <c r="U7" s="166"/>
    </row>
    <row r="8" spans="1:21" ht="27" customHeight="1">
      <c r="A8" s="147" t="s">
        <v>259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ht="18.75" customHeight="1">
      <c r="A9" s="149"/>
      <c r="B9" s="149"/>
      <c r="C9" s="149"/>
      <c r="D9" s="149"/>
      <c r="E9" s="148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67"/>
      <c r="T9" s="167"/>
      <c r="U9" s="167"/>
    </row>
    <row r="10" spans="1:21" ht="18.75" customHeight="1">
      <c r="A10" s="149"/>
      <c r="B10" s="149"/>
      <c r="C10" s="149"/>
      <c r="D10" s="149"/>
      <c r="E10" s="148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67"/>
      <c r="T10" s="167"/>
      <c r="U10" s="167"/>
    </row>
    <row r="11" spans="1:21" ht="18.75" customHeight="1">
      <c r="A11" s="149"/>
      <c r="B11" s="149"/>
      <c r="C11" s="149"/>
      <c r="D11" s="149"/>
      <c r="E11" s="148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67"/>
      <c r="T11" s="167"/>
      <c r="U11" s="167"/>
    </row>
    <row r="12" spans="1:21" ht="18.75" customHeight="1">
      <c r="A12" s="149"/>
      <c r="B12" s="149"/>
      <c r="C12" s="149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67"/>
      <c r="T12" s="167"/>
      <c r="U12" s="168"/>
    </row>
    <row r="13" spans="1:21" ht="18.75" customHeight="1">
      <c r="A13" s="151"/>
      <c r="B13" s="151"/>
      <c r="C13" s="151"/>
      <c r="D13" s="149"/>
      <c r="E13" s="148"/>
      <c r="F13" s="150"/>
      <c r="G13" s="152"/>
      <c r="H13" s="150"/>
      <c r="I13" s="150"/>
      <c r="J13" s="150"/>
      <c r="K13" s="152"/>
      <c r="L13" s="150"/>
      <c r="M13" s="150"/>
      <c r="N13" s="150"/>
      <c r="O13" s="150"/>
      <c r="P13" s="150"/>
      <c r="Q13" s="150"/>
      <c r="R13" s="150"/>
      <c r="S13" s="167"/>
      <c r="T13" s="167"/>
      <c r="U13" s="168"/>
    </row>
    <row r="14" spans="1:21" ht="18.75" customHeight="1">
      <c r="A14" s="151"/>
      <c r="B14" s="151"/>
      <c r="C14" s="151"/>
      <c r="D14" s="151"/>
      <c r="E14" s="153"/>
      <c r="F14" s="150"/>
      <c r="G14" s="152"/>
      <c r="H14" s="152"/>
      <c r="I14" s="152"/>
      <c r="J14" s="152"/>
      <c r="K14" s="152"/>
      <c r="L14" s="152"/>
      <c r="M14" s="150"/>
      <c r="N14" s="150"/>
      <c r="O14" s="150"/>
      <c r="P14" s="150"/>
      <c r="Q14" s="150"/>
      <c r="R14" s="150"/>
      <c r="S14" s="167"/>
      <c r="T14" s="168"/>
      <c r="U14" s="168"/>
    </row>
    <row r="15" spans="1:21" ht="18.75" customHeight="1">
      <c r="A15" s="151"/>
      <c r="B15" s="151"/>
      <c r="C15" s="151"/>
      <c r="D15" s="151"/>
      <c r="E15" s="153"/>
      <c r="F15" s="150"/>
      <c r="G15" s="152"/>
      <c r="H15" s="152"/>
      <c r="I15" s="152"/>
      <c r="J15" s="152"/>
      <c r="K15" s="152"/>
      <c r="L15" s="152"/>
      <c r="M15" s="150"/>
      <c r="N15" s="150"/>
      <c r="O15" s="150"/>
      <c r="P15" s="150"/>
      <c r="Q15" s="150"/>
      <c r="R15" s="150"/>
      <c r="S15" s="168"/>
      <c r="T15" s="168"/>
      <c r="U15" s="168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131"/>
      <c r="M16" s="131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8:U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Y37" sqref="Y3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5" t="s">
        <v>260</v>
      </c>
    </row>
    <row r="2" spans="1:21" ht="24.75" customHeight="1">
      <c r="A2" s="77" t="s">
        <v>261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124" t="s">
        <v>218</v>
      </c>
      <c r="B3" s="125"/>
      <c r="C3" s="126"/>
      <c r="D3" s="127"/>
      <c r="E3" s="12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6" t="s">
        <v>77</v>
      </c>
      <c r="U3" s="96"/>
    </row>
    <row r="4" spans="1:21" ht="27.75" customHeight="1">
      <c r="A4" s="79" t="s">
        <v>108</v>
      </c>
      <c r="B4" s="80"/>
      <c r="C4" s="81"/>
      <c r="D4" s="82" t="s">
        <v>127</v>
      </c>
      <c r="E4" s="82" t="s">
        <v>128</v>
      </c>
      <c r="F4" s="82" t="s">
        <v>96</v>
      </c>
      <c r="G4" s="83" t="s">
        <v>129</v>
      </c>
      <c r="H4" s="83" t="s">
        <v>130</v>
      </c>
      <c r="I4" s="83" t="s">
        <v>131</v>
      </c>
      <c r="J4" s="83" t="s">
        <v>132</v>
      </c>
      <c r="K4" s="83" t="s">
        <v>133</v>
      </c>
      <c r="L4" s="83" t="s">
        <v>134</v>
      </c>
      <c r="M4" s="83" t="s">
        <v>119</v>
      </c>
      <c r="N4" s="83" t="s">
        <v>135</v>
      </c>
      <c r="O4" s="83" t="s">
        <v>117</v>
      </c>
      <c r="P4" s="83" t="s">
        <v>121</v>
      </c>
      <c r="Q4" s="83" t="s">
        <v>120</v>
      </c>
      <c r="R4" s="83" t="s">
        <v>136</v>
      </c>
      <c r="S4" s="83" t="s">
        <v>137</v>
      </c>
      <c r="T4" s="83" t="s">
        <v>138</v>
      </c>
      <c r="U4" s="83" t="s">
        <v>124</v>
      </c>
    </row>
    <row r="5" spans="1:21" ht="13.5" customHeight="1">
      <c r="A5" s="82" t="s">
        <v>97</v>
      </c>
      <c r="B5" s="82" t="s">
        <v>98</v>
      </c>
      <c r="C5" s="82" t="s">
        <v>99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25" customFormat="1" ht="29.25" customHeight="1">
      <c r="A7" s="128"/>
      <c r="B7" s="128"/>
      <c r="C7" s="128"/>
      <c r="D7" s="128"/>
      <c r="E7" s="8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4.25">
      <c r="A8" s="130" t="s">
        <v>259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3" width="3.625" style="99" customWidth="1"/>
    <col min="4" max="4" width="6.875" style="99" customWidth="1"/>
    <col min="5" max="5" width="22.625" style="99" customWidth="1"/>
    <col min="6" max="6" width="9.375" style="99" customWidth="1"/>
    <col min="7" max="7" width="8.625" style="99" customWidth="1"/>
    <col min="8" max="10" width="7.50390625" style="99" customWidth="1"/>
    <col min="11" max="11" width="8.375" style="99" customWidth="1"/>
    <col min="12" max="21" width="7.50390625" style="99" customWidth="1"/>
    <col min="22" max="22" width="7.625" style="99" customWidth="1"/>
    <col min="23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7" t="s">
        <v>262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/>
      <c r="IU1"/>
    </row>
    <row r="2" spans="1:255" ht="33" customHeight="1">
      <c r="A2" s="101" t="s">
        <v>263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/>
      <c r="IU2"/>
    </row>
    <row r="3" spans="1:255" ht="18.75" customHeight="1">
      <c r="A3" s="102" t="str">
        <f>'25专户(政府预算)'!A3</f>
        <v>部门：岳阳县人民代表大会常务委员会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18"/>
      <c r="U3" s="119" t="s">
        <v>77</v>
      </c>
      <c r="V3" s="12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/>
      <c r="IU3"/>
    </row>
    <row r="4" spans="1:255" s="97" customFormat="1" ht="23.25" customHeight="1">
      <c r="A4" s="104" t="s">
        <v>108</v>
      </c>
      <c r="B4" s="104"/>
      <c r="C4" s="104"/>
      <c r="D4" s="105" t="s">
        <v>78</v>
      </c>
      <c r="E4" s="106" t="s">
        <v>95</v>
      </c>
      <c r="F4" s="105" t="s">
        <v>109</v>
      </c>
      <c r="G4" s="107" t="s">
        <v>110</v>
      </c>
      <c r="H4" s="107"/>
      <c r="I4" s="107"/>
      <c r="J4" s="107"/>
      <c r="K4" s="107" t="s">
        <v>111</v>
      </c>
      <c r="L4" s="107"/>
      <c r="M4" s="107"/>
      <c r="N4" s="107"/>
      <c r="O4" s="107"/>
      <c r="P4" s="107"/>
      <c r="Q4" s="107"/>
      <c r="R4" s="107"/>
      <c r="S4" s="108" t="s">
        <v>264</v>
      </c>
      <c r="T4" s="108"/>
      <c r="U4" s="108"/>
      <c r="V4" s="108"/>
      <c r="IT4"/>
      <c r="IU4"/>
    </row>
    <row r="5" spans="1:255" s="97" customFormat="1" ht="23.25" customHeight="1">
      <c r="A5" s="108" t="s">
        <v>97</v>
      </c>
      <c r="B5" s="105" t="s">
        <v>98</v>
      </c>
      <c r="C5" s="105" t="s">
        <v>99</v>
      </c>
      <c r="D5" s="105"/>
      <c r="E5" s="106"/>
      <c r="F5" s="105"/>
      <c r="G5" s="105" t="s">
        <v>80</v>
      </c>
      <c r="H5" s="105" t="s">
        <v>115</v>
      </c>
      <c r="I5" s="105" t="s">
        <v>116</v>
      </c>
      <c r="J5" s="105" t="s">
        <v>117</v>
      </c>
      <c r="K5" s="105" t="s">
        <v>80</v>
      </c>
      <c r="L5" s="105" t="s">
        <v>118</v>
      </c>
      <c r="M5" s="105" t="s">
        <v>119</v>
      </c>
      <c r="N5" s="105" t="s">
        <v>120</v>
      </c>
      <c r="O5" s="105" t="s">
        <v>121</v>
      </c>
      <c r="P5" s="105" t="s">
        <v>122</v>
      </c>
      <c r="Q5" s="105" t="s">
        <v>123</v>
      </c>
      <c r="R5" s="105" t="s">
        <v>124</v>
      </c>
      <c r="S5" s="108" t="s">
        <v>80</v>
      </c>
      <c r="T5" s="108" t="s">
        <v>265</v>
      </c>
      <c r="U5" s="108" t="s">
        <v>266</v>
      </c>
      <c r="V5" s="108" t="s">
        <v>267</v>
      </c>
      <c r="IT5"/>
      <c r="IU5"/>
    </row>
    <row r="6" spans="1:255" ht="31.5" customHeight="1">
      <c r="A6" s="108"/>
      <c r="B6" s="105"/>
      <c r="C6" s="105"/>
      <c r="D6" s="105"/>
      <c r="E6" s="106"/>
      <c r="F6" s="109" t="s">
        <v>96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108"/>
      <c r="U6" s="108"/>
      <c r="V6" s="108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00"/>
      <c r="IR6" s="100"/>
      <c r="IS6" s="100"/>
      <c r="IT6"/>
      <c r="IU6"/>
    </row>
    <row r="7" spans="1:253" ht="23.25" customHeight="1">
      <c r="A7" s="86"/>
      <c r="B7" s="86"/>
      <c r="C7" s="87"/>
      <c r="D7" s="86" t="str">
        <f>'15一般-工资福利'!D7</f>
        <v>001003</v>
      </c>
      <c r="E7" s="86" t="str">
        <f>'15一般-工资福利'!E7</f>
        <v>合计</v>
      </c>
      <c r="F7" s="110">
        <f>F10+F11</f>
        <v>756.6</v>
      </c>
      <c r="G7" s="110">
        <f aca="true" t="shared" si="0" ref="G7:V7">G10+G11</f>
        <v>587.1</v>
      </c>
      <c r="H7" s="110">
        <f t="shared" si="0"/>
        <v>412.70000000000005</v>
      </c>
      <c r="I7" s="110">
        <f t="shared" si="0"/>
        <v>84.10000000000001</v>
      </c>
      <c r="J7" s="110">
        <f t="shared" si="0"/>
        <v>90.3</v>
      </c>
      <c r="K7" s="110">
        <f t="shared" si="0"/>
        <v>169.5</v>
      </c>
      <c r="L7" s="110">
        <f t="shared" si="0"/>
        <v>169.5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10">
        <f t="shared" si="0"/>
        <v>0</v>
      </c>
      <c r="R7" s="110">
        <f t="shared" si="0"/>
        <v>0</v>
      </c>
      <c r="S7" s="110">
        <f t="shared" si="0"/>
        <v>756.6</v>
      </c>
      <c r="T7" s="110">
        <f t="shared" si="0"/>
        <v>666.3000000000001</v>
      </c>
      <c r="U7" s="110">
        <f t="shared" si="0"/>
        <v>0</v>
      </c>
      <c r="V7" s="110">
        <f t="shared" si="0"/>
        <v>90.3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00"/>
      <c r="IR7" s="100"/>
      <c r="IS7" s="100"/>
    </row>
    <row r="8" spans="1:253" ht="23.25" customHeight="1">
      <c r="A8" s="86" t="str">
        <f>'15一般-工资福利'!A8</f>
        <v>201</v>
      </c>
      <c r="B8" s="86"/>
      <c r="C8" s="86"/>
      <c r="D8" s="86" t="str">
        <f>'15一般-工资福利'!D8</f>
        <v>001003</v>
      </c>
      <c r="E8" s="86" t="str">
        <f>'15一般-工资福利'!E8</f>
        <v>岳阳县人民代表大会常务委员会（一般公共服务支出）</v>
      </c>
      <c r="F8" s="110">
        <f>F9</f>
        <v>756.6</v>
      </c>
      <c r="G8" s="110">
        <f aca="true" t="shared" si="1" ref="G8:V8">G9</f>
        <v>587.1</v>
      </c>
      <c r="H8" s="110">
        <f t="shared" si="1"/>
        <v>412.70000000000005</v>
      </c>
      <c r="I8" s="110">
        <f t="shared" si="1"/>
        <v>84.10000000000001</v>
      </c>
      <c r="J8" s="110">
        <f t="shared" si="1"/>
        <v>90.3</v>
      </c>
      <c r="K8" s="110">
        <f t="shared" si="1"/>
        <v>169.5</v>
      </c>
      <c r="L8" s="110">
        <f t="shared" si="1"/>
        <v>169.5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f t="shared" si="1"/>
        <v>0</v>
      </c>
      <c r="Q8" s="110">
        <f t="shared" si="1"/>
        <v>0</v>
      </c>
      <c r="R8" s="110">
        <f t="shared" si="1"/>
        <v>0</v>
      </c>
      <c r="S8" s="110">
        <f t="shared" si="1"/>
        <v>756.6</v>
      </c>
      <c r="T8" s="110">
        <f t="shared" si="1"/>
        <v>666.3000000000001</v>
      </c>
      <c r="U8" s="110">
        <f t="shared" si="1"/>
        <v>0</v>
      </c>
      <c r="V8" s="110">
        <f t="shared" si="1"/>
        <v>90.3</v>
      </c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00"/>
      <c r="IR8" s="100"/>
      <c r="IS8" s="100"/>
    </row>
    <row r="9" spans="1:253" ht="23.25" customHeight="1">
      <c r="A9" s="86" t="str">
        <f>'15一般-工资福利'!A9</f>
        <v>201</v>
      </c>
      <c r="B9" s="86" t="str">
        <f>'15一般-工资福利'!B9</f>
        <v>01</v>
      </c>
      <c r="C9" s="86"/>
      <c r="D9" s="86" t="str">
        <f>'15一般-工资福利'!D9</f>
        <v>001003</v>
      </c>
      <c r="E9" s="86" t="str">
        <f>'15一般-工资福利'!E9</f>
        <v>  岳阳县人民代表大会常务委员会（人大事务）</v>
      </c>
      <c r="F9" s="110">
        <f>F10+F11</f>
        <v>756.6</v>
      </c>
      <c r="G9" s="110">
        <f aca="true" t="shared" si="2" ref="G9:V9">G10+G11</f>
        <v>587.1</v>
      </c>
      <c r="H9" s="110">
        <f t="shared" si="2"/>
        <v>412.70000000000005</v>
      </c>
      <c r="I9" s="110">
        <f t="shared" si="2"/>
        <v>84.10000000000001</v>
      </c>
      <c r="J9" s="110">
        <f t="shared" si="2"/>
        <v>90.3</v>
      </c>
      <c r="K9" s="110">
        <f t="shared" si="2"/>
        <v>169.5</v>
      </c>
      <c r="L9" s="110">
        <f t="shared" si="2"/>
        <v>169.5</v>
      </c>
      <c r="M9" s="110">
        <f t="shared" si="2"/>
        <v>0</v>
      </c>
      <c r="N9" s="110">
        <f t="shared" si="2"/>
        <v>0</v>
      </c>
      <c r="O9" s="110">
        <f t="shared" si="2"/>
        <v>0</v>
      </c>
      <c r="P9" s="110">
        <f t="shared" si="2"/>
        <v>0</v>
      </c>
      <c r="Q9" s="110">
        <f t="shared" si="2"/>
        <v>0</v>
      </c>
      <c r="R9" s="110">
        <f t="shared" si="2"/>
        <v>0</v>
      </c>
      <c r="S9" s="110">
        <f t="shared" si="2"/>
        <v>756.6</v>
      </c>
      <c r="T9" s="110">
        <f t="shared" si="2"/>
        <v>666.3000000000001</v>
      </c>
      <c r="U9" s="110">
        <f t="shared" si="2"/>
        <v>0</v>
      </c>
      <c r="V9" s="110">
        <f t="shared" si="2"/>
        <v>90.3</v>
      </c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00"/>
      <c r="IR9" s="100"/>
      <c r="IS9" s="100"/>
    </row>
    <row r="10" spans="1:255" s="98" customFormat="1" ht="23.2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111" t="str">
        <f>'13一般预算支出'!D10</f>
        <v>001003</v>
      </c>
      <c r="E10" s="86" t="str">
        <f>'15一般-工资福利'!E10</f>
        <v>    岳阳县人民代表大会常务委员会（行政运行）</v>
      </c>
      <c r="F10" s="112">
        <f>'13一般预算支出'!F10</f>
        <v>587.1</v>
      </c>
      <c r="G10" s="112">
        <f>'13一般预算支出'!G10</f>
        <v>587.1</v>
      </c>
      <c r="H10" s="112">
        <f>'13一般预算支出'!H10</f>
        <v>412.70000000000005</v>
      </c>
      <c r="I10" s="112">
        <f>'13一般预算支出'!I10</f>
        <v>84.10000000000001</v>
      </c>
      <c r="J10" s="112">
        <f>'13一般预算支出'!J10</f>
        <v>90.3</v>
      </c>
      <c r="K10" s="112">
        <f>'13一般预算支出'!K10</f>
        <v>0</v>
      </c>
      <c r="L10" s="112">
        <f>'13一般预算支出'!L10</f>
        <v>0</v>
      </c>
      <c r="M10" s="112">
        <f>'13一般预算支出'!M10</f>
        <v>0</v>
      </c>
      <c r="N10" s="112">
        <f>'13一般预算支出'!N10</f>
        <v>0</v>
      </c>
      <c r="O10" s="112">
        <f>'13一般预算支出'!O10</f>
        <v>0</v>
      </c>
      <c r="P10" s="112">
        <f>'13一般预算支出'!P10</f>
        <v>0</v>
      </c>
      <c r="Q10" s="112">
        <f>'13一般预算支出'!Q10</f>
        <v>0</v>
      </c>
      <c r="R10" s="112">
        <f>'13一般预算支出'!R10</f>
        <v>0</v>
      </c>
      <c r="S10" s="112">
        <f>SUM(T10:V10)</f>
        <v>587.1</v>
      </c>
      <c r="T10" s="112">
        <f>H10+I10</f>
        <v>496.80000000000007</v>
      </c>
      <c r="U10" s="112"/>
      <c r="V10" s="122">
        <f>J10</f>
        <v>90.3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25"/>
      <c r="IU10" s="25"/>
    </row>
    <row r="11" spans="1:255" ht="26.25" customHeight="1">
      <c r="A11" s="113" t="str">
        <f>MID('21项目明细表'!A9,1,3)</f>
        <v>201</v>
      </c>
      <c r="B11" s="113" t="str">
        <f>MID('21项目明细表'!A9,4,2)</f>
        <v>01</v>
      </c>
      <c r="C11" s="86" t="str">
        <f>MID('21项目明细表'!A9,6,2)</f>
        <v>04</v>
      </c>
      <c r="D11" s="114" t="str">
        <f>D10</f>
        <v>001003</v>
      </c>
      <c r="E11" s="115" t="s">
        <v>268</v>
      </c>
      <c r="F11" s="112">
        <f>'13一般预算支出'!F11</f>
        <v>169.5</v>
      </c>
      <c r="G11" s="112">
        <f>'13一般预算支出'!G11</f>
        <v>0</v>
      </c>
      <c r="H11" s="112">
        <f>'13一般预算支出'!H11</f>
        <v>0</v>
      </c>
      <c r="I11" s="112">
        <f>'13一般预算支出'!I11</f>
        <v>0</v>
      </c>
      <c r="J11" s="112">
        <f>'13一般预算支出'!J11</f>
        <v>0</v>
      </c>
      <c r="K11" s="112">
        <f>'13一般预算支出'!K11</f>
        <v>169.5</v>
      </c>
      <c r="L11" s="112">
        <f>'13一般预算支出'!L11</f>
        <v>169.5</v>
      </c>
      <c r="M11" s="112">
        <f>'13一般预算支出'!M11</f>
        <v>0</v>
      </c>
      <c r="N11" s="112">
        <f>'13一般预算支出'!N11</f>
        <v>0</v>
      </c>
      <c r="O11" s="112">
        <f>'13一般预算支出'!O11</f>
        <v>0</v>
      </c>
      <c r="P11" s="112">
        <f>'13一般预算支出'!P11</f>
        <v>0</v>
      </c>
      <c r="Q11" s="112">
        <f>'13一般预算支出'!Q11</f>
        <v>0</v>
      </c>
      <c r="R11" s="112">
        <f>'13一般预算支出'!R11</f>
        <v>0</v>
      </c>
      <c r="S11" s="112">
        <f>SUM(T11:V11)</f>
        <v>169.5</v>
      </c>
      <c r="T11" s="112">
        <f>F11</f>
        <v>169.5</v>
      </c>
      <c r="U11" s="122"/>
      <c r="V11" s="123"/>
      <c r="IT11"/>
      <c r="IU11"/>
    </row>
    <row r="12" spans="1:255" ht="12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IT12"/>
      <c r="IU12"/>
    </row>
    <row r="13" spans="1:255" ht="12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IT13"/>
      <c r="IU13"/>
    </row>
    <row r="14" spans="1:255" ht="12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IT14"/>
      <c r="IU14"/>
    </row>
    <row r="15" spans="1:255" ht="12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IT15"/>
      <c r="IU15"/>
    </row>
    <row r="33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H11" sqref="H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5" t="s">
        <v>269</v>
      </c>
    </row>
    <row r="2" spans="1:21" ht="24.75" customHeight="1">
      <c r="A2" s="77" t="s">
        <v>270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8" t="str">
        <f>'26经费拔款'!A3</f>
        <v>部门：岳阳县人民代表大会常务委员会</v>
      </c>
      <c r="B3" s="78"/>
      <c r="C3" s="78"/>
      <c r="D3" s="78"/>
      <c r="E3" s="78"/>
      <c r="F3" s="78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6" t="s">
        <v>77</v>
      </c>
      <c r="U3" s="96"/>
    </row>
    <row r="4" spans="1:21" ht="27.75" customHeight="1">
      <c r="A4" s="79" t="s">
        <v>108</v>
      </c>
      <c r="B4" s="80"/>
      <c r="C4" s="81"/>
      <c r="D4" s="82" t="s">
        <v>127</v>
      </c>
      <c r="E4" s="82" t="s">
        <v>128</v>
      </c>
      <c r="F4" s="82" t="s">
        <v>96</v>
      </c>
      <c r="G4" s="83" t="s">
        <v>129</v>
      </c>
      <c r="H4" s="83" t="s">
        <v>130</v>
      </c>
      <c r="I4" s="83" t="s">
        <v>131</v>
      </c>
      <c r="J4" s="83" t="s">
        <v>132</v>
      </c>
      <c r="K4" s="83" t="s">
        <v>133</v>
      </c>
      <c r="L4" s="83" t="s">
        <v>134</v>
      </c>
      <c r="M4" s="83" t="s">
        <v>119</v>
      </c>
      <c r="N4" s="83" t="s">
        <v>135</v>
      </c>
      <c r="O4" s="83" t="s">
        <v>117</v>
      </c>
      <c r="P4" s="83" t="s">
        <v>121</v>
      </c>
      <c r="Q4" s="83" t="s">
        <v>120</v>
      </c>
      <c r="R4" s="83" t="s">
        <v>136</v>
      </c>
      <c r="S4" s="83" t="s">
        <v>137</v>
      </c>
      <c r="T4" s="83" t="s">
        <v>138</v>
      </c>
      <c r="U4" s="83" t="s">
        <v>124</v>
      </c>
    </row>
    <row r="5" spans="1:21" ht="13.5" customHeight="1">
      <c r="A5" s="82" t="s">
        <v>97</v>
      </c>
      <c r="B5" s="82" t="s">
        <v>98</v>
      </c>
      <c r="C5" s="82" t="s">
        <v>99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2.5" customHeight="1">
      <c r="A7" s="86"/>
      <c r="B7" s="86"/>
      <c r="C7" s="87"/>
      <c r="D7" s="86" t="str">
        <f>'15一般-工资福利'!D7</f>
        <v>001003</v>
      </c>
      <c r="E7" s="86" t="str">
        <f>'15一般-工资福利'!E7</f>
        <v>合计</v>
      </c>
      <c r="F7" s="88">
        <f>F10+F11</f>
        <v>756.6</v>
      </c>
      <c r="G7" s="88">
        <f aca="true" t="shared" si="0" ref="G7:U7">G10+G11</f>
        <v>412.70000000000005</v>
      </c>
      <c r="H7" s="88">
        <f t="shared" si="0"/>
        <v>253.60000000000002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90.3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</row>
    <row r="8" spans="1:21" ht="22.5" customHeight="1">
      <c r="A8" s="86" t="str">
        <f>'15一般-工资福利'!A8</f>
        <v>201</v>
      </c>
      <c r="B8" s="86"/>
      <c r="C8" s="86"/>
      <c r="D8" s="86" t="str">
        <f>'15一般-工资福利'!D8</f>
        <v>001003</v>
      </c>
      <c r="E8" s="86" t="str">
        <f>'15一般-工资福利'!E8</f>
        <v>岳阳县人民代表大会常务委员会（一般公共服务支出）</v>
      </c>
      <c r="F8" s="88">
        <f>F9</f>
        <v>756.6</v>
      </c>
      <c r="G8" s="88">
        <f aca="true" t="shared" si="1" ref="G8:U8">G9</f>
        <v>412.70000000000005</v>
      </c>
      <c r="H8" s="88">
        <f t="shared" si="1"/>
        <v>253.60000000000002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90.3</v>
      </c>
      <c r="P8" s="92">
        <f t="shared" si="1"/>
        <v>0</v>
      </c>
      <c r="Q8" s="92">
        <f t="shared" si="1"/>
        <v>0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>
        <f t="shared" si="1"/>
        <v>0</v>
      </c>
    </row>
    <row r="9" spans="1:21" ht="22.5" customHeight="1">
      <c r="A9" s="86" t="str">
        <f>'15一般-工资福利'!A9</f>
        <v>201</v>
      </c>
      <c r="B9" s="86" t="str">
        <f>'15一般-工资福利'!B9</f>
        <v>01</v>
      </c>
      <c r="C9" s="86"/>
      <c r="D9" s="86" t="str">
        <f>'15一般-工资福利'!D9</f>
        <v>001003</v>
      </c>
      <c r="E9" s="86" t="str">
        <f>'15一般-工资福利'!E9</f>
        <v>  岳阳县人民代表大会常务委员会（人大事务）</v>
      </c>
      <c r="F9" s="88">
        <f>F10+F11</f>
        <v>756.6</v>
      </c>
      <c r="G9" s="88">
        <f aca="true" t="shared" si="2" ref="G9:U9">G10+G11</f>
        <v>412.70000000000005</v>
      </c>
      <c r="H9" s="88">
        <f t="shared" si="2"/>
        <v>253.60000000000002</v>
      </c>
      <c r="I9" s="88">
        <f t="shared" si="2"/>
        <v>0</v>
      </c>
      <c r="J9" s="88">
        <f t="shared" si="2"/>
        <v>0</v>
      </c>
      <c r="K9" s="88">
        <f t="shared" si="2"/>
        <v>0</v>
      </c>
      <c r="L9" s="88">
        <f t="shared" si="2"/>
        <v>0</v>
      </c>
      <c r="M9" s="88">
        <f t="shared" si="2"/>
        <v>0</v>
      </c>
      <c r="N9" s="88">
        <f t="shared" si="2"/>
        <v>0</v>
      </c>
      <c r="O9" s="88">
        <f t="shared" si="2"/>
        <v>90.3</v>
      </c>
      <c r="P9" s="92">
        <f t="shared" si="2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2">
        <f t="shared" si="2"/>
        <v>0</v>
      </c>
      <c r="U9" s="92">
        <f t="shared" si="2"/>
        <v>0</v>
      </c>
    </row>
    <row r="10" spans="1:21" s="25" customFormat="1" ht="22.5" customHeight="1">
      <c r="A10" s="86" t="str">
        <f>'15一般-工资福利'!A10</f>
        <v>201</v>
      </c>
      <c r="B10" s="86" t="str">
        <f>'15一般-工资福利'!B10</f>
        <v>01</v>
      </c>
      <c r="C10" s="86" t="str">
        <f>'15一般-工资福利'!C10</f>
        <v>01</v>
      </c>
      <c r="D10" s="89" t="str">
        <f>'26经费拔款'!D10</f>
        <v>001003</v>
      </c>
      <c r="E10" s="86" t="str">
        <f>'15一般-工资福利'!E10</f>
        <v>    岳阳县人民代表大会常务委员会（行政运行）</v>
      </c>
      <c r="F10" s="90">
        <f>SUM(G10:U10)</f>
        <v>587.1</v>
      </c>
      <c r="G10" s="90">
        <f>'26经费拔款'!H10</f>
        <v>412.70000000000005</v>
      </c>
      <c r="H10" s="90">
        <f>'26经费拔款'!I10</f>
        <v>84.10000000000001</v>
      </c>
      <c r="I10" s="90"/>
      <c r="J10" s="90"/>
      <c r="K10" s="90"/>
      <c r="L10" s="90"/>
      <c r="M10" s="90"/>
      <c r="N10" s="90"/>
      <c r="O10" s="90">
        <f>'26经费拔款'!J10</f>
        <v>90.3</v>
      </c>
      <c r="P10" s="93"/>
      <c r="Q10" s="93"/>
      <c r="R10" s="93"/>
      <c r="S10" s="93"/>
      <c r="T10" s="93"/>
      <c r="U10" s="93"/>
    </row>
    <row r="11" spans="1:21" ht="22.5" customHeight="1">
      <c r="A11" s="89" t="str">
        <f>'26经费拔款'!A11</f>
        <v>201</v>
      </c>
      <c r="B11" s="89" t="str">
        <f>'26经费拔款'!B11</f>
        <v>01</v>
      </c>
      <c r="C11" s="89" t="str">
        <f>'26经费拔款'!C11</f>
        <v>04</v>
      </c>
      <c r="D11" s="89" t="str">
        <f>'26经费拔款'!D11</f>
        <v>001003</v>
      </c>
      <c r="E11" s="89" t="str">
        <f>'26经费拔款'!E11</f>
        <v>    （岳阳县人民代表大会常务委员会） 人大会议</v>
      </c>
      <c r="F11" s="90">
        <f>SUM(G11:U11)</f>
        <v>169.5</v>
      </c>
      <c r="G11" s="91"/>
      <c r="H11" s="90">
        <f>'26经费拔款'!L11</f>
        <v>169.5</v>
      </c>
      <c r="I11" s="91">
        <f>'26经费拔款'!Q11</f>
        <v>0</v>
      </c>
      <c r="J11" s="91"/>
      <c r="K11" s="91"/>
      <c r="L11" s="91"/>
      <c r="M11" s="91"/>
      <c r="N11" s="91"/>
      <c r="O11" s="91"/>
      <c r="P11" s="94"/>
      <c r="Q11" s="94"/>
      <c r="R11" s="94"/>
      <c r="S11" s="94"/>
      <c r="T11" s="94"/>
      <c r="U11" s="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showGridLines="0" showZeros="0" workbookViewId="0" topLeftCell="A1">
      <selection activeCell="O3" sqref="O3"/>
    </sheetView>
  </sheetViews>
  <sheetFormatPr defaultColWidth="6.875" defaultRowHeight="12.75" customHeight="1"/>
  <cols>
    <col min="1" max="1" width="15.50390625" style="48" customWidth="1"/>
    <col min="2" max="2" width="9.125" style="48" customWidth="1"/>
    <col min="3" max="8" width="7.875" style="48" customWidth="1"/>
    <col min="9" max="9" width="9.125" style="48" customWidth="1"/>
    <col min="10" max="15" width="7.875" style="48" customWidth="1"/>
    <col min="16" max="250" width="6.875" style="48" customWidth="1"/>
    <col min="251" max="16384" width="6.875" style="48" customWidth="1"/>
  </cols>
  <sheetData>
    <row r="1" spans="15:250" ht="12.75" customHeight="1">
      <c r="O1" s="68" t="s">
        <v>271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9" t="s">
        <v>272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22.5" customHeight="1">
      <c r="A3" s="50" t="str">
        <f>'27经费拨款(政府预算)'!A3</f>
        <v>部门：岳阳县人民代表大会常务委员会</v>
      </c>
      <c r="B3" s="51"/>
      <c r="C3" s="51"/>
      <c r="D3" s="51"/>
      <c r="F3" s="52"/>
      <c r="G3" s="52"/>
      <c r="H3" s="52"/>
      <c r="I3" s="52"/>
      <c r="J3" s="52"/>
      <c r="K3" s="52"/>
      <c r="L3" s="52"/>
      <c r="M3" s="52"/>
      <c r="N3" s="52"/>
      <c r="O3" s="69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" t="s">
        <v>273</v>
      </c>
      <c r="B4" s="54" t="s">
        <v>274</v>
      </c>
      <c r="C4" s="54"/>
      <c r="D4" s="54"/>
      <c r="E4" s="54"/>
      <c r="F4" s="54"/>
      <c r="G4" s="54"/>
      <c r="H4" s="54"/>
      <c r="I4" s="70" t="s">
        <v>275</v>
      </c>
      <c r="J4" s="71"/>
      <c r="K4" s="71"/>
      <c r="L4" s="71"/>
      <c r="M4" s="71"/>
      <c r="N4" s="71"/>
      <c r="O4" s="7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"/>
      <c r="B5" s="55" t="s">
        <v>80</v>
      </c>
      <c r="C5" s="55" t="s">
        <v>184</v>
      </c>
      <c r="D5" s="55" t="s">
        <v>276</v>
      </c>
      <c r="E5" s="56" t="s">
        <v>277</v>
      </c>
      <c r="F5" s="57" t="s">
        <v>187</v>
      </c>
      <c r="G5" s="57" t="s">
        <v>278</v>
      </c>
      <c r="H5" s="58" t="s">
        <v>189</v>
      </c>
      <c r="I5" s="60" t="s">
        <v>80</v>
      </c>
      <c r="J5" s="61" t="s">
        <v>184</v>
      </c>
      <c r="K5" s="61" t="s">
        <v>276</v>
      </c>
      <c r="L5" s="61" t="s">
        <v>277</v>
      </c>
      <c r="M5" s="61" t="s">
        <v>187</v>
      </c>
      <c r="N5" s="61" t="s">
        <v>278</v>
      </c>
      <c r="O5" s="61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"/>
      <c r="B6" s="59"/>
      <c r="C6" s="59"/>
      <c r="D6" s="59"/>
      <c r="E6" s="60"/>
      <c r="F6" s="61"/>
      <c r="G6" s="61"/>
      <c r="H6" s="62"/>
      <c r="I6" s="60"/>
      <c r="J6" s="61"/>
      <c r="K6" s="61"/>
      <c r="L6" s="61"/>
      <c r="M6" s="61"/>
      <c r="N6" s="61"/>
      <c r="O6" s="6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47" customFormat="1" ht="28.5" customHeight="1">
      <c r="A7" s="63" t="str">
        <f>'2部门收入总表'!B6</f>
        <v>合计</v>
      </c>
      <c r="B7" s="64">
        <f>SUM(C7:H7)</f>
        <v>7.87</v>
      </c>
      <c r="C7" s="65">
        <v>7.87</v>
      </c>
      <c r="D7" s="66"/>
      <c r="E7" s="66"/>
      <c r="F7" s="66"/>
      <c r="G7" s="66"/>
      <c r="H7" s="67"/>
      <c r="I7" s="72">
        <f>SUM(J7:O7)</f>
        <v>7.87</v>
      </c>
      <c r="J7" s="65">
        <f>'8基本-一般商品服务'!R7</f>
        <v>7.87</v>
      </c>
      <c r="K7" s="73"/>
      <c r="L7" s="73"/>
      <c r="M7" s="73"/>
      <c r="N7" s="73"/>
      <c r="O7" s="7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 ht="30.75" customHeight="1">
      <c r="A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3:250" ht="12.75" customHeight="1">
      <c r="C9" s="47"/>
      <c r="D9" s="47"/>
      <c r="E9" s="47"/>
      <c r="F9" s="47"/>
      <c r="G9" s="47"/>
      <c r="H9" s="47"/>
      <c r="I9" s="47"/>
      <c r="J9" s="47"/>
      <c r="L9" s="47"/>
      <c r="N9" s="75"/>
      <c r="O9" s="4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47"/>
      <c r="G10" s="47"/>
      <c r="H10" s="47"/>
      <c r="I10" s="47"/>
      <c r="K10" s="47"/>
      <c r="O10" s="4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4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4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4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9">
    <mergeCell ref="A2:O2"/>
    <mergeCell ref="A3:D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I3" sqref="I3"/>
    </sheetView>
  </sheetViews>
  <sheetFormatPr defaultColWidth="6.875" defaultRowHeight="12.75" customHeight="1"/>
  <cols>
    <col min="1" max="1" width="8.75390625" style="26" customWidth="1"/>
    <col min="2" max="2" width="16.625" style="26" customWidth="1"/>
    <col min="3" max="3" width="9.50390625" style="26" customWidth="1"/>
    <col min="4" max="4" width="9.25390625" style="26" customWidth="1"/>
    <col min="5" max="5" width="10.625" style="26" customWidth="1"/>
    <col min="6" max="7" width="23.625" style="26" customWidth="1"/>
    <col min="8" max="8" width="23.50390625" style="26" customWidth="1"/>
    <col min="9" max="9" width="20.625" style="26" customWidth="1"/>
    <col min="10" max="10" width="8.75390625" style="26" customWidth="1"/>
    <col min="11" max="16384" width="6.87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27" t="s">
        <v>279</v>
      </c>
      <c r="J1" s="27"/>
    </row>
    <row r="2" spans="1:10" ht="18.75" customHeight="1">
      <c r="A2" s="29" t="s">
        <v>280</v>
      </c>
      <c r="B2" s="29"/>
      <c r="C2" s="29"/>
      <c r="D2" s="29"/>
      <c r="E2" s="29"/>
      <c r="F2" s="29"/>
      <c r="G2" s="29"/>
      <c r="H2" s="29"/>
      <c r="I2" s="29"/>
      <c r="J2" s="27"/>
    </row>
    <row r="3" spans="1:9" ht="18.75" customHeight="1">
      <c r="A3" s="30" t="str">
        <f>'28三公'!A3</f>
        <v>部门：岳阳县人民代表大会常务委员会</v>
      </c>
      <c r="I3" s="44" t="s">
        <v>77</v>
      </c>
    </row>
    <row r="4" spans="1:10" ht="32.25" customHeight="1">
      <c r="A4" s="31" t="s">
        <v>127</v>
      </c>
      <c r="B4" s="32" t="s">
        <v>79</v>
      </c>
      <c r="C4" s="33" t="s">
        <v>281</v>
      </c>
      <c r="D4" s="34"/>
      <c r="E4" s="35"/>
      <c r="F4" s="34" t="s">
        <v>282</v>
      </c>
      <c r="G4" s="33" t="s">
        <v>283</v>
      </c>
      <c r="H4" s="33" t="s">
        <v>284</v>
      </c>
      <c r="I4" s="34"/>
      <c r="J4" s="27"/>
    </row>
    <row r="5" spans="1:10" ht="24.75" customHeight="1">
      <c r="A5" s="31"/>
      <c r="B5" s="32"/>
      <c r="C5" s="36" t="s">
        <v>285</v>
      </c>
      <c r="D5" s="37" t="s">
        <v>110</v>
      </c>
      <c r="E5" s="38" t="s">
        <v>111</v>
      </c>
      <c r="F5" s="34"/>
      <c r="G5" s="33"/>
      <c r="H5" s="39" t="s">
        <v>286</v>
      </c>
      <c r="I5" s="45" t="s">
        <v>287</v>
      </c>
      <c r="J5" s="27"/>
    </row>
    <row r="6" spans="1:10" ht="225" customHeight="1">
      <c r="A6" s="40" t="str">
        <f>'26经费拔款'!D7</f>
        <v>001003</v>
      </c>
      <c r="B6" s="40" t="s">
        <v>288</v>
      </c>
      <c r="C6" s="41">
        <f>SUM(D6:E6)</f>
        <v>756.6</v>
      </c>
      <c r="D6" s="41">
        <f>'1部门收支总表'!F6</f>
        <v>587.1</v>
      </c>
      <c r="E6" s="41">
        <f>'1部门收支总表'!F10</f>
        <v>169.5</v>
      </c>
      <c r="F6" s="22" t="s">
        <v>289</v>
      </c>
      <c r="G6" s="22" t="s">
        <v>290</v>
      </c>
      <c r="H6" s="22" t="s">
        <v>291</v>
      </c>
      <c r="I6" s="46" t="s">
        <v>292</v>
      </c>
      <c r="J6" s="42"/>
    </row>
    <row r="7" spans="1:10" ht="49.5" customHeight="1">
      <c r="A7" s="42"/>
      <c r="B7" s="42"/>
      <c r="C7" s="42"/>
      <c r="D7" s="42"/>
      <c r="E7" s="43"/>
      <c r="F7" s="42"/>
      <c r="G7" s="42"/>
      <c r="H7" s="42"/>
      <c r="I7" s="42"/>
      <c r="J7" s="27"/>
    </row>
    <row r="8" spans="1:10" ht="18.75" customHeight="1">
      <c r="A8" s="27"/>
      <c r="B8" s="42"/>
      <c r="C8" s="42"/>
      <c r="D8" s="42"/>
      <c r="E8" s="28"/>
      <c r="F8" s="27"/>
      <c r="G8" s="27"/>
      <c r="H8" s="42"/>
      <c r="I8" s="42"/>
      <c r="J8" s="27"/>
    </row>
    <row r="9" spans="1:10" ht="18.75" customHeight="1">
      <c r="A9" s="27"/>
      <c r="B9" s="42"/>
      <c r="C9" s="42"/>
      <c r="D9" s="42"/>
      <c r="E9" s="43"/>
      <c r="F9" s="27"/>
      <c r="G9" s="27"/>
      <c r="H9" s="27"/>
      <c r="I9" s="27"/>
      <c r="J9" s="27"/>
    </row>
    <row r="10" spans="1:10" ht="18.75" customHeight="1">
      <c r="A10" s="27"/>
      <c r="B10" s="42"/>
      <c r="C10" s="27"/>
      <c r="D10" s="42"/>
      <c r="E10" s="28"/>
      <c r="F10" s="27"/>
      <c r="G10" s="27"/>
      <c r="H10" s="42"/>
      <c r="I10" s="42"/>
      <c r="J10" s="27"/>
    </row>
    <row r="11" spans="1:10" ht="18.75" customHeight="1">
      <c r="A11" s="27"/>
      <c r="B11" s="27"/>
      <c r="C11" s="42"/>
      <c r="D11" s="42"/>
      <c r="E11" s="28"/>
      <c r="F11" s="27"/>
      <c r="G11" s="27"/>
      <c r="H11" s="27"/>
      <c r="I11" s="27"/>
      <c r="J11" s="27"/>
    </row>
    <row r="12" spans="1:10" ht="18.75" customHeight="1">
      <c r="A12" s="27"/>
      <c r="B12" s="27"/>
      <c r="C12" s="42"/>
      <c r="D12" s="42"/>
      <c r="E12" s="43"/>
      <c r="F12" s="27"/>
      <c r="G12" s="42"/>
      <c r="H12" s="42"/>
      <c r="I12" s="27"/>
      <c r="J12" s="27"/>
    </row>
    <row r="13" spans="1:10" ht="18.75" customHeight="1">
      <c r="A13" s="27"/>
      <c r="B13" s="27"/>
      <c r="C13" s="27"/>
      <c r="D13" s="27"/>
      <c r="E13" s="28"/>
      <c r="F13" s="27"/>
      <c r="G13" s="27"/>
      <c r="H13" s="27"/>
      <c r="I13" s="27"/>
      <c r="J13" s="27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3" width="3.375" style="523" customWidth="1"/>
    <col min="4" max="4" width="14.125" style="523" customWidth="1"/>
    <col min="5" max="5" width="21.75390625" style="523" customWidth="1"/>
    <col min="6" max="6" width="12.50390625" style="523" customWidth="1"/>
    <col min="7" max="7" width="11.625" style="523" customWidth="1"/>
    <col min="8" max="16" width="10.50390625" style="523" customWidth="1"/>
    <col min="17" max="247" width="6.75390625" style="523" customWidth="1"/>
    <col min="248" max="16384" width="6.875" style="521" customWidth="1"/>
  </cols>
  <sheetData>
    <row r="1" spans="2:247" ht="22.5" customHeight="1"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P1" s="534" t="s">
        <v>92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25" t="s">
        <v>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4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5" t="str">
        <f>'1部门收支总表'!A3</f>
        <v>部门：岳阳县人民代表大会常务委员会</v>
      </c>
      <c r="B3" s="389"/>
      <c r="C3" s="389"/>
      <c r="D3" s="486"/>
      <c r="E3" s="487"/>
      <c r="F3" s="488"/>
      <c r="G3" s="489"/>
      <c r="H3" s="489"/>
      <c r="I3" s="489"/>
      <c r="J3" s="488"/>
      <c r="K3" s="488"/>
      <c r="L3" s="488"/>
      <c r="O3" s="535" t="s">
        <v>77</v>
      </c>
      <c r="P3" s="535"/>
      <c r="Q3" s="48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51" t="s">
        <v>94</v>
      </c>
      <c r="B4" s="451"/>
      <c r="C4" s="451"/>
      <c r="D4" s="449" t="s">
        <v>78</v>
      </c>
      <c r="E4" s="526" t="s">
        <v>95</v>
      </c>
      <c r="F4" s="527" t="s">
        <v>96</v>
      </c>
      <c r="G4" s="528" t="s">
        <v>81</v>
      </c>
      <c r="H4" s="528"/>
      <c r="I4" s="528"/>
      <c r="J4" s="449" t="s">
        <v>82</v>
      </c>
      <c r="K4" s="449" t="s">
        <v>83</v>
      </c>
      <c r="L4" s="449" t="s">
        <v>84</v>
      </c>
      <c r="M4" s="449" t="s">
        <v>85</v>
      </c>
      <c r="N4" s="449" t="s">
        <v>86</v>
      </c>
      <c r="O4" s="536" t="s">
        <v>87</v>
      </c>
      <c r="P4" s="537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49" t="s">
        <v>97</v>
      </c>
      <c r="B5" s="449" t="s">
        <v>98</v>
      </c>
      <c r="C5" s="449" t="s">
        <v>99</v>
      </c>
      <c r="D5" s="449"/>
      <c r="E5" s="526"/>
      <c r="F5" s="449"/>
      <c r="G5" s="449" t="s">
        <v>89</v>
      </c>
      <c r="H5" s="449" t="s">
        <v>90</v>
      </c>
      <c r="I5" s="449" t="s">
        <v>91</v>
      </c>
      <c r="J5" s="449"/>
      <c r="K5" s="449"/>
      <c r="L5" s="449"/>
      <c r="M5" s="449"/>
      <c r="N5" s="449"/>
      <c r="O5" s="538"/>
      <c r="P5" s="53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16" ht="22.5" customHeight="1">
      <c r="A6" s="499"/>
      <c r="B6" s="499"/>
      <c r="C6" s="499"/>
      <c r="D6" s="302" t="str">
        <f>'15一般-工资福利'!D7</f>
        <v>001003</v>
      </c>
      <c r="E6" s="366" t="s">
        <v>80</v>
      </c>
      <c r="F6" s="529">
        <f>F7</f>
        <v>756.6</v>
      </c>
      <c r="G6" s="529">
        <f aca="true" t="shared" si="0" ref="G6:P7">G7</f>
        <v>756.6</v>
      </c>
      <c r="H6" s="529">
        <f t="shared" si="0"/>
        <v>756.6</v>
      </c>
      <c r="I6" s="540">
        <f t="shared" si="0"/>
        <v>0</v>
      </c>
      <c r="J6" s="540">
        <f t="shared" si="0"/>
        <v>0</v>
      </c>
      <c r="K6" s="540">
        <f t="shared" si="0"/>
        <v>0</v>
      </c>
      <c r="L6" s="540">
        <f t="shared" si="0"/>
        <v>0</v>
      </c>
      <c r="M6" s="540">
        <f t="shared" si="0"/>
        <v>0</v>
      </c>
      <c r="N6" s="540">
        <f t="shared" si="0"/>
        <v>0</v>
      </c>
      <c r="O6" s="540">
        <f t="shared" si="0"/>
        <v>0</v>
      </c>
      <c r="P6" s="540">
        <f t="shared" si="0"/>
        <v>0</v>
      </c>
    </row>
    <row r="7" spans="1:256" s="25" customFormat="1" ht="31.5" customHeight="1">
      <c r="A7" s="530" t="str">
        <f>'15一般-工资福利'!A8</f>
        <v>201</v>
      </c>
      <c r="B7" s="450"/>
      <c r="C7" s="530"/>
      <c r="D7" s="575" t="s">
        <v>100</v>
      </c>
      <c r="E7" s="368" t="s">
        <v>101</v>
      </c>
      <c r="F7" s="531">
        <f>F8</f>
        <v>756.6</v>
      </c>
      <c r="G7" s="531">
        <f t="shared" si="0"/>
        <v>756.6</v>
      </c>
      <c r="H7" s="531">
        <f t="shared" si="0"/>
        <v>756.6</v>
      </c>
      <c r="I7" s="541">
        <f t="shared" si="0"/>
        <v>0</v>
      </c>
      <c r="J7" s="541">
        <f t="shared" si="0"/>
        <v>0</v>
      </c>
      <c r="K7" s="541">
        <f t="shared" si="0"/>
        <v>0</v>
      </c>
      <c r="L7" s="541">
        <f t="shared" si="0"/>
        <v>0</v>
      </c>
      <c r="M7" s="541">
        <f t="shared" si="0"/>
        <v>0</v>
      </c>
      <c r="N7" s="541">
        <f t="shared" si="0"/>
        <v>0</v>
      </c>
      <c r="O7" s="541">
        <f t="shared" si="0"/>
        <v>0</v>
      </c>
      <c r="P7" s="541">
        <f t="shared" si="0"/>
        <v>0</v>
      </c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533"/>
      <c r="BX7" s="533"/>
      <c r="BY7" s="533"/>
      <c r="BZ7" s="533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533"/>
      <c r="CV7" s="533"/>
      <c r="CW7" s="533"/>
      <c r="CX7" s="533"/>
      <c r="CY7" s="533"/>
      <c r="CZ7" s="533"/>
      <c r="DA7" s="533"/>
      <c r="DB7" s="533"/>
      <c r="DC7" s="533"/>
      <c r="DD7" s="533"/>
      <c r="DE7" s="533"/>
      <c r="DF7" s="533"/>
      <c r="DG7" s="533"/>
      <c r="DH7" s="533"/>
      <c r="DI7" s="533"/>
      <c r="DJ7" s="533"/>
      <c r="DK7" s="533"/>
      <c r="DL7" s="533"/>
      <c r="DM7" s="533"/>
      <c r="DN7" s="533"/>
      <c r="DO7" s="533"/>
      <c r="DP7" s="533"/>
      <c r="DQ7" s="533"/>
      <c r="DR7" s="533"/>
      <c r="DS7" s="533"/>
      <c r="DT7" s="533"/>
      <c r="DU7" s="533"/>
      <c r="DV7" s="533"/>
      <c r="DW7" s="533"/>
      <c r="DX7" s="533"/>
      <c r="DY7" s="533"/>
      <c r="DZ7" s="533"/>
      <c r="EA7" s="533"/>
      <c r="EB7" s="533"/>
      <c r="EC7" s="533"/>
      <c r="ED7" s="533"/>
      <c r="EE7" s="533"/>
      <c r="EF7" s="533"/>
      <c r="EG7" s="533"/>
      <c r="EH7" s="533"/>
      <c r="EI7" s="533"/>
      <c r="EJ7" s="533"/>
      <c r="EK7" s="533"/>
      <c r="EL7" s="533"/>
      <c r="EM7" s="533"/>
      <c r="EN7" s="533"/>
      <c r="EO7" s="533"/>
      <c r="EP7" s="533"/>
      <c r="EQ7" s="533"/>
      <c r="ER7" s="533"/>
      <c r="ES7" s="533"/>
      <c r="ET7" s="533"/>
      <c r="EU7" s="533"/>
      <c r="EV7" s="533"/>
      <c r="EW7" s="533"/>
      <c r="EX7" s="533"/>
      <c r="EY7" s="533"/>
      <c r="EZ7" s="533"/>
      <c r="FA7" s="533"/>
      <c r="FB7" s="533"/>
      <c r="FC7" s="533"/>
      <c r="FD7" s="533"/>
      <c r="FE7" s="533"/>
      <c r="FF7" s="533"/>
      <c r="FG7" s="533"/>
      <c r="FH7" s="533"/>
      <c r="FI7" s="533"/>
      <c r="FJ7" s="533"/>
      <c r="FK7" s="533"/>
      <c r="FL7" s="533"/>
      <c r="FM7" s="533"/>
      <c r="FN7" s="533"/>
      <c r="FO7" s="533"/>
      <c r="FP7" s="533"/>
      <c r="FQ7" s="533"/>
      <c r="FR7" s="533"/>
      <c r="FS7" s="533"/>
      <c r="FT7" s="533"/>
      <c r="FU7" s="533"/>
      <c r="FV7" s="533"/>
      <c r="FW7" s="533"/>
      <c r="FX7" s="533"/>
      <c r="FY7" s="533"/>
      <c r="FZ7" s="533"/>
      <c r="GA7" s="533"/>
      <c r="GB7" s="533"/>
      <c r="GC7" s="533"/>
      <c r="GD7" s="533"/>
      <c r="GE7" s="533"/>
      <c r="GF7" s="533"/>
      <c r="GG7" s="533"/>
      <c r="GH7" s="533"/>
      <c r="GI7" s="533"/>
      <c r="GJ7" s="533"/>
      <c r="GK7" s="533"/>
      <c r="GL7" s="533"/>
      <c r="GM7" s="533"/>
      <c r="GN7" s="533"/>
      <c r="GO7" s="533"/>
      <c r="GP7" s="533"/>
      <c r="GQ7" s="533"/>
      <c r="GR7" s="533"/>
      <c r="GS7" s="533"/>
      <c r="GT7" s="533"/>
      <c r="GU7" s="533"/>
      <c r="GV7" s="533"/>
      <c r="GW7" s="533"/>
      <c r="GX7" s="533"/>
      <c r="GY7" s="533"/>
      <c r="GZ7" s="533"/>
      <c r="HA7" s="533"/>
      <c r="HB7" s="533"/>
      <c r="HC7" s="533"/>
      <c r="HD7" s="533"/>
      <c r="HE7" s="533"/>
      <c r="HF7" s="533"/>
      <c r="HG7" s="533"/>
      <c r="HH7" s="533"/>
      <c r="HI7" s="533"/>
      <c r="HJ7" s="533"/>
      <c r="HK7" s="533"/>
      <c r="HL7" s="533"/>
      <c r="HM7" s="533"/>
      <c r="HN7" s="533"/>
      <c r="HO7" s="533"/>
      <c r="HP7" s="533"/>
      <c r="HQ7" s="533"/>
      <c r="HR7" s="533"/>
      <c r="HS7" s="533"/>
      <c r="HT7" s="533"/>
      <c r="HU7" s="533"/>
      <c r="HV7" s="533"/>
      <c r="HW7" s="533"/>
      <c r="HX7" s="533"/>
      <c r="HY7" s="533"/>
      <c r="HZ7" s="533"/>
      <c r="IA7" s="533"/>
      <c r="IB7" s="533"/>
      <c r="IC7" s="533"/>
      <c r="ID7" s="533"/>
      <c r="IE7" s="533"/>
      <c r="IF7" s="533"/>
      <c r="IG7" s="533"/>
      <c r="IH7" s="533"/>
      <c r="II7" s="533"/>
      <c r="IJ7" s="533"/>
      <c r="IK7" s="533"/>
      <c r="IL7" s="533"/>
      <c r="IM7" s="533"/>
      <c r="IN7" s="522"/>
      <c r="IO7" s="522"/>
      <c r="IP7" s="522"/>
      <c r="IQ7" s="522"/>
      <c r="IR7" s="522"/>
      <c r="IS7" s="522"/>
      <c r="IT7" s="522"/>
      <c r="IU7" s="522"/>
      <c r="IV7" s="522"/>
    </row>
    <row r="8" spans="1:256" s="25" customFormat="1" ht="24.75" customHeight="1">
      <c r="A8" s="530" t="str">
        <f>'15一般-工资福利'!A9</f>
        <v>201</v>
      </c>
      <c r="B8" s="530" t="str">
        <f>'15一般-工资福利'!B9</f>
        <v>01</v>
      </c>
      <c r="C8" s="530"/>
      <c r="D8" s="575" t="s">
        <v>100</v>
      </c>
      <c r="E8" s="368" t="s">
        <v>102</v>
      </c>
      <c r="F8" s="531">
        <f>F9+F10</f>
        <v>756.6</v>
      </c>
      <c r="G8" s="531">
        <f aca="true" t="shared" si="1" ref="G8:P8">G9+G10</f>
        <v>756.6</v>
      </c>
      <c r="H8" s="531">
        <f t="shared" si="1"/>
        <v>756.6</v>
      </c>
      <c r="I8" s="541">
        <f t="shared" si="1"/>
        <v>0</v>
      </c>
      <c r="J8" s="541">
        <f t="shared" si="1"/>
        <v>0</v>
      </c>
      <c r="K8" s="541">
        <f t="shared" si="1"/>
        <v>0</v>
      </c>
      <c r="L8" s="541">
        <f t="shared" si="1"/>
        <v>0</v>
      </c>
      <c r="M8" s="541">
        <f t="shared" si="1"/>
        <v>0</v>
      </c>
      <c r="N8" s="541">
        <f t="shared" si="1"/>
        <v>0</v>
      </c>
      <c r="O8" s="541">
        <f t="shared" si="1"/>
        <v>0</v>
      </c>
      <c r="P8" s="541">
        <f t="shared" si="1"/>
        <v>0</v>
      </c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3"/>
      <c r="DJ8" s="533"/>
      <c r="DK8" s="533"/>
      <c r="DL8" s="533"/>
      <c r="DM8" s="533"/>
      <c r="DN8" s="533"/>
      <c r="DO8" s="533"/>
      <c r="DP8" s="533"/>
      <c r="DQ8" s="533"/>
      <c r="DR8" s="533"/>
      <c r="DS8" s="533"/>
      <c r="DT8" s="533"/>
      <c r="DU8" s="533"/>
      <c r="DV8" s="533"/>
      <c r="DW8" s="533"/>
      <c r="DX8" s="533"/>
      <c r="DY8" s="533"/>
      <c r="DZ8" s="533"/>
      <c r="EA8" s="533"/>
      <c r="EB8" s="533"/>
      <c r="EC8" s="533"/>
      <c r="ED8" s="533"/>
      <c r="EE8" s="533"/>
      <c r="EF8" s="533"/>
      <c r="EG8" s="533"/>
      <c r="EH8" s="533"/>
      <c r="EI8" s="533"/>
      <c r="EJ8" s="533"/>
      <c r="EK8" s="533"/>
      <c r="EL8" s="533"/>
      <c r="EM8" s="533"/>
      <c r="EN8" s="533"/>
      <c r="EO8" s="533"/>
      <c r="EP8" s="533"/>
      <c r="EQ8" s="533"/>
      <c r="ER8" s="533"/>
      <c r="ES8" s="533"/>
      <c r="ET8" s="533"/>
      <c r="EU8" s="533"/>
      <c r="EV8" s="533"/>
      <c r="EW8" s="533"/>
      <c r="EX8" s="533"/>
      <c r="EY8" s="533"/>
      <c r="EZ8" s="533"/>
      <c r="FA8" s="533"/>
      <c r="FB8" s="533"/>
      <c r="FC8" s="533"/>
      <c r="FD8" s="533"/>
      <c r="FE8" s="533"/>
      <c r="FF8" s="533"/>
      <c r="FG8" s="533"/>
      <c r="FH8" s="533"/>
      <c r="FI8" s="533"/>
      <c r="FJ8" s="533"/>
      <c r="FK8" s="533"/>
      <c r="FL8" s="533"/>
      <c r="FM8" s="533"/>
      <c r="FN8" s="533"/>
      <c r="FO8" s="533"/>
      <c r="FP8" s="533"/>
      <c r="FQ8" s="533"/>
      <c r="FR8" s="533"/>
      <c r="FS8" s="533"/>
      <c r="FT8" s="533"/>
      <c r="FU8" s="533"/>
      <c r="FV8" s="533"/>
      <c r="FW8" s="533"/>
      <c r="FX8" s="533"/>
      <c r="FY8" s="533"/>
      <c r="FZ8" s="533"/>
      <c r="GA8" s="533"/>
      <c r="GB8" s="533"/>
      <c r="GC8" s="533"/>
      <c r="GD8" s="533"/>
      <c r="GE8" s="533"/>
      <c r="GF8" s="533"/>
      <c r="GG8" s="533"/>
      <c r="GH8" s="533"/>
      <c r="GI8" s="533"/>
      <c r="GJ8" s="533"/>
      <c r="GK8" s="533"/>
      <c r="GL8" s="533"/>
      <c r="GM8" s="533"/>
      <c r="GN8" s="533"/>
      <c r="GO8" s="533"/>
      <c r="GP8" s="533"/>
      <c r="GQ8" s="533"/>
      <c r="GR8" s="533"/>
      <c r="GS8" s="533"/>
      <c r="GT8" s="533"/>
      <c r="GU8" s="533"/>
      <c r="GV8" s="533"/>
      <c r="GW8" s="533"/>
      <c r="GX8" s="533"/>
      <c r="GY8" s="533"/>
      <c r="GZ8" s="533"/>
      <c r="HA8" s="533"/>
      <c r="HB8" s="533"/>
      <c r="HC8" s="533"/>
      <c r="HD8" s="533"/>
      <c r="HE8" s="533"/>
      <c r="HF8" s="533"/>
      <c r="HG8" s="533"/>
      <c r="HH8" s="533"/>
      <c r="HI8" s="533"/>
      <c r="HJ8" s="533"/>
      <c r="HK8" s="533"/>
      <c r="HL8" s="533"/>
      <c r="HM8" s="533"/>
      <c r="HN8" s="533"/>
      <c r="HO8" s="533"/>
      <c r="HP8" s="533"/>
      <c r="HQ8" s="533"/>
      <c r="HR8" s="533"/>
      <c r="HS8" s="533"/>
      <c r="HT8" s="533"/>
      <c r="HU8" s="533"/>
      <c r="HV8" s="533"/>
      <c r="HW8" s="533"/>
      <c r="HX8" s="533"/>
      <c r="HY8" s="533"/>
      <c r="HZ8" s="533"/>
      <c r="IA8" s="533"/>
      <c r="IB8" s="533"/>
      <c r="IC8" s="533"/>
      <c r="ID8" s="533"/>
      <c r="IE8" s="533"/>
      <c r="IF8" s="533"/>
      <c r="IG8" s="533"/>
      <c r="IH8" s="533"/>
      <c r="II8" s="533"/>
      <c r="IJ8" s="533"/>
      <c r="IK8" s="533"/>
      <c r="IL8" s="533"/>
      <c r="IM8" s="533"/>
      <c r="IN8" s="522"/>
      <c r="IO8" s="522"/>
      <c r="IP8" s="522"/>
      <c r="IQ8" s="522"/>
      <c r="IR8" s="522"/>
      <c r="IS8" s="522"/>
      <c r="IT8" s="522"/>
      <c r="IU8" s="522"/>
      <c r="IV8" s="522"/>
    </row>
    <row r="9" spans="1:247" s="522" customFormat="1" ht="24.75" customHeight="1">
      <c r="A9" s="530" t="str">
        <f>'15一般-工资福利'!A10</f>
        <v>201</v>
      </c>
      <c r="B9" s="530" t="str">
        <f>'15一般-工资福利'!B10</f>
        <v>01</v>
      </c>
      <c r="C9" s="530" t="str">
        <f>'15一般-工资福利'!C10</f>
        <v>01</v>
      </c>
      <c r="D9" s="575" t="s">
        <v>100</v>
      </c>
      <c r="E9" s="368" t="s">
        <v>103</v>
      </c>
      <c r="F9" s="532">
        <f>SUM(H9:P9)</f>
        <v>587.1</v>
      </c>
      <c r="G9" s="532">
        <f>SUM(H9:I9)</f>
        <v>587.1</v>
      </c>
      <c r="H9" s="532">
        <f>'13一般预算支出'!F10</f>
        <v>587.1</v>
      </c>
      <c r="I9" s="532">
        <f>'12财政拨款收支总表'!B8</f>
        <v>0</v>
      </c>
      <c r="J9" s="532"/>
      <c r="K9" s="532"/>
      <c r="L9" s="532"/>
      <c r="M9" s="532"/>
      <c r="N9" s="532"/>
      <c r="O9" s="532"/>
      <c r="P9" s="532"/>
      <c r="Q9" s="53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</row>
    <row r="10" spans="1:247" ht="27" customHeight="1">
      <c r="A10" s="451" t="str">
        <f>MID('21项目明细表'!A9,1,3)</f>
        <v>201</v>
      </c>
      <c r="B10" s="451" t="str">
        <f>MID('21项目明细表'!A9,4,2)</f>
        <v>01</v>
      </c>
      <c r="C10" s="451" t="str">
        <f>MID('21项目明细表'!A9,6,2)</f>
        <v>04</v>
      </c>
      <c r="D10" s="575" t="s">
        <v>100</v>
      </c>
      <c r="E10" s="115" t="s">
        <v>104</v>
      </c>
      <c r="F10" s="532">
        <f>SUM(H10:P10)</f>
        <v>169.5</v>
      </c>
      <c r="G10" s="532">
        <f>SUM(H10:I10)</f>
        <v>169.5</v>
      </c>
      <c r="H10" s="532">
        <f>'13一般预算支出'!F11</f>
        <v>169.5</v>
      </c>
      <c r="I10" s="542"/>
      <c r="J10" s="542"/>
      <c r="K10" s="542"/>
      <c r="L10" s="542"/>
      <c r="M10" s="542"/>
      <c r="N10" s="542"/>
      <c r="O10" s="542"/>
      <c r="P10" s="542"/>
      <c r="Q10" s="53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33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33"/>
      <c r="B12" s="533"/>
      <c r="C12" s="533"/>
      <c r="D12" s="533"/>
      <c r="E12" s="533"/>
      <c r="H12" s="533"/>
      <c r="I12" s="533"/>
      <c r="J12" s="533"/>
      <c r="K12" s="533"/>
      <c r="L12" s="533"/>
      <c r="M12" s="533"/>
      <c r="N12" s="533"/>
      <c r="O12" s="53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33"/>
      <c r="B13" s="533"/>
      <c r="C13" s="533"/>
      <c r="D13" s="533"/>
      <c r="E13" s="533"/>
      <c r="F13" s="533"/>
      <c r="H13" s="533"/>
      <c r="I13" s="533"/>
      <c r="J13" s="533"/>
      <c r="K13" s="533"/>
      <c r="L13" s="533"/>
      <c r="M13" s="533"/>
      <c r="N13" s="533"/>
      <c r="O13" s="53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533"/>
      <c r="C14" s="533"/>
      <c r="D14" s="533"/>
      <c r="E14" s="533"/>
      <c r="H14" s="533"/>
      <c r="I14" s="533"/>
      <c r="J14" s="533"/>
      <c r="K14" s="533"/>
      <c r="L14" s="533"/>
      <c r="M14" s="533"/>
      <c r="N14" s="533"/>
      <c r="O14" s="53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533"/>
      <c r="D15" s="533"/>
      <c r="E15" s="533"/>
      <c r="I15" s="533"/>
      <c r="L15" s="533"/>
      <c r="M15" s="533"/>
      <c r="N15" s="53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533"/>
      <c r="E16" s="533"/>
      <c r="M16" s="533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533"/>
      <c r="L17" s="53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tabSelected="1" workbookViewId="0" topLeftCell="C1">
      <selection activeCell="N3" sqref="N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2.87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293</v>
      </c>
      <c r="O1" s="3"/>
      <c r="P1"/>
      <c r="Q1"/>
      <c r="R1"/>
      <c r="S1"/>
    </row>
    <row r="2" spans="1:19" ht="18.75" customHeight="1">
      <c r="A2" s="5" t="s">
        <v>294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tr">
        <f>'29整体绩效'!A3</f>
        <v>部门：岳阳县人民代表大会常务委员会</v>
      </c>
      <c r="N3" s="21" t="s">
        <v>295</v>
      </c>
      <c r="P3"/>
      <c r="Q3"/>
      <c r="R3"/>
      <c r="S3"/>
    </row>
    <row r="4" spans="1:19" ht="32.25" customHeight="1">
      <c r="A4" s="7" t="s">
        <v>127</v>
      </c>
      <c r="B4" s="8" t="s">
        <v>79</v>
      </c>
      <c r="C4" s="9" t="s">
        <v>296</v>
      </c>
      <c r="D4" s="7" t="s">
        <v>297</v>
      </c>
      <c r="E4" s="7" t="s">
        <v>298</v>
      </c>
      <c r="F4" s="7"/>
      <c r="G4" s="7" t="s">
        <v>299</v>
      </c>
      <c r="H4" s="10" t="s">
        <v>300</v>
      </c>
      <c r="I4" s="7" t="s">
        <v>301</v>
      </c>
      <c r="J4" s="7" t="s">
        <v>302</v>
      </c>
      <c r="K4" s="7" t="s">
        <v>303</v>
      </c>
      <c r="L4" s="7" t="s">
        <v>304</v>
      </c>
      <c r="M4" s="7" t="s">
        <v>305</v>
      </c>
      <c r="N4" s="7" t="s">
        <v>306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172</v>
      </c>
      <c r="F5" s="12" t="s">
        <v>307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s="1" customFormat="1" ht="184.5" customHeight="1">
      <c r="A6" s="13" t="str">
        <f>'29整体绩效'!A6</f>
        <v>001003</v>
      </c>
      <c r="B6" s="13" t="str">
        <f>'29整体绩效'!B6</f>
        <v>岳阳县人民代表大会常务委员会</v>
      </c>
      <c r="C6" s="13" t="str">
        <f>'21项目明细表'!C9</f>
        <v>岳阳县人民代表大会常务委员会（人大会议及调研专项）</v>
      </c>
      <c r="D6" s="14" t="s">
        <v>308</v>
      </c>
      <c r="E6" s="15">
        <f>F6</f>
        <v>169.5</v>
      </c>
      <c r="F6" s="16">
        <f>'21项目明细表'!E9</f>
        <v>169.5</v>
      </c>
      <c r="G6" s="17" t="s">
        <v>309</v>
      </c>
      <c r="H6" s="18"/>
      <c r="I6" s="18"/>
      <c r="J6" s="18"/>
      <c r="K6" s="22" t="s">
        <v>310</v>
      </c>
      <c r="L6" s="23" t="s">
        <v>311</v>
      </c>
      <c r="M6" s="24" t="s">
        <v>312</v>
      </c>
      <c r="N6" s="24"/>
      <c r="O6" s="19"/>
      <c r="P6" s="25"/>
      <c r="Q6" s="25"/>
      <c r="R6" s="25"/>
      <c r="S6" s="25"/>
    </row>
    <row r="7" spans="1:19" ht="45" customHeight="1">
      <c r="A7" s="19"/>
      <c r="B7" s="19"/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3"/>
      <c r="P7"/>
      <c r="Q7"/>
      <c r="R7"/>
      <c r="S7"/>
    </row>
    <row r="8" spans="1:19" ht="18.75" customHeight="1">
      <c r="A8" s="3"/>
      <c r="B8" s="3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3"/>
      <c r="P8"/>
      <c r="Q8"/>
      <c r="R8"/>
      <c r="S8"/>
    </row>
    <row r="9" spans="1:19" ht="18.75" customHeight="1">
      <c r="A9" s="3"/>
      <c r="B9" s="3"/>
      <c r="C9" s="19"/>
      <c r="D9" s="19"/>
      <c r="E9" s="19"/>
      <c r="F9" s="19"/>
      <c r="G9" s="20"/>
      <c r="H9" s="3"/>
      <c r="I9" s="3"/>
      <c r="J9" s="3"/>
      <c r="K9" s="19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19"/>
      <c r="D10" s="19"/>
      <c r="E10" s="19"/>
      <c r="F10" s="19"/>
      <c r="G10" s="20"/>
      <c r="H10" s="3"/>
      <c r="I10" s="3"/>
      <c r="J10" s="3"/>
      <c r="K10" s="19"/>
      <c r="L10" s="3"/>
      <c r="M10" s="3"/>
      <c r="N10" s="19"/>
      <c r="O10" s="3"/>
      <c r="P10"/>
      <c r="Q10"/>
      <c r="R10"/>
      <c r="S10"/>
    </row>
    <row r="11" spans="1:19" ht="18.75" customHeight="1">
      <c r="A11" s="3"/>
      <c r="B11" s="3"/>
      <c r="C11" s="3"/>
      <c r="D11" s="19"/>
      <c r="E11" s="19"/>
      <c r="F11" s="19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20"/>
      <c r="H12" s="3"/>
      <c r="I12" s="3"/>
      <c r="J12" s="3"/>
      <c r="K12" s="3"/>
      <c r="L12" s="3"/>
      <c r="M12" s="19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2" width="3.50390625" style="479" customWidth="1"/>
    <col min="3" max="3" width="5.50390625" style="479" customWidth="1"/>
    <col min="4" max="4" width="10.375" style="479" customWidth="1"/>
    <col min="5" max="5" width="22.25390625" style="480" customWidth="1"/>
    <col min="6" max="6" width="9.75390625" style="481" customWidth="1"/>
    <col min="7" max="10" width="8.50390625" style="481" customWidth="1"/>
    <col min="11" max="12" width="8.625" style="481" customWidth="1"/>
    <col min="13" max="17" width="8.00390625" style="481" customWidth="1"/>
    <col min="18" max="18" width="8.00390625" style="482" customWidth="1"/>
    <col min="19" max="21" width="8.00390625" style="483" customWidth="1"/>
    <col min="22" max="16384" width="6.875" style="482" customWidth="1"/>
  </cols>
  <sheetData>
    <row r="1" spans="1:21" ht="24.7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S1" s="512"/>
      <c r="T1" s="512"/>
      <c r="U1" s="453" t="s">
        <v>105</v>
      </c>
    </row>
    <row r="2" spans="1:21" ht="24.75" customHeight="1">
      <c r="A2" s="484" t="s">
        <v>106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56" s="477" customFormat="1" ht="22.5" customHeight="1">
      <c r="A3" s="485" t="str">
        <f>'1部门收支总表'!A3</f>
        <v>部门：岳阳县人民代表大会常务委员会</v>
      </c>
      <c r="B3" s="389"/>
      <c r="C3" s="389"/>
      <c r="D3" s="486"/>
      <c r="E3" s="487"/>
      <c r="F3" s="488"/>
      <c r="G3" s="489"/>
      <c r="H3" s="489"/>
      <c r="I3" s="489"/>
      <c r="J3" s="488"/>
      <c r="K3" s="506"/>
      <c r="L3" s="506"/>
      <c r="M3" s="507" t="s">
        <v>107</v>
      </c>
      <c r="N3" s="508"/>
      <c r="O3" s="508"/>
      <c r="P3" s="508"/>
      <c r="Q3" s="508"/>
      <c r="R3" s="508"/>
      <c r="S3" s="508"/>
      <c r="T3" s="508"/>
      <c r="U3" s="51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 s="521"/>
      <c r="IO3" s="521"/>
      <c r="IP3" s="521"/>
      <c r="IQ3" s="521"/>
      <c r="IR3" s="521"/>
      <c r="IS3" s="521"/>
      <c r="IT3" s="521"/>
      <c r="IU3" s="521"/>
      <c r="IV3" s="521"/>
    </row>
    <row r="4" spans="1:21" s="477" customFormat="1" ht="21.75" customHeight="1">
      <c r="A4" s="490" t="s">
        <v>108</v>
      </c>
      <c r="B4" s="490"/>
      <c r="C4" s="491"/>
      <c r="D4" s="492" t="s">
        <v>78</v>
      </c>
      <c r="E4" s="493" t="s">
        <v>95</v>
      </c>
      <c r="F4" s="494" t="s">
        <v>109</v>
      </c>
      <c r="G4" s="495" t="s">
        <v>110</v>
      </c>
      <c r="H4" s="490"/>
      <c r="I4" s="490"/>
      <c r="J4" s="491"/>
      <c r="K4" s="509" t="s">
        <v>111</v>
      </c>
      <c r="L4" s="509"/>
      <c r="M4" s="509"/>
      <c r="N4" s="509"/>
      <c r="O4" s="509"/>
      <c r="P4" s="509"/>
      <c r="Q4" s="509"/>
      <c r="R4" s="509"/>
      <c r="S4" s="514" t="s">
        <v>112</v>
      </c>
      <c r="T4" s="514" t="s">
        <v>113</v>
      </c>
      <c r="U4" s="514" t="s">
        <v>114</v>
      </c>
    </row>
    <row r="5" spans="1:21" s="477" customFormat="1" ht="21.75" customHeight="1">
      <c r="A5" s="496" t="s">
        <v>97</v>
      </c>
      <c r="B5" s="492" t="s">
        <v>98</v>
      </c>
      <c r="C5" s="492" t="s">
        <v>99</v>
      </c>
      <c r="D5" s="492"/>
      <c r="E5" s="493"/>
      <c r="F5" s="494"/>
      <c r="G5" s="492" t="s">
        <v>80</v>
      </c>
      <c r="H5" s="492" t="s">
        <v>115</v>
      </c>
      <c r="I5" s="492" t="s">
        <v>116</v>
      </c>
      <c r="J5" s="494" t="s">
        <v>117</v>
      </c>
      <c r="K5" s="494" t="s">
        <v>80</v>
      </c>
      <c r="L5" s="510" t="s">
        <v>118</v>
      </c>
      <c r="M5" s="510" t="s">
        <v>119</v>
      </c>
      <c r="N5" s="494" t="s">
        <v>120</v>
      </c>
      <c r="O5" s="494" t="s">
        <v>121</v>
      </c>
      <c r="P5" s="494" t="s">
        <v>122</v>
      </c>
      <c r="Q5" s="494" t="s">
        <v>123</v>
      </c>
      <c r="R5" s="494" t="s">
        <v>124</v>
      </c>
      <c r="S5" s="515"/>
      <c r="T5" s="514"/>
      <c r="U5" s="514"/>
    </row>
    <row r="6" spans="1:21" ht="29.25" customHeight="1">
      <c r="A6" s="496"/>
      <c r="B6" s="492"/>
      <c r="C6" s="492"/>
      <c r="D6" s="492"/>
      <c r="E6" s="497"/>
      <c r="F6" s="498" t="s">
        <v>96</v>
      </c>
      <c r="G6" s="492"/>
      <c r="H6" s="492"/>
      <c r="I6" s="492"/>
      <c r="J6" s="494"/>
      <c r="K6" s="494"/>
      <c r="L6" s="510"/>
      <c r="M6" s="510"/>
      <c r="N6" s="494"/>
      <c r="O6" s="494"/>
      <c r="P6" s="494"/>
      <c r="Q6" s="494"/>
      <c r="R6" s="494"/>
      <c r="S6" s="514"/>
      <c r="T6" s="514"/>
      <c r="U6" s="514"/>
    </row>
    <row r="7" spans="1:21" ht="22.5" customHeight="1">
      <c r="A7" s="499"/>
      <c r="B7" s="499"/>
      <c r="C7" s="499"/>
      <c r="D7" s="302" t="str">
        <f>'15一般-工资福利'!D7</f>
        <v>001003</v>
      </c>
      <c r="E7" s="278" t="s">
        <v>80</v>
      </c>
      <c r="F7" s="500">
        <f>F8</f>
        <v>756.6</v>
      </c>
      <c r="G7" s="500">
        <f aca="true" t="shared" si="0" ref="G7:U8">G8</f>
        <v>587.1</v>
      </c>
      <c r="H7" s="500">
        <f t="shared" si="0"/>
        <v>412.70000000000005</v>
      </c>
      <c r="I7" s="500">
        <f t="shared" si="0"/>
        <v>84.10000000000001</v>
      </c>
      <c r="J7" s="500">
        <f t="shared" si="0"/>
        <v>90.3</v>
      </c>
      <c r="K7" s="511">
        <f t="shared" si="0"/>
        <v>169.5</v>
      </c>
      <c r="L7" s="511">
        <f t="shared" si="0"/>
        <v>169.5</v>
      </c>
      <c r="M7" s="511">
        <f t="shared" si="0"/>
        <v>0</v>
      </c>
      <c r="N7" s="511">
        <f t="shared" si="0"/>
        <v>0</v>
      </c>
      <c r="O7" s="511">
        <f t="shared" si="0"/>
        <v>0</v>
      </c>
      <c r="P7" s="511">
        <f t="shared" si="0"/>
        <v>0</v>
      </c>
      <c r="Q7" s="511">
        <f t="shared" si="0"/>
        <v>0</v>
      </c>
      <c r="R7" s="511">
        <f t="shared" si="0"/>
        <v>0</v>
      </c>
      <c r="S7" s="511">
        <f t="shared" si="0"/>
        <v>0</v>
      </c>
      <c r="T7" s="511">
        <f t="shared" si="0"/>
        <v>0</v>
      </c>
      <c r="U7" s="516">
        <f t="shared" si="0"/>
        <v>0</v>
      </c>
    </row>
    <row r="8" spans="1:21" ht="27.75" customHeight="1">
      <c r="A8" s="302" t="str">
        <f>'15一般-工资福利'!A8</f>
        <v>201</v>
      </c>
      <c r="B8" s="450"/>
      <c r="C8" s="451"/>
      <c r="D8" s="576" t="s">
        <v>100</v>
      </c>
      <c r="E8" s="368" t="s">
        <v>101</v>
      </c>
      <c r="F8" s="500">
        <f>F9</f>
        <v>756.6</v>
      </c>
      <c r="G8" s="500">
        <f t="shared" si="0"/>
        <v>587.1</v>
      </c>
      <c r="H8" s="500">
        <f t="shared" si="0"/>
        <v>412.70000000000005</v>
      </c>
      <c r="I8" s="500">
        <f t="shared" si="0"/>
        <v>84.10000000000001</v>
      </c>
      <c r="J8" s="500">
        <f t="shared" si="0"/>
        <v>90.3</v>
      </c>
      <c r="K8" s="511">
        <f t="shared" si="0"/>
        <v>169.5</v>
      </c>
      <c r="L8" s="511">
        <f t="shared" si="0"/>
        <v>169.5</v>
      </c>
      <c r="M8" s="511">
        <f t="shared" si="0"/>
        <v>0</v>
      </c>
      <c r="N8" s="511">
        <f t="shared" si="0"/>
        <v>0</v>
      </c>
      <c r="O8" s="511">
        <f t="shared" si="0"/>
        <v>0</v>
      </c>
      <c r="P8" s="511">
        <f t="shared" si="0"/>
        <v>0</v>
      </c>
      <c r="Q8" s="511">
        <f t="shared" si="0"/>
        <v>0</v>
      </c>
      <c r="R8" s="511">
        <f t="shared" si="0"/>
        <v>0</v>
      </c>
      <c r="S8" s="511">
        <f t="shared" si="0"/>
        <v>0</v>
      </c>
      <c r="T8" s="511">
        <f t="shared" si="0"/>
        <v>0</v>
      </c>
      <c r="U8" s="516">
        <f t="shared" si="0"/>
        <v>0</v>
      </c>
    </row>
    <row r="9" spans="1:21" ht="27.75" customHeight="1">
      <c r="A9" s="302" t="str">
        <f>'15一般-工资福利'!A9</f>
        <v>201</v>
      </c>
      <c r="B9" s="302" t="str">
        <f>'15一般-工资福利'!B9</f>
        <v>01</v>
      </c>
      <c r="C9" s="451"/>
      <c r="D9" s="576" t="s">
        <v>100</v>
      </c>
      <c r="E9" s="368" t="s">
        <v>102</v>
      </c>
      <c r="F9" s="500">
        <f>F10+F11</f>
        <v>756.6</v>
      </c>
      <c r="G9" s="500">
        <f aca="true" t="shared" si="1" ref="G9:U9">G10+G11</f>
        <v>587.1</v>
      </c>
      <c r="H9" s="500">
        <f t="shared" si="1"/>
        <v>412.70000000000005</v>
      </c>
      <c r="I9" s="500">
        <f t="shared" si="1"/>
        <v>84.10000000000001</v>
      </c>
      <c r="J9" s="500">
        <f t="shared" si="1"/>
        <v>90.3</v>
      </c>
      <c r="K9" s="511">
        <f t="shared" si="1"/>
        <v>169.5</v>
      </c>
      <c r="L9" s="511">
        <f t="shared" si="1"/>
        <v>169.5</v>
      </c>
      <c r="M9" s="511">
        <f t="shared" si="1"/>
        <v>0</v>
      </c>
      <c r="N9" s="511">
        <f t="shared" si="1"/>
        <v>0</v>
      </c>
      <c r="O9" s="511">
        <f t="shared" si="1"/>
        <v>0</v>
      </c>
      <c r="P9" s="511">
        <f t="shared" si="1"/>
        <v>0</v>
      </c>
      <c r="Q9" s="511">
        <f t="shared" si="1"/>
        <v>0</v>
      </c>
      <c r="R9" s="511">
        <f t="shared" si="1"/>
        <v>0</v>
      </c>
      <c r="S9" s="511">
        <f t="shared" si="1"/>
        <v>0</v>
      </c>
      <c r="T9" s="511">
        <f t="shared" si="1"/>
        <v>0</v>
      </c>
      <c r="U9" s="516">
        <f t="shared" si="1"/>
        <v>0</v>
      </c>
    </row>
    <row r="10" spans="1:21" s="478" customFormat="1" ht="27" customHeight="1">
      <c r="A10" s="302" t="str">
        <f>'15一般-工资福利'!A10</f>
        <v>201</v>
      </c>
      <c r="B10" s="302" t="str">
        <f>'15一般-工资福利'!B10</f>
        <v>01</v>
      </c>
      <c r="C10" s="302" t="str">
        <f>'15一般-工资福利'!C10</f>
        <v>01</v>
      </c>
      <c r="D10" s="576" t="s">
        <v>100</v>
      </c>
      <c r="E10" s="368" t="s">
        <v>103</v>
      </c>
      <c r="F10" s="501">
        <f>'13一般预算支出'!F10</f>
        <v>587.1</v>
      </c>
      <c r="G10" s="501">
        <f>'13一般预算支出'!G10</f>
        <v>587.1</v>
      </c>
      <c r="H10" s="501">
        <f>'13一般预算支出'!H10</f>
        <v>412.70000000000005</v>
      </c>
      <c r="I10" s="501">
        <f>'13一般预算支出'!I10</f>
        <v>84.10000000000001</v>
      </c>
      <c r="J10" s="501">
        <f>'13一般预算支出'!J10</f>
        <v>90.3</v>
      </c>
      <c r="K10" s="501">
        <f>'13一般预算支出'!K10</f>
        <v>0</v>
      </c>
      <c r="L10" s="501">
        <f>'13一般预算支出'!L10</f>
        <v>0</v>
      </c>
      <c r="M10" s="501">
        <f>'13一般预算支出'!M10</f>
        <v>0</v>
      </c>
      <c r="N10" s="501">
        <f>'13一般预算支出'!N10</f>
        <v>0</v>
      </c>
      <c r="O10" s="501">
        <f>'13一般预算支出'!O10</f>
        <v>0</v>
      </c>
      <c r="P10" s="501">
        <f>'13一般预算支出'!P10</f>
        <v>0</v>
      </c>
      <c r="Q10" s="501">
        <f>'13一般预算支出'!Q10</f>
        <v>0</v>
      </c>
      <c r="R10" s="501">
        <f>'13一般预算支出'!R10</f>
        <v>0</v>
      </c>
      <c r="S10" s="501">
        <f>'13一般预算支出'!S10</f>
        <v>0</v>
      </c>
      <c r="T10" s="501">
        <f>'13一般预算支出'!T10</f>
        <v>0</v>
      </c>
      <c r="U10" s="517">
        <f>'13一般预算支出'!S10</f>
        <v>0</v>
      </c>
    </row>
    <row r="11" spans="1:21" ht="27.75" customHeight="1">
      <c r="A11" s="451" t="str">
        <f>MID('21项目明细表'!A9,1,3)</f>
        <v>201</v>
      </c>
      <c r="B11" s="451" t="str">
        <f>MID('21项目明细表'!A9,4,2)</f>
        <v>01</v>
      </c>
      <c r="C11" s="280" t="str">
        <f>MID('21项目明细表'!A9,6,2)</f>
        <v>04</v>
      </c>
      <c r="D11" s="576" t="s">
        <v>100</v>
      </c>
      <c r="E11" s="115" t="s">
        <v>104</v>
      </c>
      <c r="F11" s="502">
        <f>K11</f>
        <v>169.5</v>
      </c>
      <c r="G11" s="502"/>
      <c r="H11" s="502"/>
      <c r="I11" s="502"/>
      <c r="J11" s="502"/>
      <c r="K11" s="502">
        <f>SUM(L11:R11)</f>
        <v>169.5</v>
      </c>
      <c r="L11" s="502">
        <f>'13一般预算支出'!L11</f>
        <v>169.5</v>
      </c>
      <c r="M11" s="502">
        <f>'13一般预算支出'!M11</f>
        <v>0</v>
      </c>
      <c r="N11" s="502">
        <f>'13一般预算支出'!N11</f>
        <v>0</v>
      </c>
      <c r="O11" s="502">
        <f>'13一般预算支出'!O11</f>
        <v>0</v>
      </c>
      <c r="P11" s="502">
        <f>'13一般预算支出'!P11</f>
        <v>0</v>
      </c>
      <c r="Q11" s="502">
        <f>'13一般预算支出'!Q11</f>
        <v>0</v>
      </c>
      <c r="R11" s="502">
        <f>'13一般预算支出'!R11</f>
        <v>0</v>
      </c>
      <c r="S11" s="502"/>
      <c r="T11" s="502"/>
      <c r="U11" s="518">
        <f>'13一般预算支出'!U11</f>
        <v>0</v>
      </c>
    </row>
    <row r="12" spans="1:21" ht="18.75" customHeight="1">
      <c r="A12" s="503"/>
      <c r="B12" s="503"/>
      <c r="C12" s="503"/>
      <c r="D12" s="503"/>
      <c r="E12" s="504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19"/>
      <c r="S12" s="520"/>
      <c r="T12" s="520"/>
      <c r="U12" s="520"/>
    </row>
    <row r="13" spans="1:21" ht="18.75" customHeight="1">
      <c r="A13" s="503"/>
      <c r="B13" s="503"/>
      <c r="C13" s="503"/>
      <c r="D13" s="503"/>
      <c r="E13" s="504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19"/>
      <c r="S13" s="520"/>
      <c r="T13" s="520"/>
      <c r="U13" s="520"/>
    </row>
    <row r="14" spans="4:21" ht="18.75" customHeight="1">
      <c r="D14" s="503"/>
      <c r="E14" s="504"/>
      <c r="F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19"/>
      <c r="S14" s="520"/>
      <c r="T14" s="520"/>
      <c r="U14" s="520"/>
    </row>
    <row r="15" spans="4:20" ht="18.75" customHeight="1">
      <c r="D15" s="503"/>
      <c r="E15" s="504"/>
      <c r="F15" s="505"/>
      <c r="J15" s="505"/>
      <c r="K15" s="505"/>
      <c r="L15" s="505"/>
      <c r="M15" s="505"/>
      <c r="N15" s="505"/>
      <c r="O15" s="505"/>
      <c r="P15" s="505"/>
      <c r="Q15" s="505"/>
      <c r="R15" s="519"/>
      <c r="S15" s="520"/>
      <c r="T15" s="520"/>
    </row>
    <row r="16" spans="4:20" ht="18.75" customHeight="1">
      <c r="D16" s="503"/>
      <c r="F16" s="505"/>
      <c r="J16" s="505"/>
      <c r="L16" s="505"/>
      <c r="M16" s="505"/>
      <c r="N16" s="505"/>
      <c r="O16" s="505"/>
      <c r="P16" s="505"/>
      <c r="Q16" s="505"/>
      <c r="R16" s="519"/>
      <c r="S16" s="520"/>
      <c r="T16" s="520"/>
    </row>
    <row r="17" spans="6:19" ht="18.75" customHeight="1">
      <c r="F17" s="505"/>
      <c r="O17" s="505"/>
      <c r="P17" s="505"/>
      <c r="Q17" s="505"/>
      <c r="S17" s="520"/>
    </row>
    <row r="18" spans="6:17" ht="18.75" customHeight="1">
      <c r="F18" s="505"/>
      <c r="O18" s="505"/>
      <c r="P18" s="505"/>
      <c r="Q18" s="505"/>
    </row>
    <row r="19" spans="1:22" ht="18.75" customHeight="1">
      <c r="A19"/>
      <c r="B19"/>
      <c r="C19"/>
      <c r="D19"/>
      <c r="E19"/>
      <c r="F19"/>
      <c r="O19" s="505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505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M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8.8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53" t="s">
        <v>125</v>
      </c>
    </row>
    <row r="2" spans="1:21" ht="24.75" customHeight="1">
      <c r="A2" s="77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8" t="str">
        <f>'4部门支出总表（分类）'!A3</f>
        <v>部门：岳阳县人民代表大会常务委员会</v>
      </c>
      <c r="B3" s="474"/>
      <c r="C3" s="474"/>
      <c r="D3" s="474"/>
      <c r="E3" s="474"/>
      <c r="F3" s="474"/>
      <c r="G3" s="474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475" t="s">
        <v>77</v>
      </c>
      <c r="U3" s="475"/>
    </row>
    <row r="4" spans="1:21" ht="27.75" customHeight="1">
      <c r="A4" s="79" t="s">
        <v>108</v>
      </c>
      <c r="B4" s="80"/>
      <c r="C4" s="81"/>
      <c r="D4" s="82" t="s">
        <v>127</v>
      </c>
      <c r="E4" s="82" t="s">
        <v>128</v>
      </c>
      <c r="F4" s="82" t="s">
        <v>96</v>
      </c>
      <c r="G4" s="83" t="s">
        <v>129</v>
      </c>
      <c r="H4" s="83" t="s">
        <v>130</v>
      </c>
      <c r="I4" s="83" t="s">
        <v>131</v>
      </c>
      <c r="J4" s="83" t="s">
        <v>132</v>
      </c>
      <c r="K4" s="83" t="s">
        <v>133</v>
      </c>
      <c r="L4" s="83" t="s">
        <v>134</v>
      </c>
      <c r="M4" s="83" t="s">
        <v>119</v>
      </c>
      <c r="N4" s="83" t="s">
        <v>135</v>
      </c>
      <c r="O4" s="83" t="s">
        <v>117</v>
      </c>
      <c r="P4" s="83" t="s">
        <v>121</v>
      </c>
      <c r="Q4" s="83" t="s">
        <v>120</v>
      </c>
      <c r="R4" s="83" t="s">
        <v>136</v>
      </c>
      <c r="S4" s="83" t="s">
        <v>137</v>
      </c>
      <c r="T4" s="83" t="s">
        <v>138</v>
      </c>
      <c r="U4" s="83" t="s">
        <v>124</v>
      </c>
    </row>
    <row r="5" spans="1:21" ht="13.5" customHeight="1">
      <c r="A5" s="82" t="s">
        <v>97</v>
      </c>
      <c r="B5" s="82" t="s">
        <v>98</v>
      </c>
      <c r="C5" s="82" t="s">
        <v>99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4.75" customHeight="1">
      <c r="A7" s="449"/>
      <c r="B7" s="449"/>
      <c r="C7" s="449"/>
      <c r="D7" s="302" t="str">
        <f>'15一般-工资福利'!D7</f>
        <v>001003</v>
      </c>
      <c r="E7" s="278" t="s">
        <v>80</v>
      </c>
      <c r="F7" s="88">
        <f>F8</f>
        <v>756.6</v>
      </c>
      <c r="G7" s="88">
        <f aca="true" t="shared" si="0" ref="G7:U9">G8</f>
        <v>412.70000000000005</v>
      </c>
      <c r="H7" s="88">
        <f t="shared" si="0"/>
        <v>253.60000000000002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90.3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</row>
    <row r="8" spans="1:21" ht="22.5" customHeight="1">
      <c r="A8" s="302" t="str">
        <f>'15一般-工资福利'!A8</f>
        <v>201</v>
      </c>
      <c r="B8" s="450"/>
      <c r="C8" s="451"/>
      <c r="D8" s="576" t="s">
        <v>100</v>
      </c>
      <c r="E8" s="280" t="s">
        <v>139</v>
      </c>
      <c r="F8" s="88">
        <f>F9</f>
        <v>756.6</v>
      </c>
      <c r="G8" s="88">
        <f t="shared" si="0"/>
        <v>412.70000000000005</v>
      </c>
      <c r="H8" s="88">
        <f t="shared" si="0"/>
        <v>253.60000000000002</v>
      </c>
      <c r="I8" s="88">
        <f t="shared" si="0"/>
        <v>0</v>
      </c>
      <c r="J8" s="88">
        <f t="shared" si="0"/>
        <v>0</v>
      </c>
      <c r="K8" s="88">
        <f t="shared" si="0"/>
        <v>0</v>
      </c>
      <c r="L8" s="88">
        <f t="shared" si="0"/>
        <v>0</v>
      </c>
      <c r="M8" s="88">
        <f t="shared" si="0"/>
        <v>0</v>
      </c>
      <c r="N8" s="88">
        <f t="shared" si="0"/>
        <v>0</v>
      </c>
      <c r="O8" s="88">
        <f t="shared" si="0"/>
        <v>90.3</v>
      </c>
      <c r="P8" s="88">
        <f t="shared" si="0"/>
        <v>0</v>
      </c>
      <c r="Q8" s="88">
        <f t="shared" si="0"/>
        <v>0</v>
      </c>
      <c r="R8" s="88">
        <f t="shared" si="0"/>
        <v>0</v>
      </c>
      <c r="S8" s="88">
        <f t="shared" si="0"/>
        <v>0</v>
      </c>
      <c r="T8" s="88">
        <f t="shared" si="0"/>
        <v>0</v>
      </c>
      <c r="U8" s="88">
        <f t="shared" si="0"/>
        <v>0</v>
      </c>
    </row>
    <row r="9" spans="1:21" ht="30" customHeight="1">
      <c r="A9" s="302" t="str">
        <f>'15一般-工资福利'!A9</f>
        <v>201</v>
      </c>
      <c r="B9" s="302" t="str">
        <f>'15一般-工资福利'!B9</f>
        <v>01</v>
      </c>
      <c r="C9" s="451"/>
      <c r="D9" s="576" t="s">
        <v>100</v>
      </c>
      <c r="E9" s="280" t="s">
        <v>140</v>
      </c>
      <c r="F9" s="88">
        <f>F10</f>
        <v>756.6</v>
      </c>
      <c r="G9" s="88">
        <f t="shared" si="0"/>
        <v>412.70000000000005</v>
      </c>
      <c r="H9" s="88">
        <f t="shared" si="0"/>
        <v>253.60000000000002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90.3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</row>
    <row r="10" spans="1:21" s="25" customFormat="1" ht="22.5" customHeight="1">
      <c r="A10" s="302" t="str">
        <f>'15一般-工资福利'!A10</f>
        <v>201</v>
      </c>
      <c r="B10" s="302" t="str">
        <f>'15一般-工资福利'!B10</f>
        <v>01</v>
      </c>
      <c r="C10" s="302" t="str">
        <f>'15一般-工资福利'!C10</f>
        <v>01</v>
      </c>
      <c r="D10" s="576" t="s">
        <v>100</v>
      </c>
      <c r="E10" s="280" t="s">
        <v>141</v>
      </c>
      <c r="F10" s="90">
        <f>SUM(G10:U10)</f>
        <v>756.6</v>
      </c>
      <c r="G10" s="90">
        <f>'13一般预算支出'!H10</f>
        <v>412.70000000000005</v>
      </c>
      <c r="H10" s="90">
        <f>'4部门支出总表（分类）'!I10+'4部门支出总表（分类）'!L11</f>
        <v>253.60000000000002</v>
      </c>
      <c r="I10" s="90">
        <f>'13一般预算支出'!Q10</f>
        <v>0</v>
      </c>
      <c r="J10" s="90">
        <f>'13一般预算支出'!P10</f>
        <v>0</v>
      </c>
      <c r="K10" s="90"/>
      <c r="L10" s="90">
        <f>'13一般预算支出'!M10</f>
        <v>0</v>
      </c>
      <c r="M10" s="90">
        <f>'13一般预算支出'!N10</f>
        <v>0</v>
      </c>
      <c r="N10" s="90">
        <f>'13一般预算支出'!O10</f>
        <v>0</v>
      </c>
      <c r="O10" s="90">
        <f>'13一般预算支出'!J10</f>
        <v>90.3</v>
      </c>
      <c r="P10" s="90">
        <f>'13一般预算支出'!Q10</f>
        <v>0</v>
      </c>
      <c r="Q10" s="476">
        <f>'13一般预算支出'!R10</f>
        <v>0</v>
      </c>
      <c r="R10" s="476">
        <f>'13一般预算支出'!S10</f>
        <v>0</v>
      </c>
      <c r="S10" s="476">
        <f>'13一般预算支出'!T10</f>
        <v>0</v>
      </c>
      <c r="T10" s="476">
        <f>'13一般预算支出'!U10</f>
        <v>0</v>
      </c>
      <c r="U10" s="476">
        <f>'13一般预算支出'!V10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3" sqref="A3:E3"/>
    </sheetView>
  </sheetViews>
  <sheetFormatPr defaultColWidth="6.75390625" defaultRowHeight="22.5" customHeight="1"/>
  <cols>
    <col min="1" max="1" width="5.00390625" style="455" customWidth="1"/>
    <col min="2" max="3" width="3.625" style="455" customWidth="1"/>
    <col min="4" max="4" width="7.25390625" style="455" customWidth="1"/>
    <col min="5" max="5" width="24.75390625" style="455" customWidth="1"/>
    <col min="6" max="6" width="9.00390625" style="455" customWidth="1"/>
    <col min="7" max="7" width="8.50390625" style="455" customWidth="1"/>
    <col min="8" max="12" width="7.50390625" style="455" customWidth="1"/>
    <col min="13" max="13" width="7.50390625" style="456" customWidth="1"/>
    <col min="14" max="14" width="8.50390625" style="455" customWidth="1"/>
    <col min="15" max="23" width="7.50390625" style="455" customWidth="1"/>
    <col min="24" max="24" width="8.125" style="455" customWidth="1"/>
    <col min="25" max="27" width="7.50390625" style="455" customWidth="1"/>
    <col min="28" max="16384" width="6.75390625" style="455" customWidth="1"/>
  </cols>
  <sheetData>
    <row r="1" spans="2:28" ht="22.5" customHeight="1"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AA1" s="468" t="s">
        <v>142</v>
      </c>
      <c r="AB1" s="469"/>
    </row>
    <row r="2" spans="1:27" ht="22.5" customHeight="1">
      <c r="A2" s="458" t="s">
        <v>143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</row>
    <row r="3" spans="1:28" ht="22.5" customHeight="1">
      <c r="A3" s="459" t="str">
        <f>'5支出分类(政府预算)'!A3</f>
        <v>部门：岳阳县人民代表大会常务委员会</v>
      </c>
      <c r="B3" s="459"/>
      <c r="C3" s="459"/>
      <c r="D3" s="459"/>
      <c r="E3" s="459"/>
      <c r="F3" s="460"/>
      <c r="G3" s="460"/>
      <c r="H3" s="460"/>
      <c r="I3" s="460"/>
      <c r="J3" s="460"/>
      <c r="K3" s="460"/>
      <c r="L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Z3" s="470" t="s">
        <v>77</v>
      </c>
      <c r="AA3" s="470"/>
      <c r="AB3" s="471"/>
    </row>
    <row r="4" spans="1:27" ht="27" customHeight="1">
      <c r="A4" s="461" t="s">
        <v>94</v>
      </c>
      <c r="B4" s="461"/>
      <c r="C4" s="461"/>
      <c r="D4" s="462" t="s">
        <v>78</v>
      </c>
      <c r="E4" s="462" t="s">
        <v>95</v>
      </c>
      <c r="F4" s="462" t="s">
        <v>96</v>
      </c>
      <c r="G4" s="463" t="s">
        <v>144</v>
      </c>
      <c r="H4" s="463"/>
      <c r="I4" s="463"/>
      <c r="J4" s="463"/>
      <c r="K4" s="463"/>
      <c r="L4" s="463"/>
      <c r="M4" s="463"/>
      <c r="N4" s="463"/>
      <c r="O4" s="463" t="s">
        <v>145</v>
      </c>
      <c r="P4" s="463"/>
      <c r="Q4" s="463"/>
      <c r="R4" s="463"/>
      <c r="S4" s="463"/>
      <c r="T4" s="463"/>
      <c r="U4" s="463"/>
      <c r="V4" s="463"/>
      <c r="W4" s="326" t="s">
        <v>146</v>
      </c>
      <c r="X4" s="462" t="s">
        <v>147</v>
      </c>
      <c r="Y4" s="462"/>
      <c r="Z4" s="462"/>
      <c r="AA4" s="462"/>
    </row>
    <row r="5" spans="1:27" ht="27" customHeight="1">
      <c r="A5" s="462" t="s">
        <v>97</v>
      </c>
      <c r="B5" s="462" t="s">
        <v>98</v>
      </c>
      <c r="C5" s="462" t="s">
        <v>99</v>
      </c>
      <c r="D5" s="462"/>
      <c r="E5" s="462"/>
      <c r="F5" s="462"/>
      <c r="G5" s="462" t="s">
        <v>80</v>
      </c>
      <c r="H5" s="462" t="s">
        <v>148</v>
      </c>
      <c r="I5" s="462" t="s">
        <v>149</v>
      </c>
      <c r="J5" s="462" t="s">
        <v>150</v>
      </c>
      <c r="K5" s="462" t="s">
        <v>151</v>
      </c>
      <c r="L5" s="322" t="s">
        <v>152</v>
      </c>
      <c r="M5" s="462" t="s">
        <v>153</v>
      </c>
      <c r="N5" s="462" t="s">
        <v>154</v>
      </c>
      <c r="O5" s="462" t="s">
        <v>80</v>
      </c>
      <c r="P5" s="462" t="s">
        <v>155</v>
      </c>
      <c r="Q5" s="462" t="s">
        <v>156</v>
      </c>
      <c r="R5" s="462" t="s">
        <v>157</v>
      </c>
      <c r="S5" s="322" t="s">
        <v>158</v>
      </c>
      <c r="T5" s="462" t="s">
        <v>159</v>
      </c>
      <c r="U5" s="462" t="s">
        <v>160</v>
      </c>
      <c r="V5" s="462" t="s">
        <v>161</v>
      </c>
      <c r="W5" s="327"/>
      <c r="X5" s="462" t="s">
        <v>80</v>
      </c>
      <c r="Y5" s="462" t="s">
        <v>162</v>
      </c>
      <c r="Z5" s="462" t="s">
        <v>163</v>
      </c>
      <c r="AA5" s="462" t="s">
        <v>147</v>
      </c>
    </row>
    <row r="6" spans="1:27" ht="27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322"/>
      <c r="M6" s="462"/>
      <c r="N6" s="462"/>
      <c r="O6" s="462"/>
      <c r="P6" s="462"/>
      <c r="Q6" s="462"/>
      <c r="R6" s="462"/>
      <c r="S6" s="322"/>
      <c r="T6" s="462"/>
      <c r="U6" s="462"/>
      <c r="V6" s="462"/>
      <c r="W6" s="328"/>
      <c r="X6" s="462"/>
      <c r="Y6" s="462"/>
      <c r="Z6" s="462"/>
      <c r="AA6" s="462"/>
    </row>
    <row r="7" spans="1:33" ht="22.5" customHeight="1">
      <c r="A7" s="449"/>
      <c r="B7" s="449"/>
      <c r="C7" s="449"/>
      <c r="D7" s="302" t="str">
        <f>'15一般-工资福利'!D7</f>
        <v>001003</v>
      </c>
      <c r="E7" s="278" t="s">
        <v>80</v>
      </c>
      <c r="F7" s="464">
        <f>F8</f>
        <v>412.70000000000005</v>
      </c>
      <c r="G7" s="464">
        <f aca="true" t="shared" si="0" ref="G7:AA9">G8</f>
        <v>304.5</v>
      </c>
      <c r="H7" s="464">
        <f t="shared" si="0"/>
        <v>190.4</v>
      </c>
      <c r="I7" s="464">
        <f t="shared" si="0"/>
        <v>0</v>
      </c>
      <c r="J7" s="464">
        <f t="shared" si="0"/>
        <v>98.2</v>
      </c>
      <c r="K7" s="464">
        <f t="shared" si="0"/>
        <v>0</v>
      </c>
      <c r="L7" s="464">
        <f t="shared" si="0"/>
        <v>0</v>
      </c>
      <c r="M7" s="464">
        <f t="shared" si="0"/>
        <v>15.9</v>
      </c>
      <c r="N7" s="464">
        <f t="shared" si="0"/>
        <v>0</v>
      </c>
      <c r="O7" s="464">
        <f t="shared" si="0"/>
        <v>73.60000000000002</v>
      </c>
      <c r="P7" s="464">
        <f t="shared" si="0"/>
        <v>46.2</v>
      </c>
      <c r="Q7" s="464">
        <f t="shared" si="0"/>
        <v>21.6</v>
      </c>
      <c r="R7" s="464">
        <f t="shared" si="0"/>
        <v>2.9</v>
      </c>
      <c r="S7" s="464">
        <f t="shared" si="0"/>
        <v>0</v>
      </c>
      <c r="T7" s="464">
        <f t="shared" si="0"/>
        <v>2.9</v>
      </c>
      <c r="U7" s="464">
        <f t="shared" si="0"/>
        <v>0</v>
      </c>
      <c r="V7" s="464">
        <f t="shared" si="0"/>
        <v>0</v>
      </c>
      <c r="W7" s="464">
        <f t="shared" si="0"/>
        <v>34.6</v>
      </c>
      <c r="X7" s="464">
        <f t="shared" si="0"/>
        <v>0</v>
      </c>
      <c r="Y7" s="464">
        <f t="shared" si="0"/>
        <v>0</v>
      </c>
      <c r="Z7" s="464">
        <f t="shared" si="0"/>
        <v>0</v>
      </c>
      <c r="AA7" s="464">
        <f t="shared" si="0"/>
        <v>0</v>
      </c>
      <c r="AB7" s="472"/>
      <c r="AC7" s="472"/>
      <c r="AD7" s="472"/>
      <c r="AE7" s="472"/>
      <c r="AF7" s="472"/>
      <c r="AG7" s="472"/>
    </row>
    <row r="8" spans="1:33" ht="28.5" customHeight="1">
      <c r="A8" s="302" t="str">
        <f>'15一般-工资福利'!A8</f>
        <v>201</v>
      </c>
      <c r="B8" s="450"/>
      <c r="C8" s="451"/>
      <c r="D8" s="576" t="s">
        <v>100</v>
      </c>
      <c r="E8" s="280" t="s">
        <v>101</v>
      </c>
      <c r="F8" s="464">
        <f>F9</f>
        <v>412.70000000000005</v>
      </c>
      <c r="G8" s="464">
        <f t="shared" si="0"/>
        <v>304.5</v>
      </c>
      <c r="H8" s="464">
        <f t="shared" si="0"/>
        <v>190.4</v>
      </c>
      <c r="I8" s="464">
        <f t="shared" si="0"/>
        <v>0</v>
      </c>
      <c r="J8" s="464">
        <f t="shared" si="0"/>
        <v>98.2</v>
      </c>
      <c r="K8" s="464">
        <f t="shared" si="0"/>
        <v>0</v>
      </c>
      <c r="L8" s="464">
        <f t="shared" si="0"/>
        <v>0</v>
      </c>
      <c r="M8" s="464">
        <f t="shared" si="0"/>
        <v>15.9</v>
      </c>
      <c r="N8" s="464">
        <f t="shared" si="0"/>
        <v>0</v>
      </c>
      <c r="O8" s="464">
        <f t="shared" si="0"/>
        <v>73.60000000000002</v>
      </c>
      <c r="P8" s="464">
        <f t="shared" si="0"/>
        <v>46.2</v>
      </c>
      <c r="Q8" s="464">
        <f t="shared" si="0"/>
        <v>21.6</v>
      </c>
      <c r="R8" s="464">
        <f t="shared" si="0"/>
        <v>2.9</v>
      </c>
      <c r="S8" s="464">
        <f t="shared" si="0"/>
        <v>0</v>
      </c>
      <c r="T8" s="464">
        <f t="shared" si="0"/>
        <v>2.9</v>
      </c>
      <c r="U8" s="464">
        <f t="shared" si="0"/>
        <v>0</v>
      </c>
      <c r="V8" s="464">
        <f t="shared" si="0"/>
        <v>0</v>
      </c>
      <c r="W8" s="464">
        <f t="shared" si="0"/>
        <v>34.6</v>
      </c>
      <c r="X8" s="464">
        <f t="shared" si="0"/>
        <v>0</v>
      </c>
      <c r="Y8" s="464">
        <f t="shared" si="0"/>
        <v>0</v>
      </c>
      <c r="Z8" s="464">
        <f t="shared" si="0"/>
        <v>0</v>
      </c>
      <c r="AA8" s="464">
        <f t="shared" si="0"/>
        <v>0</v>
      </c>
      <c r="AB8" s="472"/>
      <c r="AC8" s="472"/>
      <c r="AD8" s="472"/>
      <c r="AE8" s="472"/>
      <c r="AF8" s="472"/>
      <c r="AG8" s="472"/>
    </row>
    <row r="9" spans="1:33" ht="30" customHeight="1">
      <c r="A9" s="302" t="str">
        <f>'15一般-工资福利'!A9</f>
        <v>201</v>
      </c>
      <c r="B9" s="302" t="str">
        <f>'15一般-工资福利'!B9</f>
        <v>01</v>
      </c>
      <c r="C9" s="451"/>
      <c r="D9" s="576" t="s">
        <v>100</v>
      </c>
      <c r="E9" s="280" t="s">
        <v>102</v>
      </c>
      <c r="F9" s="464">
        <f>F10</f>
        <v>412.70000000000005</v>
      </c>
      <c r="G9" s="464">
        <f t="shared" si="0"/>
        <v>304.5</v>
      </c>
      <c r="H9" s="464">
        <f t="shared" si="0"/>
        <v>190.4</v>
      </c>
      <c r="I9" s="464">
        <f t="shared" si="0"/>
        <v>0</v>
      </c>
      <c r="J9" s="464">
        <f t="shared" si="0"/>
        <v>98.2</v>
      </c>
      <c r="K9" s="464">
        <f t="shared" si="0"/>
        <v>0</v>
      </c>
      <c r="L9" s="464">
        <f t="shared" si="0"/>
        <v>0</v>
      </c>
      <c r="M9" s="464">
        <f t="shared" si="0"/>
        <v>15.9</v>
      </c>
      <c r="N9" s="464">
        <f t="shared" si="0"/>
        <v>0</v>
      </c>
      <c r="O9" s="464">
        <f t="shared" si="0"/>
        <v>73.60000000000002</v>
      </c>
      <c r="P9" s="464">
        <f t="shared" si="0"/>
        <v>46.2</v>
      </c>
      <c r="Q9" s="464">
        <f t="shared" si="0"/>
        <v>21.6</v>
      </c>
      <c r="R9" s="464">
        <f t="shared" si="0"/>
        <v>2.9</v>
      </c>
      <c r="S9" s="464">
        <f t="shared" si="0"/>
        <v>0</v>
      </c>
      <c r="T9" s="464">
        <f t="shared" si="0"/>
        <v>2.9</v>
      </c>
      <c r="U9" s="464">
        <f t="shared" si="0"/>
        <v>0</v>
      </c>
      <c r="V9" s="464">
        <f t="shared" si="0"/>
        <v>0</v>
      </c>
      <c r="W9" s="464">
        <f t="shared" si="0"/>
        <v>34.6</v>
      </c>
      <c r="X9" s="464">
        <f t="shared" si="0"/>
        <v>0</v>
      </c>
      <c r="Y9" s="464">
        <f t="shared" si="0"/>
        <v>0</v>
      </c>
      <c r="Z9" s="464">
        <f t="shared" si="0"/>
        <v>0</v>
      </c>
      <c r="AA9" s="464">
        <f t="shared" si="0"/>
        <v>0</v>
      </c>
      <c r="AB9" s="472"/>
      <c r="AC9" s="472"/>
      <c r="AD9" s="472"/>
      <c r="AE9" s="472"/>
      <c r="AF9" s="472"/>
      <c r="AG9" s="472"/>
    </row>
    <row r="10" spans="1:256" s="25" customFormat="1" ht="33" customHeight="1">
      <c r="A10" s="302" t="str">
        <f>'15一般-工资福利'!A10</f>
        <v>201</v>
      </c>
      <c r="B10" s="302" t="str">
        <f>'15一般-工资福利'!B10</f>
        <v>01</v>
      </c>
      <c r="C10" s="302" t="str">
        <f>'15一般-工资福利'!C10</f>
        <v>01</v>
      </c>
      <c r="D10" s="576" t="s">
        <v>100</v>
      </c>
      <c r="E10" s="280" t="s">
        <v>103</v>
      </c>
      <c r="F10" s="465">
        <f>'15一般-工资福利'!F10</f>
        <v>412.70000000000005</v>
      </c>
      <c r="G10" s="465">
        <f>'15一般-工资福利'!G10</f>
        <v>304.5</v>
      </c>
      <c r="H10" s="465">
        <f>'15一般-工资福利'!H10</f>
        <v>190.4</v>
      </c>
      <c r="I10" s="465">
        <f>'15一般-工资福利'!I10</f>
        <v>0</v>
      </c>
      <c r="J10" s="465">
        <f>'15一般-工资福利'!J10</f>
        <v>98.2</v>
      </c>
      <c r="K10" s="465">
        <f>'15一般-工资福利'!K10</f>
        <v>0</v>
      </c>
      <c r="L10" s="465">
        <f>'15一般-工资福利'!L10</f>
        <v>0</v>
      </c>
      <c r="M10" s="465">
        <f>'15一般-工资福利'!M10</f>
        <v>15.9</v>
      </c>
      <c r="N10" s="465">
        <f>'15一般-工资福利'!N10</f>
        <v>0</v>
      </c>
      <c r="O10" s="465">
        <f>'15一般-工资福利'!O10</f>
        <v>73.60000000000002</v>
      </c>
      <c r="P10" s="465">
        <f>'15一般-工资福利'!P10</f>
        <v>46.2</v>
      </c>
      <c r="Q10" s="465">
        <f>'15一般-工资福利'!Q10</f>
        <v>21.6</v>
      </c>
      <c r="R10" s="465">
        <f>'15一般-工资福利'!R10</f>
        <v>2.9</v>
      </c>
      <c r="S10" s="465">
        <f>'15一般-工资福利'!S10</f>
        <v>0</v>
      </c>
      <c r="T10" s="465">
        <f>'15一般-工资福利'!T10</f>
        <v>2.9</v>
      </c>
      <c r="U10" s="465">
        <f>'15一般-工资福利'!U10</f>
        <v>0</v>
      </c>
      <c r="V10" s="465">
        <f>'15一般-工资福利'!V10</f>
        <v>0</v>
      </c>
      <c r="W10" s="465">
        <f>'15一般-工资福利'!W10</f>
        <v>34.6</v>
      </c>
      <c r="X10" s="465">
        <f>'15一般-工资福利'!X10</f>
        <v>0</v>
      </c>
      <c r="Y10" s="465">
        <f>'15一般-工资福利'!Y10</f>
        <v>0</v>
      </c>
      <c r="Z10" s="465">
        <f>'15一般-工资福利'!Z10</f>
        <v>0</v>
      </c>
      <c r="AA10" s="465">
        <f>'15一般-工资福利'!AA10</f>
        <v>0</v>
      </c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3"/>
      <c r="DL10" s="473"/>
      <c r="DM10" s="473"/>
      <c r="DN10" s="473"/>
      <c r="DO10" s="473"/>
      <c r="DP10" s="473"/>
      <c r="DQ10" s="473"/>
      <c r="DR10" s="473"/>
      <c r="DS10" s="473"/>
      <c r="DT10" s="473"/>
      <c r="DU10" s="473"/>
      <c r="DV10" s="473"/>
      <c r="DW10" s="473"/>
      <c r="DX10" s="473"/>
      <c r="DY10" s="473"/>
      <c r="DZ10" s="473"/>
      <c r="EA10" s="473"/>
      <c r="EB10" s="473"/>
      <c r="EC10" s="473"/>
      <c r="ED10" s="473"/>
      <c r="EE10" s="473"/>
      <c r="EF10" s="473"/>
      <c r="EG10" s="473"/>
      <c r="EH10" s="473"/>
      <c r="EI10" s="473"/>
      <c r="EJ10" s="473"/>
      <c r="EK10" s="473"/>
      <c r="EL10" s="473"/>
      <c r="EM10" s="473"/>
      <c r="EN10" s="473"/>
      <c r="EO10" s="473"/>
      <c r="EP10" s="473"/>
      <c r="EQ10" s="473"/>
      <c r="ER10" s="473"/>
      <c r="ES10" s="473"/>
      <c r="ET10" s="473"/>
      <c r="EU10" s="473"/>
      <c r="EV10" s="473"/>
      <c r="EW10" s="473"/>
      <c r="EX10" s="473"/>
      <c r="EY10" s="473"/>
      <c r="EZ10" s="473"/>
      <c r="FA10" s="473"/>
      <c r="FB10" s="473"/>
      <c r="FC10" s="473"/>
      <c r="FD10" s="473"/>
      <c r="FE10" s="473"/>
      <c r="FF10" s="473"/>
      <c r="FG10" s="473"/>
      <c r="FH10" s="473"/>
      <c r="FI10" s="473"/>
      <c r="FJ10" s="473"/>
      <c r="FK10" s="473"/>
      <c r="FL10" s="473"/>
      <c r="FM10" s="473"/>
      <c r="FN10" s="473"/>
      <c r="FO10" s="473"/>
      <c r="FP10" s="473"/>
      <c r="FQ10" s="473"/>
      <c r="FR10" s="473"/>
      <c r="FS10" s="473"/>
      <c r="FT10" s="473"/>
      <c r="FU10" s="473"/>
      <c r="FV10" s="473"/>
      <c r="FW10" s="473"/>
      <c r="FX10" s="473"/>
      <c r="FY10" s="473"/>
      <c r="FZ10" s="473"/>
      <c r="GA10" s="473"/>
      <c r="GB10" s="473"/>
      <c r="GC10" s="473"/>
      <c r="GD10" s="473"/>
      <c r="GE10" s="473"/>
      <c r="GF10" s="473"/>
      <c r="GG10" s="473"/>
      <c r="GH10" s="473"/>
      <c r="GI10" s="473"/>
      <c r="GJ10" s="473"/>
      <c r="GK10" s="473"/>
      <c r="GL10" s="473"/>
      <c r="GM10" s="473"/>
      <c r="GN10" s="473"/>
      <c r="GO10" s="473"/>
      <c r="GP10" s="473"/>
      <c r="GQ10" s="473"/>
      <c r="GR10" s="473"/>
      <c r="GS10" s="473"/>
      <c r="GT10" s="473"/>
      <c r="GU10" s="473"/>
      <c r="GV10" s="473"/>
      <c r="GW10" s="473"/>
      <c r="GX10" s="473"/>
      <c r="GY10" s="473"/>
      <c r="GZ10" s="473"/>
      <c r="HA10" s="473"/>
      <c r="HB10" s="473"/>
      <c r="HC10" s="473"/>
      <c r="HD10" s="473"/>
      <c r="HE10" s="473"/>
      <c r="HF10" s="473"/>
      <c r="HG10" s="473"/>
      <c r="HH10" s="473"/>
      <c r="HI10" s="473"/>
      <c r="HJ10" s="473"/>
      <c r="HK10" s="473"/>
      <c r="HL10" s="473"/>
      <c r="HM10" s="473"/>
      <c r="HN10" s="473"/>
      <c r="HO10" s="473"/>
      <c r="HP10" s="473"/>
      <c r="HQ10" s="473"/>
      <c r="HR10" s="473"/>
      <c r="HS10" s="473"/>
      <c r="HT10" s="473"/>
      <c r="HU10" s="473"/>
      <c r="HV10" s="473"/>
      <c r="HW10" s="473"/>
      <c r="HX10" s="473"/>
      <c r="HY10" s="473"/>
      <c r="HZ10" s="473"/>
      <c r="IA10" s="473"/>
      <c r="IB10" s="473"/>
      <c r="IC10" s="473"/>
      <c r="ID10" s="473"/>
      <c r="IE10" s="473"/>
      <c r="IF10" s="473"/>
      <c r="IG10" s="473"/>
      <c r="IH10" s="473"/>
      <c r="II10" s="473"/>
      <c r="IJ10" s="473"/>
      <c r="IK10" s="473"/>
      <c r="IL10" s="473"/>
      <c r="IM10" s="473"/>
      <c r="IN10" s="473"/>
      <c r="IO10" s="473"/>
      <c r="IP10" s="473"/>
      <c r="IQ10" s="473"/>
      <c r="IR10" s="473"/>
      <c r="IS10" s="473"/>
      <c r="IT10" s="473"/>
      <c r="IU10" s="473"/>
      <c r="IV10" s="473"/>
    </row>
    <row r="11" spans="1:28" ht="22.5" customHeight="1">
      <c r="A11" s="466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7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</row>
    <row r="12" spans="1:28" ht="22.5" customHeight="1">
      <c r="A12" s="466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</row>
    <row r="13" spans="1:27" ht="22.5" customHeight="1">
      <c r="A13" s="466"/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</row>
    <row r="14" spans="1:27" ht="22.5" customHeight="1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</row>
    <row r="15" spans="1:26" ht="22.5" customHeight="1">
      <c r="A15" s="466"/>
      <c r="B15" s="466"/>
      <c r="C15" s="466"/>
      <c r="D15" s="466"/>
      <c r="E15" s="466"/>
      <c r="F15" s="466"/>
      <c r="J15" s="466"/>
      <c r="K15" s="466"/>
      <c r="L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</row>
    <row r="16" spans="1:25" ht="22.5" customHeight="1">
      <c r="A16" s="466"/>
      <c r="B16" s="466"/>
      <c r="C16" s="466"/>
      <c r="D16" s="466"/>
      <c r="E16" s="466"/>
      <c r="F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</row>
    <row r="17" spans="15:24" ht="22.5" customHeight="1">
      <c r="O17" s="466"/>
      <c r="P17" s="466"/>
      <c r="Q17" s="466"/>
      <c r="R17" s="466"/>
      <c r="S17" s="466"/>
      <c r="T17" s="466"/>
      <c r="U17" s="466"/>
      <c r="V17" s="466"/>
      <c r="W17" s="466"/>
      <c r="X17" s="466"/>
    </row>
    <row r="18" spans="15:17" ht="22.5" customHeight="1">
      <c r="O18" s="466"/>
      <c r="P18" s="466"/>
      <c r="Q18" s="466"/>
    </row>
    <row r="19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7" sqref="F7:J10"/>
    </sheetView>
  </sheetViews>
  <sheetFormatPr defaultColWidth="9.00390625" defaultRowHeight="14.25"/>
  <cols>
    <col min="1" max="3" width="5.375" style="0" customWidth="1"/>
    <col min="5" max="5" width="23.375" style="0" customWidth="1"/>
    <col min="6" max="6" width="12.50390625" style="0" customWidth="1"/>
  </cols>
  <sheetData>
    <row r="1" ht="14.25" customHeight="1">
      <c r="N1" s="453" t="s">
        <v>164</v>
      </c>
    </row>
    <row r="2" spans="1:14" ht="33" customHeight="1">
      <c r="A2" s="301" t="s">
        <v>165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4.25" customHeight="1">
      <c r="A3" s="249" t="str">
        <f>'6基本-工资福利'!A3</f>
        <v>部门：岳阳县人民代表大会常务委员会</v>
      </c>
      <c r="B3" s="448"/>
      <c r="C3" s="448"/>
      <c r="D3" s="448"/>
      <c r="E3" s="448"/>
      <c r="M3" s="454" t="s">
        <v>77</v>
      </c>
      <c r="N3" s="454"/>
    </row>
    <row r="4" spans="1:14" ht="22.5" customHeight="1">
      <c r="A4" s="250" t="s">
        <v>94</v>
      </c>
      <c r="B4" s="250"/>
      <c r="C4" s="250"/>
      <c r="D4" s="83" t="s">
        <v>127</v>
      </c>
      <c r="E4" s="83" t="s">
        <v>79</v>
      </c>
      <c r="F4" s="83" t="s">
        <v>80</v>
      </c>
      <c r="G4" s="83" t="s">
        <v>129</v>
      </c>
      <c r="H4" s="83"/>
      <c r="I4" s="83"/>
      <c r="J4" s="83"/>
      <c r="K4" s="83"/>
      <c r="L4" s="83" t="s">
        <v>133</v>
      </c>
      <c r="M4" s="83"/>
      <c r="N4" s="83"/>
    </row>
    <row r="5" spans="1:14" ht="17.25" customHeight="1">
      <c r="A5" s="83" t="s">
        <v>97</v>
      </c>
      <c r="B5" s="89" t="s">
        <v>98</v>
      </c>
      <c r="C5" s="83" t="s">
        <v>99</v>
      </c>
      <c r="D5" s="83"/>
      <c r="E5" s="83"/>
      <c r="F5" s="83"/>
      <c r="G5" s="83" t="s">
        <v>166</v>
      </c>
      <c r="H5" s="83" t="s">
        <v>167</v>
      </c>
      <c r="I5" s="83" t="s">
        <v>145</v>
      </c>
      <c r="J5" s="83" t="s">
        <v>146</v>
      </c>
      <c r="K5" s="83" t="s">
        <v>147</v>
      </c>
      <c r="L5" s="83" t="s">
        <v>166</v>
      </c>
      <c r="M5" s="83" t="s">
        <v>115</v>
      </c>
      <c r="N5" s="83" t="s">
        <v>168</v>
      </c>
    </row>
    <row r="6" spans="1:14" ht="20.25" customHeight="1">
      <c r="A6" s="83"/>
      <c r="B6" s="8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2.5" customHeight="1">
      <c r="A7" s="449"/>
      <c r="B7" s="449"/>
      <c r="C7" s="449"/>
      <c r="D7" s="302" t="str">
        <f>'15一般-工资福利'!D7</f>
        <v>001003</v>
      </c>
      <c r="E7" s="278" t="s">
        <v>80</v>
      </c>
      <c r="F7" s="90">
        <f>F8</f>
        <v>412.70000000000005</v>
      </c>
      <c r="G7" s="90">
        <f aca="true" t="shared" si="0" ref="G7:N9">G8</f>
        <v>412.70000000000005</v>
      </c>
      <c r="H7" s="90">
        <f t="shared" si="0"/>
        <v>304.5</v>
      </c>
      <c r="I7" s="90">
        <f t="shared" si="0"/>
        <v>73.60000000000002</v>
      </c>
      <c r="J7" s="90">
        <f t="shared" si="0"/>
        <v>34.6</v>
      </c>
      <c r="K7" s="305">
        <f t="shared" si="0"/>
        <v>0</v>
      </c>
      <c r="L7" s="305">
        <f t="shared" si="0"/>
        <v>0</v>
      </c>
      <c r="M7" s="305">
        <f t="shared" si="0"/>
        <v>0</v>
      </c>
      <c r="N7" s="305">
        <f t="shared" si="0"/>
        <v>0</v>
      </c>
    </row>
    <row r="8" spans="1:14" ht="24" customHeight="1">
      <c r="A8" s="302" t="str">
        <f>'15一般-工资福利'!A8</f>
        <v>201</v>
      </c>
      <c r="B8" s="450"/>
      <c r="C8" s="451"/>
      <c r="D8" s="576" t="s">
        <v>100</v>
      </c>
      <c r="E8" s="280" t="s">
        <v>101</v>
      </c>
      <c r="F8" s="90">
        <f>F9</f>
        <v>412.70000000000005</v>
      </c>
      <c r="G8" s="90">
        <f t="shared" si="0"/>
        <v>412.70000000000005</v>
      </c>
      <c r="H8" s="90">
        <f t="shared" si="0"/>
        <v>304.5</v>
      </c>
      <c r="I8" s="90">
        <f t="shared" si="0"/>
        <v>73.60000000000002</v>
      </c>
      <c r="J8" s="90">
        <f t="shared" si="0"/>
        <v>34.6</v>
      </c>
      <c r="K8" s="305">
        <f t="shared" si="0"/>
        <v>0</v>
      </c>
      <c r="L8" s="305">
        <f t="shared" si="0"/>
        <v>0</v>
      </c>
      <c r="M8" s="305">
        <f t="shared" si="0"/>
        <v>0</v>
      </c>
      <c r="N8" s="305">
        <f t="shared" si="0"/>
        <v>0</v>
      </c>
    </row>
    <row r="9" spans="1:14" ht="25.5" customHeight="1">
      <c r="A9" s="302" t="str">
        <f>'15一般-工资福利'!A9</f>
        <v>201</v>
      </c>
      <c r="B9" s="452" t="s">
        <v>169</v>
      </c>
      <c r="C9" s="451"/>
      <c r="D9" s="576" t="s">
        <v>100</v>
      </c>
      <c r="E9" s="280" t="s">
        <v>102</v>
      </c>
      <c r="F9" s="90">
        <f>F10</f>
        <v>412.70000000000005</v>
      </c>
      <c r="G9" s="90">
        <f t="shared" si="0"/>
        <v>412.70000000000005</v>
      </c>
      <c r="H9" s="90">
        <f t="shared" si="0"/>
        <v>304.5</v>
      </c>
      <c r="I9" s="90">
        <f t="shared" si="0"/>
        <v>73.60000000000002</v>
      </c>
      <c r="J9" s="90">
        <f t="shared" si="0"/>
        <v>34.6</v>
      </c>
      <c r="K9" s="305">
        <f t="shared" si="0"/>
        <v>0</v>
      </c>
      <c r="L9" s="305">
        <f t="shared" si="0"/>
        <v>0</v>
      </c>
      <c r="M9" s="305">
        <f t="shared" si="0"/>
        <v>0</v>
      </c>
      <c r="N9" s="305">
        <f t="shared" si="0"/>
        <v>0</v>
      </c>
    </row>
    <row r="10" spans="1:14" s="25" customFormat="1" ht="24.75" customHeight="1">
      <c r="A10" s="302" t="str">
        <f>'15一般-工资福利'!A10</f>
        <v>201</v>
      </c>
      <c r="B10" s="302" t="str">
        <f>'15一般-工资福利'!B10</f>
        <v>01</v>
      </c>
      <c r="C10" s="302" t="str">
        <f>'15一般-工资福利'!C10</f>
        <v>01</v>
      </c>
      <c r="D10" s="576" t="s">
        <v>100</v>
      </c>
      <c r="E10" s="280" t="s">
        <v>103</v>
      </c>
      <c r="F10" s="90">
        <f>G10+L10</f>
        <v>412.70000000000005</v>
      </c>
      <c r="G10" s="90">
        <f>SUM(H10:K10)</f>
        <v>412.70000000000005</v>
      </c>
      <c r="H10" s="90">
        <f>'6基本-工资福利'!G10</f>
        <v>304.5</v>
      </c>
      <c r="I10" s="90">
        <f>'6基本-工资福利'!O10</f>
        <v>73.60000000000002</v>
      </c>
      <c r="J10" s="90">
        <f>'6基本-工资福利'!W10</f>
        <v>34.6</v>
      </c>
      <c r="K10" s="305">
        <v>0</v>
      </c>
      <c r="L10" s="128">
        <v>0</v>
      </c>
      <c r="M10" s="128">
        <v>0</v>
      </c>
      <c r="N10" s="128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A1">
      <selection activeCell="G7" sqref="G7:Z7"/>
    </sheetView>
  </sheetViews>
  <sheetFormatPr defaultColWidth="6.75390625" defaultRowHeight="22.5" customHeight="1"/>
  <cols>
    <col min="1" max="3" width="3.625" style="433" customWidth="1"/>
    <col min="4" max="4" width="10.00390625" style="433" customWidth="1"/>
    <col min="5" max="5" width="17.375" style="433" customWidth="1"/>
    <col min="6" max="6" width="8.125" style="433" customWidth="1"/>
    <col min="7" max="21" width="6.50390625" style="433" customWidth="1"/>
    <col min="22" max="25" width="6.875" style="433" customWidth="1"/>
    <col min="26" max="26" width="6.50390625" style="433" customWidth="1"/>
    <col min="27" max="16384" width="6.75390625" style="433" customWidth="1"/>
  </cols>
  <sheetData>
    <row r="1" spans="2:26" ht="22.5" customHeight="1"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T1" s="441"/>
      <c r="V1" s="441"/>
      <c r="W1" s="441"/>
      <c r="X1" s="441"/>
      <c r="Y1" s="443" t="s">
        <v>170</v>
      </c>
      <c r="Z1" s="443"/>
    </row>
    <row r="2" spans="1:26" ht="22.5" customHeight="1">
      <c r="A2" s="435" t="s">
        <v>171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ht="22.5" customHeight="1">
      <c r="A3" s="436" t="str">
        <f>'7工资福利(政府预算)'!A3</f>
        <v>部门：岳阳县人民代表大会常务委员会</v>
      </c>
      <c r="B3" s="436"/>
      <c r="C3" s="436"/>
      <c r="D3" s="436"/>
      <c r="E3" s="436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V3" s="442"/>
      <c r="W3" s="442"/>
      <c r="X3" s="442"/>
      <c r="Y3" s="444" t="s">
        <v>2</v>
      </c>
      <c r="Z3" s="444"/>
    </row>
    <row r="4" spans="1:26" ht="22.5" customHeight="1">
      <c r="A4" s="86" t="s">
        <v>94</v>
      </c>
      <c r="B4" s="86"/>
      <c r="C4" s="86"/>
      <c r="D4" s="438" t="s">
        <v>78</v>
      </c>
      <c r="E4" s="438" t="s">
        <v>95</v>
      </c>
      <c r="F4" s="438" t="s">
        <v>172</v>
      </c>
      <c r="G4" s="438" t="s">
        <v>173</v>
      </c>
      <c r="H4" s="438" t="s">
        <v>174</v>
      </c>
      <c r="I4" s="438" t="s">
        <v>175</v>
      </c>
      <c r="J4" s="438" t="s">
        <v>176</v>
      </c>
      <c r="K4" s="438" t="s">
        <v>177</v>
      </c>
      <c r="L4" s="438" t="s">
        <v>178</v>
      </c>
      <c r="M4" s="438" t="s">
        <v>179</v>
      </c>
      <c r="N4" s="438" t="s">
        <v>180</v>
      </c>
      <c r="O4" s="438" t="s">
        <v>181</v>
      </c>
      <c r="P4" s="438" t="s">
        <v>182</v>
      </c>
      <c r="Q4" s="438" t="s">
        <v>183</v>
      </c>
      <c r="R4" s="438" t="s">
        <v>184</v>
      </c>
      <c r="S4" s="438" t="s">
        <v>185</v>
      </c>
      <c r="T4" s="438" t="s">
        <v>186</v>
      </c>
      <c r="U4" s="438" t="s">
        <v>187</v>
      </c>
      <c r="V4" s="438" t="s">
        <v>188</v>
      </c>
      <c r="W4" s="438" t="s">
        <v>189</v>
      </c>
      <c r="X4" s="438" t="s">
        <v>190</v>
      </c>
      <c r="Y4" s="438" t="s">
        <v>191</v>
      </c>
      <c r="Z4" s="445" t="s">
        <v>192</v>
      </c>
    </row>
    <row r="5" spans="1:26" ht="13.5" customHeight="1">
      <c r="A5" s="438" t="s">
        <v>97</v>
      </c>
      <c r="B5" s="438" t="s">
        <v>98</v>
      </c>
      <c r="C5" s="438" t="s">
        <v>99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45"/>
    </row>
    <row r="6" spans="1:26" ht="13.5" customHeight="1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45"/>
    </row>
    <row r="7" spans="1:27" ht="22.5" customHeight="1">
      <c r="A7" s="439"/>
      <c r="B7" s="439"/>
      <c r="C7" s="439"/>
      <c r="D7" s="302" t="str">
        <f>'15一般-工资福利'!D7</f>
        <v>001003</v>
      </c>
      <c r="E7" s="278" t="s">
        <v>80</v>
      </c>
      <c r="F7" s="440">
        <f>F9</f>
        <v>84.10000000000001</v>
      </c>
      <c r="G7" s="440">
        <f aca="true" t="shared" si="0" ref="G7:Z7">G9</f>
        <v>4.36</v>
      </c>
      <c r="H7" s="440">
        <f t="shared" si="0"/>
        <v>1.44</v>
      </c>
      <c r="I7" s="440">
        <f t="shared" si="0"/>
        <v>0.54</v>
      </c>
      <c r="J7" s="440">
        <f t="shared" si="0"/>
        <v>3.6</v>
      </c>
      <c r="K7" s="440">
        <f t="shared" si="0"/>
        <v>10.44</v>
      </c>
      <c r="L7" s="440">
        <f t="shared" si="0"/>
        <v>3.96</v>
      </c>
      <c r="M7" s="440">
        <f t="shared" si="0"/>
        <v>8.64</v>
      </c>
      <c r="N7" s="440">
        <f t="shared" si="0"/>
        <v>0</v>
      </c>
      <c r="O7" s="440">
        <f t="shared" si="0"/>
        <v>1.08</v>
      </c>
      <c r="P7" s="440">
        <f t="shared" si="0"/>
        <v>3.5</v>
      </c>
      <c r="Q7" s="440">
        <f t="shared" si="0"/>
        <v>4.32</v>
      </c>
      <c r="R7" s="440">
        <f t="shared" si="0"/>
        <v>7.87</v>
      </c>
      <c r="S7" s="440">
        <f t="shared" si="0"/>
        <v>0</v>
      </c>
      <c r="T7" s="440">
        <f t="shared" si="0"/>
        <v>0</v>
      </c>
      <c r="U7" s="440">
        <f t="shared" si="0"/>
        <v>0</v>
      </c>
      <c r="V7" s="440">
        <f t="shared" si="0"/>
        <v>32.9</v>
      </c>
      <c r="W7" s="440">
        <f t="shared" si="0"/>
        <v>0.5</v>
      </c>
      <c r="X7" s="440">
        <f t="shared" si="0"/>
        <v>0</v>
      </c>
      <c r="Y7" s="440">
        <f t="shared" si="0"/>
        <v>0</v>
      </c>
      <c r="Z7" s="440">
        <f t="shared" si="0"/>
        <v>0.95</v>
      </c>
      <c r="AA7" s="446"/>
    </row>
    <row r="8" spans="1:27" ht="22.5" customHeight="1">
      <c r="A8" s="439" t="str">
        <f>'15一般-工资福利'!A8</f>
        <v>201</v>
      </c>
      <c r="B8" s="439"/>
      <c r="C8" s="439"/>
      <c r="D8" s="576" t="s">
        <v>100</v>
      </c>
      <c r="E8" s="280" t="s">
        <v>101</v>
      </c>
      <c r="F8" s="440">
        <f>F9</f>
        <v>84.10000000000001</v>
      </c>
      <c r="G8" s="440">
        <f aca="true" t="shared" si="1" ref="G8:Z8">G9</f>
        <v>4.36</v>
      </c>
      <c r="H8" s="440">
        <f t="shared" si="1"/>
        <v>1.44</v>
      </c>
      <c r="I8" s="440">
        <f t="shared" si="1"/>
        <v>0.54</v>
      </c>
      <c r="J8" s="440">
        <f t="shared" si="1"/>
        <v>3.6</v>
      </c>
      <c r="K8" s="440">
        <f t="shared" si="1"/>
        <v>10.44</v>
      </c>
      <c r="L8" s="440">
        <f t="shared" si="1"/>
        <v>3.96</v>
      </c>
      <c r="M8" s="440">
        <f t="shared" si="1"/>
        <v>8.64</v>
      </c>
      <c r="N8" s="440">
        <f t="shared" si="1"/>
        <v>0</v>
      </c>
      <c r="O8" s="440">
        <f t="shared" si="1"/>
        <v>1.08</v>
      </c>
      <c r="P8" s="440">
        <f t="shared" si="1"/>
        <v>3.5</v>
      </c>
      <c r="Q8" s="440">
        <f t="shared" si="1"/>
        <v>4.32</v>
      </c>
      <c r="R8" s="440">
        <f t="shared" si="1"/>
        <v>7.87</v>
      </c>
      <c r="S8" s="440">
        <f t="shared" si="1"/>
        <v>0</v>
      </c>
      <c r="T8" s="440">
        <f t="shared" si="1"/>
        <v>0</v>
      </c>
      <c r="U8" s="440">
        <f t="shared" si="1"/>
        <v>0</v>
      </c>
      <c r="V8" s="440">
        <f t="shared" si="1"/>
        <v>32.9</v>
      </c>
      <c r="W8" s="440">
        <f t="shared" si="1"/>
        <v>0.5</v>
      </c>
      <c r="X8" s="440">
        <f t="shared" si="1"/>
        <v>0</v>
      </c>
      <c r="Y8" s="440">
        <f t="shared" si="1"/>
        <v>0</v>
      </c>
      <c r="Z8" s="440">
        <f t="shared" si="1"/>
        <v>0.95</v>
      </c>
      <c r="AA8" s="446"/>
    </row>
    <row r="9" spans="1:27" ht="22.5" customHeight="1">
      <c r="A9" s="439" t="str">
        <f>'15一般-工资福利'!A9</f>
        <v>201</v>
      </c>
      <c r="B9" s="439" t="str">
        <f>'15一般-工资福利'!B9</f>
        <v>01</v>
      </c>
      <c r="C9" s="439"/>
      <c r="D9" s="576" t="s">
        <v>100</v>
      </c>
      <c r="E9" s="280" t="s">
        <v>102</v>
      </c>
      <c r="F9" s="440">
        <f>F10+F11</f>
        <v>84.10000000000001</v>
      </c>
      <c r="G9" s="440">
        <f aca="true" t="shared" si="2" ref="G9:Z9">G10+G11</f>
        <v>4.36</v>
      </c>
      <c r="H9" s="440">
        <f t="shared" si="2"/>
        <v>1.44</v>
      </c>
      <c r="I9" s="440">
        <f t="shared" si="2"/>
        <v>0.54</v>
      </c>
      <c r="J9" s="440">
        <f t="shared" si="2"/>
        <v>3.6</v>
      </c>
      <c r="K9" s="440">
        <f t="shared" si="2"/>
        <v>10.44</v>
      </c>
      <c r="L9" s="440">
        <f t="shared" si="2"/>
        <v>3.96</v>
      </c>
      <c r="M9" s="440">
        <f t="shared" si="2"/>
        <v>8.64</v>
      </c>
      <c r="N9" s="440">
        <f t="shared" si="2"/>
        <v>0</v>
      </c>
      <c r="O9" s="440">
        <f t="shared" si="2"/>
        <v>1.08</v>
      </c>
      <c r="P9" s="440">
        <f t="shared" si="2"/>
        <v>3.5</v>
      </c>
      <c r="Q9" s="440">
        <f t="shared" si="2"/>
        <v>4.32</v>
      </c>
      <c r="R9" s="440">
        <f t="shared" si="2"/>
        <v>7.87</v>
      </c>
      <c r="S9" s="440">
        <f t="shared" si="2"/>
        <v>0</v>
      </c>
      <c r="T9" s="440">
        <f t="shared" si="2"/>
        <v>0</v>
      </c>
      <c r="U9" s="440">
        <f t="shared" si="2"/>
        <v>0</v>
      </c>
      <c r="V9" s="440">
        <f t="shared" si="2"/>
        <v>32.9</v>
      </c>
      <c r="W9" s="440">
        <f t="shared" si="2"/>
        <v>0.5</v>
      </c>
      <c r="X9" s="440">
        <f t="shared" si="2"/>
        <v>0</v>
      </c>
      <c r="Y9" s="440">
        <f t="shared" si="2"/>
        <v>0</v>
      </c>
      <c r="Z9" s="440">
        <f t="shared" si="2"/>
        <v>0.95</v>
      </c>
      <c r="AA9" s="446"/>
    </row>
    <row r="10" spans="1:27" s="432" customFormat="1" ht="22.5" customHeight="1">
      <c r="A10" s="439" t="str">
        <f>'15一般-工资福利'!A10</f>
        <v>201</v>
      </c>
      <c r="B10" s="439" t="str">
        <f>'15一般-工资福利'!B10</f>
        <v>01</v>
      </c>
      <c r="C10" s="439" t="str">
        <f>'15一般-工资福利'!C10</f>
        <v>01</v>
      </c>
      <c r="D10" s="576" t="s">
        <v>100</v>
      </c>
      <c r="E10" s="280" t="s">
        <v>103</v>
      </c>
      <c r="F10" s="440">
        <f>'17一般-商品和服务'!F10</f>
        <v>84.10000000000001</v>
      </c>
      <c r="G10" s="440">
        <f>'17一般-商品和服务'!G10</f>
        <v>4.36</v>
      </c>
      <c r="H10" s="440">
        <f>'17一般-商品和服务'!H10</f>
        <v>1.44</v>
      </c>
      <c r="I10" s="440">
        <f>'17一般-商品和服务'!I10</f>
        <v>0.54</v>
      </c>
      <c r="J10" s="440">
        <f>'17一般-商品和服务'!J10</f>
        <v>3.6</v>
      </c>
      <c r="K10" s="440">
        <f>'17一般-商品和服务'!K10</f>
        <v>10.44</v>
      </c>
      <c r="L10" s="440">
        <f>'17一般-商品和服务'!L10</f>
        <v>3.96</v>
      </c>
      <c r="M10" s="440">
        <f>'17一般-商品和服务'!M10</f>
        <v>8.64</v>
      </c>
      <c r="N10" s="440">
        <f>'17一般-商品和服务'!N10</f>
        <v>0</v>
      </c>
      <c r="O10" s="440">
        <f>'17一般-商品和服务'!O10</f>
        <v>1.08</v>
      </c>
      <c r="P10" s="440">
        <f>'17一般-商品和服务'!P10</f>
        <v>3.5</v>
      </c>
      <c r="Q10" s="440">
        <f>'17一般-商品和服务'!Q10</f>
        <v>4.32</v>
      </c>
      <c r="R10" s="440">
        <f>'17一般-商品和服务'!R10</f>
        <v>7.87</v>
      </c>
      <c r="S10" s="440">
        <f>'17一般-商品和服务'!S10</f>
        <v>0</v>
      </c>
      <c r="T10" s="440">
        <f>'17一般-商品和服务'!T10</f>
        <v>0</v>
      </c>
      <c r="U10" s="440">
        <f>'17一般-商品和服务'!U10</f>
        <v>0</v>
      </c>
      <c r="V10" s="440">
        <f>'17一般-商品和服务'!V10</f>
        <v>32.9</v>
      </c>
      <c r="W10" s="440">
        <f>'17一般-商品和服务'!W10</f>
        <v>0.5</v>
      </c>
      <c r="X10" s="440">
        <f>'17一般-商品和服务'!X10</f>
        <v>0</v>
      </c>
      <c r="Y10" s="440">
        <f>'17一般-商品和服务'!Y10</f>
        <v>0</v>
      </c>
      <c r="Z10" s="440">
        <f>'17一般-商品和服务'!Z10</f>
        <v>0.95</v>
      </c>
      <c r="AA10" s="447"/>
    </row>
    <row r="11" spans="1:26" ht="22.5" customHeight="1" hidden="1">
      <c r="A11" s="294"/>
      <c r="B11" s="294"/>
      <c r="C11" s="294"/>
      <c r="D11" s="294"/>
      <c r="E11" s="294"/>
      <c r="F11" s="295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</row>
    <row r="12" spans="1:27" ht="22.5" customHeight="1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</row>
    <row r="13" spans="3:27" ht="22.5" customHeight="1">
      <c r="C13" s="432"/>
      <c r="D13" s="432"/>
      <c r="E13" s="432"/>
      <c r="F13" s="432"/>
      <c r="G13" s="432"/>
      <c r="I13" s="432"/>
      <c r="J13" s="432"/>
      <c r="K13" s="432"/>
      <c r="L13" s="432"/>
      <c r="M13" s="432"/>
      <c r="N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</row>
    <row r="14" spans="1:26" ht="22.5" customHeight="1">
      <c r="A14" s="432"/>
      <c r="C14" s="432"/>
      <c r="D14" s="432"/>
      <c r="E14" s="432"/>
      <c r="F14" s="432"/>
      <c r="J14" s="432"/>
      <c r="K14" s="432"/>
      <c r="L14" s="432"/>
      <c r="M14" s="432"/>
      <c r="P14" s="432"/>
      <c r="Q14" s="432"/>
      <c r="R14" s="432"/>
      <c r="S14" s="432"/>
      <c r="T14" s="432"/>
      <c r="Z14" s="432"/>
    </row>
    <row r="15" spans="1:26" ht="22.5" customHeight="1">
      <c r="A15" s="432"/>
      <c r="B15" s="432"/>
      <c r="D15" s="432"/>
      <c r="E15" s="432"/>
      <c r="K15" s="432"/>
      <c r="L15" s="432"/>
      <c r="M15" s="432"/>
      <c r="P15" s="432"/>
      <c r="Q15" s="432"/>
      <c r="R15" s="432"/>
      <c r="S15" s="432"/>
      <c r="T15" s="432"/>
      <c r="Z15" s="432"/>
    </row>
    <row r="16" spans="2:26" ht="22.5" customHeight="1">
      <c r="B16" s="432"/>
      <c r="C16" s="432"/>
      <c r="E16" s="432"/>
      <c r="K16" s="432"/>
      <c r="L16" s="432"/>
      <c r="M16" s="432"/>
      <c r="P16" s="432"/>
      <c r="Q16" s="432"/>
      <c r="R16" s="432"/>
      <c r="S16" s="432"/>
      <c r="Z16" s="432"/>
    </row>
    <row r="17" spans="11:19" ht="22.5" customHeight="1">
      <c r="K17" s="432"/>
      <c r="L17" s="432"/>
      <c r="M17" s="432"/>
      <c r="S17" s="432"/>
    </row>
    <row r="18" spans="11:13" ht="22.5" customHeight="1">
      <c r="K18" s="432"/>
      <c r="L18" s="432"/>
      <c r="M18" s="432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4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9000281095505"/>
    <pageSetUpPr fitToPage="1"/>
  </sheetPr>
  <dimension ref="A1:T12"/>
  <sheetViews>
    <sheetView showGridLines="0" showZeros="0" workbookViewId="0" topLeftCell="A1">
      <selection activeCell="F7" sqref="F7:T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54" t="s">
        <v>193</v>
      </c>
    </row>
    <row r="2" spans="1:20" ht="33.75" customHeight="1">
      <c r="A2" s="77" t="s">
        <v>194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4.25" customHeight="1">
      <c r="A3" s="249" t="str">
        <f>'8基本-一般商品服务'!A3</f>
        <v>部门：岳阳县人民代表大会常务委员会</v>
      </c>
      <c r="S3" s="303" t="s">
        <v>77</v>
      </c>
      <c r="T3" s="304"/>
    </row>
    <row r="4" spans="1:20" ht="22.5" customHeight="1">
      <c r="A4" s="276" t="s">
        <v>94</v>
      </c>
      <c r="B4" s="276"/>
      <c r="C4" s="276"/>
      <c r="D4" s="83" t="s">
        <v>195</v>
      </c>
      <c r="E4" s="83" t="s">
        <v>128</v>
      </c>
      <c r="F4" s="82" t="s">
        <v>172</v>
      </c>
      <c r="G4" s="83" t="s">
        <v>130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133</v>
      </c>
      <c r="S4" s="83"/>
      <c r="T4" s="83"/>
    </row>
    <row r="5" spans="1:20" ht="14.25" customHeight="1">
      <c r="A5" s="276"/>
      <c r="B5" s="276"/>
      <c r="C5" s="276"/>
      <c r="D5" s="83"/>
      <c r="E5" s="83"/>
      <c r="F5" s="84"/>
      <c r="G5" s="83" t="s">
        <v>89</v>
      </c>
      <c r="H5" s="83" t="s">
        <v>196</v>
      </c>
      <c r="I5" s="83" t="s">
        <v>182</v>
      </c>
      <c r="J5" s="83" t="s">
        <v>183</v>
      </c>
      <c r="K5" s="83" t="s">
        <v>197</v>
      </c>
      <c r="L5" s="83" t="s">
        <v>198</v>
      </c>
      <c r="M5" s="83" t="s">
        <v>184</v>
      </c>
      <c r="N5" s="83" t="s">
        <v>199</v>
      </c>
      <c r="O5" s="83" t="s">
        <v>187</v>
      </c>
      <c r="P5" s="83" t="s">
        <v>200</v>
      </c>
      <c r="Q5" s="83" t="s">
        <v>201</v>
      </c>
      <c r="R5" s="83" t="s">
        <v>89</v>
      </c>
      <c r="S5" s="83" t="s">
        <v>202</v>
      </c>
      <c r="T5" s="83" t="s">
        <v>168</v>
      </c>
    </row>
    <row r="6" spans="1:20" ht="42.75" customHeight="1">
      <c r="A6" s="83" t="s">
        <v>97</v>
      </c>
      <c r="B6" s="83" t="s">
        <v>98</v>
      </c>
      <c r="C6" s="83" t="s">
        <v>99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2.5" customHeight="1">
      <c r="A7" s="427"/>
      <c r="B7" s="427"/>
      <c r="C7" s="427"/>
      <c r="D7" s="302" t="str">
        <f>'15一般-工资福利'!D7</f>
        <v>001003</v>
      </c>
      <c r="E7" s="278" t="s">
        <v>80</v>
      </c>
      <c r="F7" s="88">
        <f>F9</f>
        <v>84.10000000000001</v>
      </c>
      <c r="G7" s="88">
        <f aca="true" t="shared" si="0" ref="G7:T7">G9</f>
        <v>84.10000000000001</v>
      </c>
      <c r="H7" s="88">
        <f t="shared" si="0"/>
        <v>66.38000000000001</v>
      </c>
      <c r="I7" s="88">
        <f t="shared" si="0"/>
        <v>3.5</v>
      </c>
      <c r="J7" s="88">
        <f t="shared" si="0"/>
        <v>4.32</v>
      </c>
      <c r="K7" s="88">
        <f t="shared" si="0"/>
        <v>0</v>
      </c>
      <c r="L7" s="88">
        <f t="shared" si="0"/>
        <v>0</v>
      </c>
      <c r="M7" s="88">
        <f t="shared" si="0"/>
        <v>7.87</v>
      </c>
      <c r="N7" s="88">
        <f t="shared" si="0"/>
        <v>0</v>
      </c>
      <c r="O7" s="88">
        <f t="shared" si="0"/>
        <v>0</v>
      </c>
      <c r="P7" s="88">
        <f t="shared" si="0"/>
        <v>1.08</v>
      </c>
      <c r="Q7" s="88">
        <f t="shared" si="0"/>
        <v>0.95</v>
      </c>
      <c r="R7" s="430">
        <f t="shared" si="0"/>
        <v>0</v>
      </c>
      <c r="S7" s="430">
        <f t="shared" si="0"/>
        <v>0</v>
      </c>
      <c r="T7" s="430">
        <f t="shared" si="0"/>
        <v>0</v>
      </c>
    </row>
    <row r="8" spans="1:20" ht="22.5" customHeight="1">
      <c r="A8" s="427" t="str">
        <f>'15一般-工资福利'!A8</f>
        <v>201</v>
      </c>
      <c r="B8" s="427"/>
      <c r="C8" s="427"/>
      <c r="D8" s="576" t="s">
        <v>100</v>
      </c>
      <c r="E8" s="280" t="s">
        <v>139</v>
      </c>
      <c r="F8" s="88">
        <f>F9</f>
        <v>84.10000000000001</v>
      </c>
      <c r="G8" s="88">
        <f aca="true" t="shared" si="1" ref="G8:T8">G9</f>
        <v>84.10000000000001</v>
      </c>
      <c r="H8" s="88">
        <f t="shared" si="1"/>
        <v>66.38000000000001</v>
      </c>
      <c r="I8" s="88">
        <f t="shared" si="1"/>
        <v>3.5</v>
      </c>
      <c r="J8" s="88">
        <f t="shared" si="1"/>
        <v>4.32</v>
      </c>
      <c r="K8" s="88">
        <f t="shared" si="1"/>
        <v>0</v>
      </c>
      <c r="L8" s="88">
        <f t="shared" si="1"/>
        <v>0</v>
      </c>
      <c r="M8" s="88">
        <f t="shared" si="1"/>
        <v>7.87</v>
      </c>
      <c r="N8" s="88">
        <f t="shared" si="1"/>
        <v>0</v>
      </c>
      <c r="O8" s="88">
        <f t="shared" si="1"/>
        <v>0</v>
      </c>
      <c r="P8" s="88">
        <f t="shared" si="1"/>
        <v>1.08</v>
      </c>
      <c r="Q8" s="88">
        <f t="shared" si="1"/>
        <v>0.95</v>
      </c>
      <c r="R8" s="430">
        <f t="shared" si="1"/>
        <v>0</v>
      </c>
      <c r="S8" s="430">
        <f t="shared" si="1"/>
        <v>0</v>
      </c>
      <c r="T8" s="430">
        <f t="shared" si="1"/>
        <v>0</v>
      </c>
    </row>
    <row r="9" spans="1:20" ht="22.5" customHeight="1">
      <c r="A9" s="427" t="str">
        <f>'15一般-工资福利'!A9</f>
        <v>201</v>
      </c>
      <c r="B9" s="427" t="str">
        <f>'15一般-工资福利'!B9</f>
        <v>01</v>
      </c>
      <c r="C9" s="427"/>
      <c r="D9" s="576" t="s">
        <v>100</v>
      </c>
      <c r="E9" s="280" t="s">
        <v>140</v>
      </c>
      <c r="F9" s="88">
        <f>F10+F11</f>
        <v>84.10000000000001</v>
      </c>
      <c r="G9" s="88">
        <f aca="true" t="shared" si="2" ref="G9:T9">G10+G11</f>
        <v>84.10000000000001</v>
      </c>
      <c r="H9" s="88">
        <f t="shared" si="2"/>
        <v>66.38000000000001</v>
      </c>
      <c r="I9" s="88">
        <f t="shared" si="2"/>
        <v>3.5</v>
      </c>
      <c r="J9" s="88">
        <f t="shared" si="2"/>
        <v>4.32</v>
      </c>
      <c r="K9" s="429">
        <f t="shared" si="2"/>
        <v>0</v>
      </c>
      <c r="L9" s="88">
        <f t="shared" si="2"/>
        <v>0</v>
      </c>
      <c r="M9" s="88">
        <f t="shared" si="2"/>
        <v>7.87</v>
      </c>
      <c r="N9" s="88">
        <f t="shared" si="2"/>
        <v>0</v>
      </c>
      <c r="O9" s="88">
        <f t="shared" si="2"/>
        <v>0</v>
      </c>
      <c r="P9" s="88">
        <f t="shared" si="2"/>
        <v>1.08</v>
      </c>
      <c r="Q9" s="88">
        <f t="shared" si="2"/>
        <v>0.95</v>
      </c>
      <c r="R9" s="430">
        <f t="shared" si="2"/>
        <v>0</v>
      </c>
      <c r="S9" s="430">
        <f t="shared" si="2"/>
        <v>0</v>
      </c>
      <c r="T9" s="430">
        <f t="shared" si="2"/>
        <v>0</v>
      </c>
    </row>
    <row r="10" spans="1:20" s="25" customFormat="1" ht="22.5" customHeight="1">
      <c r="A10" s="427" t="str">
        <f>'15一般-工资福利'!A10</f>
        <v>201</v>
      </c>
      <c r="B10" s="427" t="str">
        <f>'15一般-工资福利'!B10</f>
        <v>01</v>
      </c>
      <c r="C10" s="427" t="str">
        <f>'15一般-工资福利'!C10</f>
        <v>01</v>
      </c>
      <c r="D10" s="576" t="s">
        <v>100</v>
      </c>
      <c r="E10" s="280" t="s">
        <v>141</v>
      </c>
      <c r="F10" s="90">
        <f>'18一般-商品服务(政府预算)'!F10</f>
        <v>84.10000000000001</v>
      </c>
      <c r="G10" s="90">
        <f>'18一般-商品服务(政府预算)'!G10</f>
        <v>84.10000000000001</v>
      </c>
      <c r="H10" s="90">
        <f>'18一般-商品服务(政府预算)'!H10</f>
        <v>66.38000000000001</v>
      </c>
      <c r="I10" s="90">
        <f>'18一般-商品服务(政府预算)'!I10</f>
        <v>3.5</v>
      </c>
      <c r="J10" s="90">
        <f>'18一般-商品服务(政府预算)'!J10</f>
        <v>4.32</v>
      </c>
      <c r="K10" s="90">
        <f>'18一般-商品服务(政府预算)'!K10</f>
        <v>0</v>
      </c>
      <c r="L10" s="90">
        <f>'18一般-商品服务(政府预算)'!L10</f>
        <v>0</v>
      </c>
      <c r="M10" s="90">
        <f>'18一般-商品服务(政府预算)'!M10</f>
        <v>7.87</v>
      </c>
      <c r="N10" s="90">
        <f>'18一般-商品服务(政府预算)'!N10</f>
        <v>0</v>
      </c>
      <c r="O10" s="90">
        <f>'18一般-商品服务(政府预算)'!O10</f>
        <v>0</v>
      </c>
      <c r="P10" s="90">
        <f>'18一般-商品服务(政府预算)'!P10</f>
        <v>1.08</v>
      </c>
      <c r="Q10" s="90">
        <f>'18一般-商品服务(政府预算)'!Q10</f>
        <v>0.95</v>
      </c>
      <c r="R10" s="431">
        <f>'18一般-商品服务(政府预算)'!R10</f>
        <v>0</v>
      </c>
      <c r="S10" s="431">
        <f>'18一般-商品服务(政府预算)'!S10</f>
        <v>0</v>
      </c>
      <c r="T10" s="431">
        <f>'18一般-商品服务(政府预算)'!T10</f>
        <v>0</v>
      </c>
    </row>
    <row r="11" spans="1:20" ht="22.5" customHeight="1" hidden="1">
      <c r="A11" s="128"/>
      <c r="B11" s="128"/>
      <c r="C11" s="128"/>
      <c r="D11" s="128"/>
      <c r="E11" s="128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90"/>
      <c r="R11" s="251"/>
      <c r="S11" s="251"/>
      <c r="T11" s="251"/>
    </row>
    <row r="12" spans="6:17" ht="14.25"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2021-01-18T01:41:33Z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2052-11.1.0.9998</vt:lpwstr>
  </property>
</Properties>
</file>