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8" windowHeight="10020" tabRatio="844" firstSheet="21" activeTab="29"/>
  </bookViews>
  <sheets>
    <sheet name="1、部门收支总表" sheetId="1" r:id="rId1"/>
    <sheet name="2、部门收入总表" sheetId="2" r:id="rId2"/>
    <sheet name="3、部门支出总表 " sheetId="3" r:id="rId3"/>
    <sheet name="4、部门支出总表（分类）" sheetId="4" r:id="rId4"/>
    <sheet name="5、支出分类(政府预算)" sheetId="5" r:id="rId5"/>
    <sheet name="6、基本-工资福利" sheetId="6" r:id="rId6"/>
    <sheet name="7、工资福利(政府预算)" sheetId="7" r:id="rId7"/>
    <sheet name="8、基本-一般商品服务" sheetId="8" r:id="rId8"/>
    <sheet name="9、商品服务(政府预算)" sheetId="9" r:id="rId9"/>
    <sheet name="10、基本-个人和家庭" sheetId="10" r:id="rId10"/>
    <sheet name="11、个人家庭(政府预算)" sheetId="11" r:id="rId11"/>
    <sheet name="12、财政拨款收支总表" sheetId="12" r:id="rId12"/>
    <sheet name="13、一般预算支出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和服务" sheetId="17" r:id="rId17"/>
    <sheet name="18、商品服务(政府预算)(2)" sheetId="18" r:id="rId18"/>
    <sheet name="19、一般-个人和家庭" sheetId="19" r:id="rId19"/>
    <sheet name="20、个人家庭(政府预算)(2)" sheetId="20" r:id="rId20"/>
    <sheet name="21、项目明细表" sheetId="21" r:id="rId21"/>
    <sheet name="22、政府性基金" sheetId="22" r:id="rId22"/>
    <sheet name="23、政府性基金(政府预算)" sheetId="23" r:id="rId23"/>
    <sheet name="24、专户" sheetId="24" r:id="rId24"/>
    <sheet name="25、专户(政府预算)" sheetId="25" r:id="rId25"/>
    <sheet name="26、经费拔款" sheetId="26" r:id="rId26"/>
    <sheet name="27、经费拨款(政府预算)" sheetId="27" r:id="rId27"/>
    <sheet name="28、三公" sheetId="28" r:id="rId28"/>
    <sheet name="29、整体绩效" sheetId="29" r:id="rId29"/>
    <sheet name="30、项目绩效" sheetId="30" r:id="rId30"/>
  </sheets>
  <definedNames>
    <definedName name="_xlnm.Print_Area" localSheetId="0">'1、部门收支总表'!$A$1:$H$28</definedName>
    <definedName name="_xlnm.Print_Area" localSheetId="9">'10、基本-个人和家庭'!$A$1:$L$7</definedName>
    <definedName name="_xlnm.Print_Area" localSheetId="10">'11、个人家庭(政府预算)'!$A$1:$K$7</definedName>
    <definedName name="_xlnm.Print_Area" localSheetId="11">'12、财政拨款收支总表'!$A$1:$F$26</definedName>
    <definedName name="_xlnm.Print_Area" localSheetId="12">'13、一般预算支出'!$A$1:$S$12</definedName>
    <definedName name="_xlnm.Print_Area" localSheetId="13">'14、一般预算基本支出表'!$A$1:$I$13</definedName>
    <definedName name="_xlnm.Print_Area" localSheetId="14">'15、一般-工资福利'!$A$1:$AA$18</definedName>
    <definedName name="_xlnm.Print_Area" localSheetId="15">'16、工资福利(政府预算)(2)'!$A$1:$N$6</definedName>
    <definedName name="_xlnm.Print_Area" localSheetId="16">'17、一般-商品和服务'!$A$1:$Z$6</definedName>
    <definedName name="_xlnm.Print_Area" localSheetId="17">'18、商品服务(政府预算)(2)'!$A$1:$T$6</definedName>
    <definedName name="_xlnm.Print_Area" localSheetId="18">'19、一般-个人和家庭'!$A$1:$L$7</definedName>
    <definedName name="_xlnm.Print_Area" localSheetId="1">'2、部门收入总表'!$A$1:$M$7</definedName>
    <definedName name="_xlnm.Print_Area" localSheetId="19">'20、个人家庭(政府预算)(2)'!$A$1:$K$7</definedName>
    <definedName name="_xlnm.Print_Area" localSheetId="20">'21、项目明细表'!$A$1:$N$9</definedName>
    <definedName name="_xlnm.Print_Area" localSheetId="21">'22、政府性基金'!$A$1:$U$7</definedName>
    <definedName name="_xlnm.Print_Area" localSheetId="22">'23、政府性基金(政府预算)'!$A$1:$U$7</definedName>
    <definedName name="_xlnm.Print_Area" localSheetId="23">'24、专户'!$A$1:$U$7</definedName>
    <definedName name="_xlnm.Print_Area" localSheetId="24">'25、专户(政府预算)'!$A$1:$U$7</definedName>
    <definedName name="_xlnm.Print_Area" localSheetId="25">'26、经费拔款'!$A$1:$V$7</definedName>
    <definedName name="_xlnm.Print_Area" localSheetId="26">'27、经费拨款(政府预算)'!$A$1:$U$6</definedName>
    <definedName name="_xlnm.Print_Area" localSheetId="27">'28、三公'!$A$1:$O$8</definedName>
    <definedName name="_xlnm.Print_Area" localSheetId="28">'29、整体绩效'!$A$1:$I$6</definedName>
    <definedName name="_xlnm.Print_Area" localSheetId="2">'3、部门支出总表 '!$A$1:$P$11</definedName>
    <definedName name="_xlnm.Print_Area" localSheetId="29">'30、项目绩效'!$A$1:$N$6</definedName>
    <definedName name="_xlnm.Print_Area" localSheetId="3">'4、部门支出总表（分类）'!$A$1:$U$12</definedName>
    <definedName name="_xlnm.Print_Area" localSheetId="4">'5、支出分类(政府预算)'!$1:$13</definedName>
    <definedName name="_xlnm.Print_Area" localSheetId="5">'6、基本-工资福利'!$A$1:$AA$10</definedName>
    <definedName name="_xlnm.Print_Area" localSheetId="6">'7、工资福利(政府预算)'!$A$1:$N$19</definedName>
    <definedName name="_xlnm.Print_Area" localSheetId="7">'8、基本-一般商品服务'!$A$1:$Z$10</definedName>
    <definedName name="_xlnm.Print_Area" localSheetId="8">'9、商品服务(政府预算)'!$A$1:$T$12</definedName>
    <definedName name="_xlnm.Print_Area">#N/A</definedName>
    <definedName name="_xlnm.Print_Titles" localSheetId="0">'1、部门收支总表'!$1:$5</definedName>
    <definedName name="_xlnm.Print_Titles" localSheetId="10">'11、个人家庭(政府预算)'!$1:$6</definedName>
    <definedName name="_xlnm.Print_Titles" localSheetId="11">'12、财政拨款收支总表'!$1:$5</definedName>
    <definedName name="_xlnm.Print_Titles" localSheetId="15">'16、工资福利(政府预算)(2)'!$1:$6</definedName>
    <definedName name="_xlnm.Print_Titles" localSheetId="17">'18、商品服务(政府预算)(2)'!$1:$6</definedName>
    <definedName name="_xlnm.Print_Titles" localSheetId="1">'2、部门收入总表'!$1:$6</definedName>
    <definedName name="_xlnm.Print_Titles" localSheetId="19">'20、个人家庭(政府预算)(2)'!$1:$6</definedName>
    <definedName name="_xlnm.Print_Titles" localSheetId="22">'23、政府性基金(政府预算)'!$1:$6</definedName>
    <definedName name="_xlnm.Print_Titles" localSheetId="24">'25、专户(政府预算)'!$2:$6</definedName>
    <definedName name="_xlnm.Print_Titles" localSheetId="26">'27、经费拨款(政府预算)'!$1:$6</definedName>
    <definedName name="_xlnm.Print_Titles" localSheetId="4">'5、支出分类(政府预算)'!$1:$6</definedName>
    <definedName name="_xlnm.Print_Titles" localSheetId="6">'7、工资福利(政府预算)'!$1:$6</definedName>
    <definedName name="_xlnm.Print_Titles" localSheetId="8">'9、商品服务(政府预算)'!$1:$6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<sst xmlns="http://schemas.openxmlformats.org/spreadsheetml/2006/main" count="1046" uniqueCount="307">
  <si>
    <t>表-01</t>
  </si>
  <si>
    <t>部门收支总表</t>
  </si>
  <si>
    <t>部门：岳阳县自然资源局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</si>
  <si>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</si>
  <si>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</si>
  <si>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</si>
  <si>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</si>
  <si>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</si>
  <si>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</si>
  <si>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</si>
  <si>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</si>
  <si>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</si>
  <si>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</si>
  <si>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</si>
  <si>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</si>
  <si>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</si>
  <si>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</si>
  <si>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</si>
  <si>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</si>
  <si>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</si>
  <si>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</si>
  <si>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</si>
  <si>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</si>
  <si>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</si>
  <si>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</si>
  <si>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</si>
  <si>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</si>
  <si>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</si>
  <si>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</si>
  <si>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</si>
  <si>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</si>
  <si>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</si>
  <si>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</si>
  <si>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</si>
  <si>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</si>
  <si>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</si>
  <si>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</si>
  <si>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</si>
  <si>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</si>
  <si>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</si>
  <si>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</si>
  <si>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</si>
  <si>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</si>
  <si>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</si>
  <si>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</si>
  <si>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</si>
  <si>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</si>
  <si>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</si>
  <si>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</si>
  <si>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</si>
  <si>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</si>
  <si>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</si>
  <si>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</si>
  <si>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</si>
  <si>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</si>
  <si>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</si>
  <si>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</si>
  <si>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</si>
  <si>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</si>
  <si>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</si>
  <si>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</si>
  <si>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</si>
  <si>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</si>
  <si>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</si>
  <si>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</si>
  <si>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</si>
  <si>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</si>
  <si>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</si>
  <si>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</si>
  <si>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</si>
  <si>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</si>
  <si>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</si>
  <si>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</si>
  <si>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</si>
  <si>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</si>
  <si>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</si>
  <si>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</si>
  <si>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</si>
  <si>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</si>
  <si>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</si>
  <si>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</si>
  <si>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</si>
  <si>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</si>
  <si>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</si>
  <si>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</si>
  <si>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</si>
  <si>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</si>
  <si>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</si>
  <si>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</si>
  <si>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</si>
  <si>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</si>
  <si>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</si>
  <si>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</si>
  <si>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065001</t>
  </si>
  <si>
    <t>岳阳县自然资源局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</si>
  <si>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</si>
  <si>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</si>
  <si>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</si>
  <si>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</si>
  <si>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</si>
  <si>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</si>
  <si>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</si>
  <si>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</si>
  <si>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220</t>
  </si>
  <si>
    <t xml:space="preserve"> 岳阳县自然资源局 （国土海洋气象等）</t>
  </si>
  <si>
    <t>01</t>
  </si>
  <si>
    <t xml:space="preserve"> 岳阳县自然资源局 （国土海洋气象等-国土资源事务）</t>
  </si>
  <si>
    <t xml:space="preserve"> 岳阳县自然资源局 （国土海洋气象等-国土资源事务-行政运行）</t>
  </si>
  <si>
    <t>04</t>
  </si>
  <si>
    <t xml:space="preserve">   岳阳县自然资源局 （国土海洋气象等-国土资源事务-国土资源规划及管理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</si>
  <si>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</si>
  <si>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</si>
  <si>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</si>
  <si>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</si>
  <si>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</si>
  <si>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</si>
  <si>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</si>
  <si>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</si>
  <si>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</si>
  <si>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</si>
  <si>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</si>
  <si>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</si>
  <si>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</si>
  <si>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</si>
  <si>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</si>
  <si>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</si>
  <si>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</si>
  <si>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</si>
  <si>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</si>
  <si>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</si>
  <si>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</si>
  <si>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</si>
  <si>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</si>
  <si>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</si>
  <si>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</si>
  <si>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</si>
  <si>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</si>
  <si>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</si>
  <si>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</si>
  <si>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</si>
  <si>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</si>
  <si>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</si>
  <si>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</si>
  <si>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岳阳县自然资源局 （国土海洋气象等-国土资源事务-国土资源规划及管理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</si>
  <si>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</si>
  <si>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</si>
  <si>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</si>
  <si>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</si>
  <si>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</si>
  <si>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</si>
  <si>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</si>
  <si>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</si>
  <si>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</si>
  <si>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</si>
  <si>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</si>
  <si>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</si>
  <si>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</si>
  <si>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</si>
  <si>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</si>
  <si>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</si>
  <si>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</si>
  <si>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</si>
  <si>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</si>
  <si>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</si>
  <si>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</si>
  <si>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</si>
  <si>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</si>
  <si>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</si>
  <si>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</si>
  <si>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</si>
  <si>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</si>
  <si>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</si>
  <si>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</si>
  <si>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</si>
  <si>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</si>
  <si>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</si>
  <si>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</si>
  <si>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</si>
  <si>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</si>
  <si>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</si>
  <si>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</si>
  <si>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</si>
  <si>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</si>
  <si>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</si>
  <si>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</si>
  <si>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</si>
  <si>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</si>
  <si>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</si>
  <si>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</si>
  <si>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</si>
  <si>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</si>
  <si>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</si>
  <si>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</si>
  <si>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</si>
  <si>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</si>
  <si>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</si>
  <si>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</si>
  <si>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</si>
  <si>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</si>
  <si>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</si>
  <si>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</si>
  <si>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</si>
  <si>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</si>
  <si>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</si>
  <si>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</si>
  <si>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</si>
  <si>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</si>
  <si>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</si>
  <si>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</si>
  <si>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</si>
  <si>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</si>
  <si>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说明： 岳阳县自然资源局没有安排对个人和家庭的补助的支出，故本表无数据。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</si>
  <si>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</si>
  <si>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</si>
  <si>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</si>
  <si>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</si>
  <si>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</si>
  <si>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</si>
  <si>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</si>
  <si>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</si>
  <si>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</si>
  <si>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</si>
  <si>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</si>
  <si>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</si>
  <si>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</si>
  <si>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</si>
  <si>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</si>
  <si>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</si>
  <si>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</si>
  <si>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</si>
  <si>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</si>
  <si>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</si>
  <si>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</si>
  <si>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</si>
  <si>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</si>
  <si>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</si>
  <si>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</si>
  <si>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</si>
  <si>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</si>
  <si>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</si>
  <si>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</si>
  <si>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</si>
  <si>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</si>
  <si>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</si>
  <si>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</si>
  <si>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</si>
  <si>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国土海洋气象等</t>
  </si>
  <si>
    <t>22001</t>
  </si>
  <si>
    <t>国土海洋气象等-国土资源事务</t>
  </si>
  <si>
    <t>2200104</t>
  </si>
  <si>
    <t>国土海洋气象等-国土资源事务-国土资源规划及管理</t>
  </si>
  <si>
    <t xml:space="preserve">   岳阳县自然资源局 （国土基础工作专项经费）</t>
  </si>
  <si>
    <t xml:space="preserve">   岳阳县自然资源局 （储备土地计划编制经费）</t>
  </si>
  <si>
    <t>表-22</t>
  </si>
  <si>
    <t>政府性基金拨款支出预算表</t>
  </si>
  <si>
    <t>说明： 岳阳县自然资源局没有政府性基金的收入，故本表无数据。</t>
  </si>
  <si>
    <t>表-23</t>
  </si>
  <si>
    <t>政府性基金拨款支出预算表(按政府预算经济分类)</t>
  </si>
  <si>
    <t>表-24</t>
  </si>
  <si>
    <t>纳入专户管理的非税收入拨款支出预算表</t>
  </si>
  <si>
    <t>说明： 岳阳县自然资源局没有纳入专户管理的非税收入，故本表无数据。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</si>
  <si>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</si>
  <si>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</si>
  <si>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</si>
  <si>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</si>
  <si>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</si>
  <si>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</si>
  <si>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</si>
  <si>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</si>
  <si>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</si>
  <si>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</si>
  <si>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</si>
  <si>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2020年“三公”经费预算公开表</t>
  </si>
  <si>
    <t xml:space="preserve">单位名称
</t>
  </si>
  <si>
    <t>2019年"三公"经费预算支出</t>
  </si>
  <si>
    <t>2020年"三公"经费预算支出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</si>
  <si>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</si>
  <si>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</si>
  <si>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</si>
  <si>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</si>
  <si>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</si>
  <si>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</si>
  <si>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</si>
  <si>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</si>
  <si>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</si>
  <si>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</si>
  <si>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</si>
  <si>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</si>
  <si>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承担保护与合理利用土地、矿产资源等自然资源的责任；承担规范国土资源管理秩序的责任；承担优化配置国土资源的责任；负责规范国土资源权属管理；承担全县耕地保护的责任；承担及时准确提供全县土地利用各种数据的责任；承担节约集约利用土地资源的责任；承担规范土地、矿业权和测绘市场秩序的责任；负责矿产资源的管理；依法实施地质勘查行业和矿产资源储量管理；承担地质环境保护的责任；承担地质灾害预防和治理的责任；负责统一监督管理全县测绘工作；承办县委、县人民政府交办的其他事项。</t>
  </si>
  <si>
    <t xml:space="preserve">目标1：全年预算申请到位和下达数量在95%以上，三公经费变动率≤0。
目标2：社会效益、经济效益、生态效益、可持续影响和社会公众满意度达到预期目标。
目标3：争取全县土地出让收入达到1亿元，土地开发整理面积达到10000亩，全县土地、矿产违法行为下降30%。                                                                                                                                                                                                                              </t>
  </si>
  <si>
    <t>土地出让收入10000万元，完成建设用地报批1200亩，土地开发整理面积10000亩，政府采购执行率100%，公务卡刷卡率60%，固定资产利用率100%，违法案件查处结案率90%以上。</t>
  </si>
  <si>
    <t>社会效益（指标）：保护与合理利用土地、矿产资源等自然资源，保持全县土地利用的良性循环，确保全县耕地、建设用地的动态平衡。经济效益（指标）：土地收益效果显著且稳定增长，矿产资源交易市场规范且得到合理开发利用。生态效益（指标）：耕地得到严格保护，通过土地整理使农田水利设施得到明显改善，通过地质灾害防治和治理，消除了地质灾害隐患，同时使受灾区及时得到了有效治理，保证了人民群众的生命和财产安全。可持续影响（指标）：通过合理开发和利用土地、矿产资源，节约、集约利用土地，优化配置和合理利用了国土、矿产资源，耕地得到严格保护，保证了农民的切身利益，通过土地整理，改善了农民的生产和生活条件，通过地质灾害防治和治理，消除了地质灾害隐患，同时使受灾区及时得到了有效治理，保证了人民群众的生命和财产安全。</t>
  </si>
  <si>
    <t>表-30</t>
  </si>
  <si>
    <t>财政重点支出项目预算绩效目标申报表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</si>
  <si>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</si>
  <si>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</si>
  <si>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</si>
  <si>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</si>
  <si>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</si>
  <si>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</si>
  <si>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</si>
  <si>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</si>
  <si>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</si>
  <si>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</si>
  <si>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</si>
  <si>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</si>
  <si>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 岳阳县自然资源局没有重点支出项目，故本表无数据。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</si>
</sst>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* #,##0.00;* \-#,##0.00;* &quot;&quot;??;@"/>
    <numFmt numFmtId="178" formatCode="#,##0.0000"/>
    <numFmt numFmtId="179" formatCode="#,##0.00_);[Red]\(#,##0.00\)"/>
    <numFmt numFmtId="180" formatCode="00"/>
    <numFmt numFmtId="181" formatCode="0000"/>
    <numFmt numFmtId="182" formatCode="0.00_ "/>
    <numFmt numFmtId="183" formatCode="0.00_);[Red]\(0.00\)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8" fillId="0" borderId="3" applyNumberFormat="0" applyFill="0" applyAlignment="0" applyProtection="0"/>
    <xf numFmtId="0" fontId="15" fillId="6" borderId="0" applyNumberFormat="0" applyBorder="0" applyAlignment="0" applyProtection="0"/>
    <xf numFmtId="0" fontId="1" fillId="0" borderId="0">
      <alignment vertical="center"/>
      <protection/>
    </xf>
    <xf numFmtId="0" fontId="14" fillId="0" borderId="4" applyNumberFormat="0" applyFill="0" applyAlignment="0" applyProtection="0"/>
    <xf numFmtId="0" fontId="15" fillId="6" borderId="0" applyNumberFormat="0" applyBorder="0" applyAlignment="0" applyProtection="0"/>
    <xf numFmtId="0" fontId="22" fillId="8" borderId="5" applyNumberFormat="0" applyAlignment="0" applyProtection="0"/>
    <xf numFmtId="0" fontId="24" fillId="8" borderId="1" applyNumberFormat="0" applyAlignment="0" applyProtection="0"/>
    <xf numFmtId="0" fontId="27" fillId="9" borderId="6" applyNumberFormat="0" applyAlignment="0" applyProtection="0"/>
    <xf numFmtId="0" fontId="13" fillId="2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26" fillId="0" borderId="8" applyNumberFormat="0" applyFill="0" applyAlignment="0" applyProtection="0"/>
    <xf numFmtId="0" fontId="29" fillId="4" borderId="0" applyNumberFormat="0" applyBorder="0" applyAlignment="0" applyProtection="0"/>
    <xf numFmtId="0" fontId="23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5" fillId="16" borderId="0" applyNumberFormat="0" applyBorder="0" applyAlignment="0" applyProtection="0"/>
    <xf numFmtId="0" fontId="13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3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637">
    <xf numFmtId="0" fontId="0" fillId="0" borderId="0" xfId="0" applyAlignment="1">
      <alignment/>
    </xf>
    <xf numFmtId="0" fontId="1" fillId="0" borderId="0" xfId="82" applyFont="1" applyAlignment="1">
      <alignment vertical="center"/>
      <protection/>
    </xf>
    <xf numFmtId="0" fontId="1" fillId="0" borderId="0" xfId="82" applyFont="1">
      <alignment/>
      <protection/>
    </xf>
    <xf numFmtId="0" fontId="1" fillId="0" borderId="0" xfId="82" applyFont="1" applyFill="1">
      <alignment/>
      <protection/>
    </xf>
    <xf numFmtId="0" fontId="1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2" fillId="0" borderId="0" xfId="82" applyNumberFormat="1" applyFont="1" applyAlignment="1">
      <alignment horizontal="center" vertical="center"/>
      <protection/>
    </xf>
    <xf numFmtId="0" fontId="3" fillId="0" borderId="0" xfId="82" applyNumberFormat="1" applyFont="1" applyFill="1" applyAlignment="1" applyProtection="1">
      <alignment horizontal="center" vertical="center"/>
      <protection/>
    </xf>
    <xf numFmtId="0" fontId="4" fillId="8" borderId="9" xfId="82" applyNumberFormat="1" applyFont="1" applyFill="1" applyBorder="1" applyAlignment="1" applyProtection="1">
      <alignment horizontal="center" vertical="center" wrapText="1"/>
      <protection/>
    </xf>
    <xf numFmtId="0" fontId="4" fillId="8" borderId="10" xfId="82" applyNumberFormat="1" applyFont="1" applyFill="1" applyBorder="1" applyAlignment="1" applyProtection="1">
      <alignment horizontal="center" vertical="center" wrapText="1"/>
      <protection/>
    </xf>
    <xf numFmtId="0" fontId="4" fillId="8" borderId="11" xfId="82" applyNumberFormat="1" applyFont="1" applyFill="1" applyBorder="1" applyAlignment="1" applyProtection="1">
      <alignment horizontal="center" vertical="center" wrapText="1"/>
      <protection/>
    </xf>
    <xf numFmtId="0" fontId="4" fillId="8" borderId="12" xfId="82" applyNumberFormat="1" applyFont="1" applyFill="1" applyBorder="1" applyAlignment="1" applyProtection="1">
      <alignment horizontal="center" vertical="center" wrapText="1"/>
      <protection/>
    </xf>
    <xf numFmtId="0" fontId="4" fillId="8" borderId="13" xfId="82" applyNumberFormat="1" applyFont="1" applyFill="1" applyBorder="1" applyAlignment="1" applyProtection="1">
      <alignment horizontal="center" vertical="center" wrapText="1"/>
      <protection/>
    </xf>
    <xf numFmtId="0" fontId="4" fillId="8" borderId="9" xfId="82" applyNumberFormat="1" applyFont="1" applyFill="1" applyBorder="1" applyAlignment="1" applyProtection="1">
      <alignment vertical="center" wrapText="1"/>
      <protection/>
    </xf>
    <xf numFmtId="49" fontId="1" fillId="0" borderId="9" xfId="82" applyNumberFormat="1" applyFont="1" applyFill="1" applyBorder="1" applyAlignment="1" applyProtection="1">
      <alignment horizontal="center" vertical="center" wrapText="1"/>
      <protection/>
    </xf>
    <xf numFmtId="49" fontId="1" fillId="0" borderId="9" xfId="82" applyNumberFormat="1" applyFont="1" applyFill="1" applyBorder="1" applyAlignment="1" applyProtection="1">
      <alignment horizontal="left" vertical="center" wrapText="1"/>
      <protection/>
    </xf>
    <xf numFmtId="49" fontId="1" fillId="0" borderId="14" xfId="82" applyNumberFormat="1" applyFont="1" applyFill="1" applyBorder="1" applyAlignment="1" applyProtection="1">
      <alignment horizontal="left" vertical="center" wrapText="1"/>
      <protection/>
    </xf>
    <xf numFmtId="176" fontId="1" fillId="0" borderId="11" xfId="82" applyNumberFormat="1" applyFont="1" applyFill="1" applyBorder="1" applyAlignment="1" applyProtection="1">
      <alignment horizontal="right" vertical="center" wrapText="1"/>
      <protection/>
    </xf>
    <xf numFmtId="176" fontId="1" fillId="0" borderId="9" xfId="82" applyNumberFormat="1" applyFont="1" applyFill="1" applyBorder="1" applyAlignment="1" applyProtection="1">
      <alignment horizontal="right" vertical="center" wrapText="1"/>
      <protection/>
    </xf>
    <xf numFmtId="49" fontId="1" fillId="0" borderId="11" xfId="82" applyNumberFormat="1" applyFont="1" applyFill="1" applyBorder="1" applyAlignment="1" applyProtection="1">
      <alignment horizontal="left" vertical="center" wrapText="1"/>
      <protection/>
    </xf>
    <xf numFmtId="0" fontId="2" fillId="0" borderId="0" xfId="82" applyFont="1" applyFill="1" applyAlignment="1">
      <alignment horizontal="center" vertical="center"/>
      <protection/>
    </xf>
    <xf numFmtId="0" fontId="2" fillId="0" borderId="0" xfId="82" applyNumberFormat="1" applyFont="1" applyFill="1" applyAlignment="1">
      <alignment horizontal="center" vertical="center"/>
      <protection/>
    </xf>
    <xf numFmtId="0" fontId="1" fillId="0" borderId="0" xfId="82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12" xfId="82" applyNumberFormat="1" applyFont="1" applyFill="1" applyBorder="1" applyAlignment="1" applyProtection="1">
      <alignment horizontal="left" vertical="center" wrapText="1"/>
      <protection/>
    </xf>
    <xf numFmtId="0" fontId="1" fillId="0" borderId="0" xfId="82" applyFont="1" applyFill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82" applyFill="1">
      <alignment/>
      <protection/>
    </xf>
    <xf numFmtId="0" fontId="1" fillId="0" borderId="0" xfId="19" applyFont="1" applyAlignment="1">
      <alignment vertical="center"/>
      <protection/>
    </xf>
    <xf numFmtId="0" fontId="1" fillId="0" borderId="0" xfId="19" applyFont="1">
      <alignment/>
      <protection/>
    </xf>
    <xf numFmtId="0" fontId="1" fillId="0" borderId="0" xfId="19" applyFont="1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5" xfId="19" applyNumberFormat="1" applyFont="1" applyFill="1" applyBorder="1" applyAlignment="1" applyProtection="1">
      <alignment horizontal="center" vertical="center" wrapText="1"/>
      <protection/>
    </xf>
    <xf numFmtId="0" fontId="4" fillId="8" borderId="16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1" fillId="8" borderId="9" xfId="81" applyFont="1" applyFill="1" applyBorder="1" applyAlignment="1">
      <alignment horizontal="center" vertical="center" wrapText="1"/>
      <protection/>
    </xf>
    <xf numFmtId="49" fontId="1" fillId="0" borderId="11" xfId="19" applyNumberFormat="1" applyFont="1" applyFill="1" applyBorder="1" applyAlignment="1" applyProtection="1">
      <alignment horizontal="left" vertical="center" wrapText="1"/>
      <protection/>
    </xf>
    <xf numFmtId="176" fontId="1" fillId="0" borderId="11" xfId="19" applyNumberFormat="1" applyFont="1" applyFill="1" applyBorder="1" applyAlignment="1" applyProtection="1">
      <alignment horizontal="right" vertical="center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49" fontId="1" fillId="0" borderId="9" xfId="19" applyNumberFormat="1" applyFont="1" applyFill="1" applyBorder="1" applyAlignment="1" applyProtection="1">
      <alignment vertical="center" wrapText="1"/>
      <protection/>
    </xf>
    <xf numFmtId="0" fontId="1" fillId="0" borderId="0" xfId="19" applyFont="1" applyFill="1" applyAlignment="1">
      <alignment horizontal="center" vertical="center"/>
      <protection/>
    </xf>
    <xf numFmtId="0" fontId="1" fillId="0" borderId="0" xfId="74" applyFont="1">
      <alignment vertical="center"/>
      <protection/>
    </xf>
    <xf numFmtId="0" fontId="4" fillId="0" borderId="0" xfId="74" applyFont="1">
      <alignment vertical="center"/>
      <protection/>
    </xf>
    <xf numFmtId="0" fontId="1" fillId="0" borderId="0" xfId="74" applyFont="1" applyFill="1">
      <alignment vertical="center"/>
      <protection/>
    </xf>
    <xf numFmtId="0" fontId="1" fillId="0" borderId="0" xfId="74">
      <alignment vertical="center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0" fontId="1" fillId="0" borderId="0" xfId="74" applyFont="1" applyAlignment="1">
      <alignment horizontal="center" vertical="center"/>
      <protection/>
    </xf>
    <xf numFmtId="0" fontId="1" fillId="0" borderId="11" xfId="74" applyNumberFormat="1" applyFont="1" applyFill="1" applyBorder="1" applyAlignment="1" applyProtection="1">
      <alignment horizontal="center" vertical="center" wrapText="1"/>
      <protection/>
    </xf>
    <xf numFmtId="0" fontId="1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8" borderId="18" xfId="74" applyNumberFormat="1" applyFont="1" applyFill="1" applyBorder="1" applyAlignment="1" applyProtection="1">
      <alignment horizontal="center" vertical="center" wrapText="1"/>
      <protection/>
    </xf>
    <xf numFmtId="0" fontId="1" fillId="8" borderId="13" xfId="74" applyNumberFormat="1" applyFont="1" applyFill="1" applyBorder="1" applyAlignment="1" applyProtection="1">
      <alignment horizontal="center" vertical="center" wrapText="1"/>
      <protection/>
    </xf>
    <xf numFmtId="0" fontId="1" fillId="8" borderId="19" xfId="74" applyNumberFormat="1" applyFont="1" applyFill="1" applyBorder="1" applyAlignment="1" applyProtection="1">
      <alignment horizontal="center" vertical="center" wrapText="1"/>
      <protection/>
    </xf>
    <xf numFmtId="0" fontId="1" fillId="8" borderId="20" xfId="74" applyNumberFormat="1" applyFont="1" applyFill="1" applyBorder="1" applyAlignment="1" applyProtection="1">
      <alignment horizontal="center" vertical="center" wrapText="1"/>
      <protection/>
    </xf>
    <xf numFmtId="0" fontId="1" fillId="8" borderId="11" xfId="74" applyNumberFormat="1" applyFont="1" applyFill="1" applyBorder="1" applyAlignment="1" applyProtection="1">
      <alignment horizontal="center" vertical="center" wrapText="1"/>
      <protection/>
    </xf>
    <xf numFmtId="0" fontId="1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8" borderId="12" xfId="74" applyNumberFormat="1" applyFont="1" applyFill="1" applyBorder="1" applyAlignment="1" applyProtection="1">
      <alignment horizontal="center" vertical="center" wrapText="1"/>
      <protection/>
    </xf>
    <xf numFmtId="0" fontId="1" fillId="8" borderId="14" xfId="74" applyNumberFormat="1" applyFont="1" applyFill="1" applyBorder="1" applyAlignment="1" applyProtection="1">
      <alignment horizontal="center" vertical="center" wrapText="1"/>
      <protection/>
    </xf>
    <xf numFmtId="0" fontId="4" fillId="8" borderId="9" xfId="74" applyFont="1" applyFill="1" applyBorder="1" applyAlignment="1">
      <alignment horizontal="center" vertical="center" wrapText="1"/>
      <protection/>
    </xf>
    <xf numFmtId="176" fontId="4" fillId="8" borderId="9" xfId="79" applyNumberFormat="1" applyFont="1" applyFill="1" applyBorder="1" applyAlignment="1">
      <alignment horizontal="right" vertical="center"/>
      <protection/>
    </xf>
    <xf numFmtId="176" fontId="4" fillId="8" borderId="9" xfId="74" applyNumberFormat="1" applyFont="1" applyFill="1" applyBorder="1" applyAlignment="1">
      <alignment horizontal="right" vertical="center"/>
      <protection/>
    </xf>
    <xf numFmtId="49" fontId="1" fillId="0" borderId="9" xfId="74" applyNumberFormat="1" applyFont="1" applyFill="1" applyBorder="1" applyAlignment="1" applyProtection="1">
      <alignment vertical="center" wrapText="1"/>
      <protection/>
    </xf>
    <xf numFmtId="176" fontId="1" fillId="8" borderId="9" xfId="79" applyNumberFormat="1" applyFont="1" applyFill="1" applyBorder="1" applyAlignment="1">
      <alignment horizontal="right" vertical="center"/>
      <protection/>
    </xf>
    <xf numFmtId="0" fontId="1" fillId="0" borderId="9" xfId="74" applyFill="1" applyBorder="1">
      <alignment vertical="center"/>
      <protection/>
    </xf>
    <xf numFmtId="0" fontId="1" fillId="0" borderId="9" xfId="74" applyBorder="1">
      <alignment vertical="center"/>
      <protection/>
    </xf>
    <xf numFmtId="0" fontId="1" fillId="0" borderId="0" xfId="74" applyFill="1">
      <alignment vertical="center"/>
      <protection/>
    </xf>
    <xf numFmtId="0" fontId="1" fillId="0" borderId="0" xfId="74" applyFont="1" applyAlignment="1">
      <alignment horizontal="right" vertical="center"/>
      <protection/>
    </xf>
    <xf numFmtId="0" fontId="1" fillId="0" borderId="21" xfId="74" applyNumberFormat="1" applyFont="1" applyFill="1" applyBorder="1" applyAlignment="1" applyProtection="1">
      <alignment horizontal="center" vertical="center" wrapText="1"/>
      <protection/>
    </xf>
    <xf numFmtId="0" fontId="1" fillId="0" borderId="10" xfId="7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4" fontId="1" fillId="0" borderId="9" xfId="74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8" borderId="9" xfId="39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 shrinkToFit="1"/>
    </xf>
    <xf numFmtId="176" fontId="4" fillId="0" borderId="9" xfId="0" applyNumberFormat="1" applyFont="1" applyFill="1" applyBorder="1" applyAlignment="1">
      <alignment horizontal="right" vertical="center"/>
    </xf>
    <xf numFmtId="49" fontId="4" fillId="0" borderId="9" xfId="71" applyNumberFormat="1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 shrinkToFit="1"/>
    </xf>
    <xf numFmtId="49" fontId="1" fillId="0" borderId="9" xfId="71" applyNumberFormat="1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left" vertical="center" wrapText="1" shrinkToFit="1"/>
    </xf>
    <xf numFmtId="0" fontId="0" fillId="0" borderId="9" xfId="0" applyBorder="1" applyAlignment="1">
      <alignment/>
    </xf>
    <xf numFmtId="176" fontId="0" fillId="0" borderId="9" xfId="0" applyNumberFormat="1" applyBorder="1" applyAlignment="1">
      <alignment horizontal="right"/>
    </xf>
    <xf numFmtId="0" fontId="2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8" fillId="0" borderId="0" xfId="0" applyFont="1" applyAlignment="1">
      <alignment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9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1" fillId="0" borderId="0" xfId="20" applyNumberFormat="1" applyFont="1" applyFill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 shrinkToFit="1"/>
    </xf>
    <xf numFmtId="0" fontId="1" fillId="0" borderId="9" xfId="20" applyFill="1" applyBorder="1" applyAlignment="1">
      <alignment horizontal="center" vertical="center" wrapText="1"/>
      <protection/>
    </xf>
    <xf numFmtId="176" fontId="1" fillId="0" borderId="9" xfId="20" applyNumberFormat="1" applyFill="1" applyBorder="1" applyAlignment="1">
      <alignment horizontal="right" vertical="center"/>
      <protection/>
    </xf>
    <xf numFmtId="176" fontId="10" fillId="0" borderId="9" xfId="20" applyNumberFormat="1" applyFont="1" applyFill="1" applyBorder="1" applyAlignment="1">
      <alignment horizontal="right" vertical="center"/>
      <protection/>
    </xf>
    <xf numFmtId="176" fontId="10" fillId="8" borderId="9" xfId="20" applyNumberFormat="1" applyFont="1" applyFill="1" applyBorder="1" applyAlignment="1">
      <alignment horizontal="right" vertical="center"/>
      <protection/>
    </xf>
    <xf numFmtId="176" fontId="1" fillId="0" borderId="9" xfId="20" applyNumberFormat="1" applyBorder="1" applyAlignment="1">
      <alignment horizontal="right" vertical="center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right" vertical="center"/>
      <protection/>
    </xf>
    <xf numFmtId="0" fontId="1" fillId="0" borderId="20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0" fontId="10" fillId="8" borderId="0" xfId="20" applyFont="1" applyFill="1" applyAlignment="1">
      <alignment horizontal="center" vertical="center"/>
      <protection/>
    </xf>
    <xf numFmtId="0" fontId="4" fillId="0" borderId="0" xfId="20" applyFont="1">
      <alignment vertical="center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27" applyFont="1">
      <alignment vertical="center"/>
      <protection/>
    </xf>
    <xf numFmtId="0" fontId="1" fillId="0" borderId="0" xfId="27" applyFont="1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49" fontId="1" fillId="8" borderId="0" xfId="27" applyNumberFormat="1" applyFont="1" applyFill="1" applyAlignment="1">
      <alignment vertical="center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0" fontId="1" fillId="0" borderId="0" xfId="27" applyFont="1" applyAlignment="1">
      <alignment horizontal="center" vertical="center" wrapText="1"/>
      <protection/>
    </xf>
    <xf numFmtId="0" fontId="1" fillId="8" borderId="9" xfId="27" applyNumberFormat="1" applyFont="1" applyFill="1" applyBorder="1" applyAlignment="1" applyProtection="1">
      <alignment horizontal="center" vertical="center" wrapText="1"/>
      <protection/>
    </xf>
    <xf numFmtId="0" fontId="1" fillId="8" borderId="14" xfId="27" applyNumberFormat="1" applyFont="1" applyFill="1" applyBorder="1" applyAlignment="1" applyProtection="1">
      <alignment horizontal="center" vertical="center" wrapText="1"/>
      <protection/>
    </xf>
    <xf numFmtId="0" fontId="1" fillId="8" borderId="11" xfId="27" applyNumberFormat="1" applyFont="1" applyFill="1" applyBorder="1" applyAlignment="1" applyProtection="1">
      <alignment horizontal="center" vertical="center" wrapText="1"/>
      <protection/>
    </xf>
    <xf numFmtId="0" fontId="1" fillId="8" borderId="18" xfId="27" applyNumberFormat="1" applyFont="1" applyFill="1" applyBorder="1" applyAlignment="1" applyProtection="1">
      <alignment horizontal="center" vertical="center" wrapText="1"/>
      <protection/>
    </xf>
    <xf numFmtId="0" fontId="1" fillId="8" borderId="20" xfId="27" applyFont="1" applyFill="1" applyBorder="1" applyAlignment="1">
      <alignment horizontal="center" vertical="center" wrapText="1"/>
      <protection/>
    </xf>
    <xf numFmtId="49" fontId="1" fillId="0" borderId="11" xfId="27" applyNumberFormat="1" applyFont="1" applyFill="1" applyBorder="1" applyAlignment="1" applyProtection="1">
      <alignment horizontal="center" vertical="center" wrapText="1"/>
      <protection/>
    </xf>
    <xf numFmtId="49" fontId="1" fillId="0" borderId="9" xfId="27" applyNumberFormat="1" applyFont="1" applyFill="1" applyBorder="1" applyAlignment="1" applyProtection="1">
      <alignment horizontal="center" vertical="center" wrapText="1"/>
      <protection/>
    </xf>
    <xf numFmtId="49" fontId="1" fillId="0" borderId="14" xfId="27" applyNumberFormat="1" applyFont="1" applyFill="1" applyBorder="1" applyAlignment="1" applyProtection="1">
      <alignment horizontal="left" vertical="center" wrapText="1"/>
      <protection/>
    </xf>
    <xf numFmtId="0" fontId="1" fillId="0" borderId="11" xfId="27" applyNumberFormat="1" applyFont="1" applyFill="1" applyBorder="1" applyAlignment="1" applyProtection="1">
      <alignment horizontal="lef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176" fontId="1" fillId="0" borderId="14" xfId="27" applyNumberFormat="1" applyFont="1" applyFill="1" applyBorder="1" applyAlignment="1" applyProtection="1">
      <alignment horizontal="right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7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7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1" fillId="8" borderId="13" xfId="27" applyNumberFormat="1" applyFont="1" applyFill="1" applyBorder="1" applyAlignment="1" applyProtection="1">
      <alignment horizontal="center" vertical="center" wrapText="1"/>
      <protection/>
    </xf>
    <xf numFmtId="0" fontId="1" fillId="8" borderId="20" xfId="27" applyNumberFormat="1" applyFont="1" applyFill="1" applyBorder="1" applyAlignment="1" applyProtection="1">
      <alignment horizontal="center" vertical="center" wrapText="1"/>
      <protection/>
    </xf>
    <xf numFmtId="0" fontId="1" fillId="8" borderId="9" xfId="76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ill="1">
      <alignment vertical="center"/>
      <protection/>
    </xf>
    <xf numFmtId="0" fontId="1" fillId="0" borderId="0" xfId="27" applyFont="1" applyAlignment="1">
      <alignment horizontal="right" vertical="center" wrapText="1"/>
      <protection/>
    </xf>
    <xf numFmtId="177" fontId="1" fillId="8" borderId="0" xfId="27" applyNumberFormat="1" applyFont="1" applyFill="1" applyAlignment="1">
      <alignment vertical="center"/>
      <protection/>
    </xf>
    <xf numFmtId="0" fontId="1" fillId="0" borderId="20" xfId="27" applyFont="1" applyBorder="1" applyAlignment="1">
      <alignment horizontal="left" vertical="center" wrapText="1"/>
      <protection/>
    </xf>
    <xf numFmtId="0" fontId="1" fillId="0" borderId="20" xfId="27" applyNumberFormat="1" applyFont="1" applyFill="1" applyBorder="1" applyAlignment="1" applyProtection="1">
      <alignment horizontal="right" vertical="center"/>
      <protection/>
    </xf>
    <xf numFmtId="0" fontId="1" fillId="8" borderId="0" xfId="27" applyFont="1" applyFill="1" applyAlignment="1">
      <alignment vertical="center"/>
      <protection/>
    </xf>
    <xf numFmtId="0" fontId="1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4" fontId="1" fillId="0" borderId="9" xfId="0" applyNumberFormat="1" applyFont="1" applyFill="1" applyBorder="1" applyAlignment="1">
      <alignment wrapText="1"/>
    </xf>
    <xf numFmtId="0" fontId="1" fillId="0" borderId="0" xfId="60" applyFont="1">
      <alignment vertical="center"/>
      <protection/>
    </xf>
    <xf numFmtId="0" fontId="1" fillId="0" borderId="0" xfId="60" applyFont="1" applyFill="1">
      <alignment vertical="center"/>
      <protection/>
    </xf>
    <xf numFmtId="0" fontId="1" fillId="0" borderId="0" xfId="60">
      <alignment vertical="center"/>
      <protection/>
    </xf>
    <xf numFmtId="0" fontId="2" fillId="0" borderId="0" xfId="60" applyFont="1" applyAlignment="1">
      <alignment horizontal="center" vertical="center" wrapText="1"/>
      <protection/>
    </xf>
    <xf numFmtId="0" fontId="5" fillId="0" borderId="0" xfId="60" applyNumberFormat="1" applyFont="1" applyFill="1" applyAlignment="1" applyProtection="1">
      <alignment horizontal="center" vertical="center"/>
      <protection/>
    </xf>
    <xf numFmtId="49" fontId="1" fillId="8" borderId="0" xfId="60" applyNumberFormat="1" applyFont="1" applyFill="1" applyAlignment="1">
      <alignment vertical="center"/>
      <protection/>
    </xf>
    <xf numFmtId="0" fontId="1" fillId="0" borderId="0" xfId="60" applyFont="1" applyFill="1" applyAlignment="1">
      <alignment horizontal="centerContinuous" vertical="center"/>
      <protection/>
    </xf>
    <xf numFmtId="0" fontId="1" fillId="0" borderId="0" xfId="60" applyFont="1" applyAlignment="1">
      <alignment horizontal="centerContinuous" vertical="center"/>
      <protection/>
    </xf>
    <xf numFmtId="0" fontId="1" fillId="0" borderId="0" xfId="60" applyFont="1" applyAlignment="1">
      <alignment horizontal="center" vertical="center" wrapText="1"/>
      <protection/>
    </xf>
    <xf numFmtId="0" fontId="1" fillId="8" borderId="10" xfId="60" applyFont="1" applyFill="1" applyBorder="1" applyAlignment="1">
      <alignment horizontal="centerContinuous" vertical="center"/>
      <protection/>
    </xf>
    <xf numFmtId="0" fontId="1" fillId="8" borderId="22" xfId="60" applyFont="1" applyFill="1" applyBorder="1" applyAlignment="1">
      <alignment horizontal="centerContinuous" vertical="center"/>
      <protection/>
    </xf>
    <xf numFmtId="0" fontId="1" fillId="8" borderId="11" xfId="60" applyNumberFormat="1" applyFont="1" applyFill="1" applyBorder="1" applyAlignment="1" applyProtection="1">
      <alignment horizontal="center" vertical="center" wrapText="1"/>
      <protection/>
    </xf>
    <xf numFmtId="0" fontId="1" fillId="8" borderId="9" xfId="60" applyNumberFormat="1" applyFont="1" applyFill="1" applyBorder="1" applyAlignment="1" applyProtection="1">
      <alignment horizontal="center" vertical="center" wrapText="1"/>
      <protection/>
    </xf>
    <xf numFmtId="0" fontId="1" fillId="8" borderId="21" xfId="60" applyFont="1" applyFill="1" applyBorder="1" applyAlignment="1">
      <alignment horizontal="centerContinuous" vertical="center"/>
      <protection/>
    </xf>
    <xf numFmtId="0" fontId="1" fillId="8" borderId="11" xfId="60" applyNumberFormat="1" applyFont="1" applyFill="1" applyBorder="1" applyAlignment="1" applyProtection="1">
      <alignment horizontal="center" vertical="center"/>
      <protection/>
    </xf>
    <xf numFmtId="0" fontId="1" fillId="8" borderId="20" xfId="60" applyFont="1" applyFill="1" applyBorder="1" applyAlignment="1">
      <alignment horizontal="center" vertical="center" wrapText="1"/>
      <protection/>
    </xf>
    <xf numFmtId="49" fontId="1" fillId="0" borderId="11" xfId="60" applyNumberFormat="1" applyFont="1" applyFill="1" applyBorder="1" applyAlignment="1" applyProtection="1">
      <alignment horizontal="center" vertical="center" wrapText="1"/>
      <protection/>
    </xf>
    <xf numFmtId="49" fontId="1" fillId="0" borderId="9" xfId="60" applyNumberFormat="1" applyFont="1" applyFill="1" applyBorder="1" applyAlignment="1" applyProtection="1">
      <alignment horizontal="center" vertical="center" wrapText="1"/>
      <protection/>
    </xf>
    <xf numFmtId="49" fontId="1" fillId="0" borderId="14" xfId="60" applyNumberFormat="1" applyFont="1" applyFill="1" applyBorder="1" applyAlignment="1" applyProtection="1">
      <alignment horizontal="left" vertical="center" wrapText="1"/>
      <protection/>
    </xf>
    <xf numFmtId="0" fontId="1" fillId="0" borderId="9" xfId="60" applyNumberFormat="1" applyFont="1" applyFill="1" applyBorder="1" applyAlignment="1" applyProtection="1">
      <alignment horizontal="left" vertical="center" wrapText="1"/>
      <protection/>
    </xf>
    <xf numFmtId="176" fontId="1" fillId="0" borderId="14" xfId="60" applyNumberFormat="1" applyFont="1" applyFill="1" applyBorder="1" applyAlignment="1" applyProtection="1">
      <alignment horizontal="right" vertical="center" wrapText="1"/>
      <protection/>
    </xf>
    <xf numFmtId="176" fontId="1" fillId="0" borderId="11" xfId="60" applyNumberFormat="1" applyFont="1" applyFill="1" applyBorder="1" applyAlignment="1" applyProtection="1">
      <alignment horizontal="right" vertical="center" wrapText="1"/>
      <protection/>
    </xf>
    <xf numFmtId="49" fontId="2" fillId="0" borderId="0" xfId="60" applyNumberFormat="1" applyFont="1" applyFill="1" applyAlignment="1">
      <alignment horizontal="center" vertical="center"/>
      <protection/>
    </xf>
    <xf numFmtId="0" fontId="2" fillId="0" borderId="0" xfId="60" applyFont="1" applyFill="1" applyAlignment="1">
      <alignment horizontal="left" vertical="center"/>
      <protection/>
    </xf>
    <xf numFmtId="177" fontId="2" fillId="0" borderId="0" xfId="60" applyNumberFormat="1" applyFont="1" applyFill="1" applyAlignment="1">
      <alignment horizontal="center" vertical="center"/>
      <protection/>
    </xf>
    <xf numFmtId="177" fontId="2" fillId="8" borderId="0" xfId="60" applyNumberFormat="1" applyFont="1" applyFill="1" applyAlignment="1">
      <alignment horizontal="center" vertical="center"/>
      <protection/>
    </xf>
    <xf numFmtId="49" fontId="2" fillId="8" borderId="0" xfId="60" applyNumberFormat="1" applyFont="1" applyFill="1" applyAlignment="1">
      <alignment horizontal="center" vertical="center"/>
      <protection/>
    </xf>
    <xf numFmtId="0" fontId="2" fillId="8" borderId="0" xfId="60" applyFont="1" applyFill="1" applyAlignment="1">
      <alignment horizontal="left" vertical="center"/>
      <protection/>
    </xf>
    <xf numFmtId="0" fontId="1" fillId="8" borderId="14" xfId="60" applyNumberFormat="1" applyFont="1" applyFill="1" applyBorder="1" applyAlignment="1" applyProtection="1">
      <alignment horizontal="center" vertical="center"/>
      <protection/>
    </xf>
    <xf numFmtId="0" fontId="1" fillId="8" borderId="20" xfId="60" applyNumberFormat="1" applyFont="1" applyFill="1" applyBorder="1" applyAlignment="1" applyProtection="1">
      <alignment horizontal="center" vertical="center" wrapText="1"/>
      <protection/>
    </xf>
    <xf numFmtId="0" fontId="1" fillId="8" borderId="14" xfId="60" applyNumberFormat="1" applyFont="1" applyFill="1" applyBorder="1" applyAlignment="1" applyProtection="1">
      <alignment horizontal="center" vertical="center" wrapText="1"/>
      <protection/>
    </xf>
    <xf numFmtId="176" fontId="1" fillId="0" borderId="9" xfId="60" applyNumberFormat="1" applyFont="1" applyFill="1" applyBorder="1" applyAlignment="1" applyProtection="1">
      <alignment horizontal="right" vertical="center" wrapText="1"/>
      <protection/>
    </xf>
    <xf numFmtId="0" fontId="1" fillId="0" borderId="0" xfId="60" applyFont="1" applyAlignment="1">
      <alignment horizontal="right" vertical="center" wrapText="1"/>
      <protection/>
    </xf>
    <xf numFmtId="177" fontId="1" fillId="8" borderId="0" xfId="60" applyNumberFormat="1" applyFont="1" applyFill="1" applyAlignment="1">
      <alignment vertical="center"/>
      <protection/>
    </xf>
    <xf numFmtId="0" fontId="1" fillId="0" borderId="20" xfId="60" applyFont="1" applyBorder="1" applyAlignment="1">
      <alignment horizontal="left" vertical="center" wrapText="1"/>
      <protection/>
    </xf>
    <xf numFmtId="0" fontId="1" fillId="0" borderId="20" xfId="60" applyNumberFormat="1" applyFont="1" applyFill="1" applyBorder="1" applyAlignment="1" applyProtection="1">
      <alignment horizontal="right" vertical="center"/>
      <protection/>
    </xf>
    <xf numFmtId="0" fontId="1" fillId="8" borderId="0" xfId="60" applyFont="1" applyFill="1" applyAlignment="1">
      <alignment vertical="center"/>
      <protection/>
    </xf>
    <xf numFmtId="0" fontId="1" fillId="8" borderId="12" xfId="60" applyNumberFormat="1" applyFont="1" applyFill="1" applyBorder="1" applyAlignment="1" applyProtection="1">
      <alignment horizontal="center" vertical="center"/>
      <protection/>
    </xf>
    <xf numFmtId="0" fontId="1" fillId="8" borderId="21" xfId="60" applyFont="1" applyFill="1" applyBorder="1" applyAlignment="1">
      <alignment horizontal="center" vertical="center" wrapText="1"/>
      <protection/>
    </xf>
    <xf numFmtId="0" fontId="1" fillId="8" borderId="9" xfId="60" applyFont="1" applyFill="1" applyBorder="1" applyAlignment="1">
      <alignment horizontal="center" vertical="center" wrapText="1"/>
      <protection/>
    </xf>
    <xf numFmtId="0" fontId="1" fillId="8" borderId="15" xfId="60" applyFont="1" applyFill="1" applyBorder="1" applyAlignment="1" applyProtection="1">
      <alignment horizontal="center" vertical="center" wrapText="1"/>
      <protection locked="0"/>
    </xf>
    <xf numFmtId="0" fontId="1" fillId="8" borderId="19" xfId="60" applyFont="1" applyFill="1" applyBorder="1" applyAlignment="1">
      <alignment horizontal="center" vertical="center" wrapText="1"/>
      <protection/>
    </xf>
    <xf numFmtId="0" fontId="1" fillId="0" borderId="0" xfId="78" applyFont="1">
      <alignment vertical="center"/>
      <protection/>
    </xf>
    <xf numFmtId="0" fontId="4" fillId="0" borderId="0" xfId="78" applyFont="1">
      <alignment vertical="center"/>
      <protection/>
    </xf>
    <xf numFmtId="0" fontId="1" fillId="0" borderId="0" xfId="78" applyFont="1" applyFill="1">
      <alignment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5" fillId="0" borderId="0" xfId="78" applyNumberFormat="1" applyFont="1" applyFill="1" applyAlignment="1" applyProtection="1">
      <alignment horizontal="center" vertical="center" wrapText="1"/>
      <protection/>
    </xf>
    <xf numFmtId="0" fontId="1" fillId="0" borderId="20" xfId="78" applyFont="1" applyBorder="1" applyAlignment="1">
      <alignment vertical="center"/>
      <protection/>
    </xf>
    <xf numFmtId="0" fontId="1" fillId="0" borderId="0" xfId="78" applyFont="1" applyAlignment="1">
      <alignment horizontal="left" vertical="center" wrapText="1"/>
      <protection/>
    </xf>
    <xf numFmtId="0" fontId="1" fillId="0" borderId="20" xfId="78" applyFont="1" applyBorder="1" applyAlignment="1">
      <alignment horizontal="left" vertical="center" wrapText="1"/>
      <protection/>
    </xf>
    <xf numFmtId="0" fontId="1" fillId="8" borderId="9" xfId="78" applyFont="1" applyFill="1" applyBorder="1" applyAlignment="1">
      <alignment horizontal="center" vertical="center" wrapText="1"/>
      <protection/>
    </xf>
    <xf numFmtId="49" fontId="1" fillId="8" borderId="9" xfId="78" applyNumberFormat="1" applyFont="1" applyFill="1" applyBorder="1" applyAlignment="1" applyProtection="1">
      <alignment horizontal="center" vertical="center" wrapText="1"/>
      <protection/>
    </xf>
    <xf numFmtId="0" fontId="1" fillId="8" borderId="11" xfId="78" applyFont="1" applyFill="1" applyBorder="1" applyAlignment="1">
      <alignment horizontal="center" vertical="center" wrapText="1"/>
      <protection/>
    </xf>
    <xf numFmtId="0" fontId="1" fillId="8" borderId="9" xfId="78" applyNumberFormat="1" applyFont="1" applyFill="1" applyBorder="1" applyAlignment="1" applyProtection="1">
      <alignment horizontal="center" vertical="center" wrapText="1"/>
      <protection/>
    </xf>
    <xf numFmtId="0" fontId="1" fillId="8" borderId="12" xfId="78" applyFont="1" applyFill="1" applyBorder="1" applyAlignment="1">
      <alignment horizontal="center" vertical="center" wrapText="1"/>
      <protection/>
    </xf>
    <xf numFmtId="0" fontId="1" fillId="8" borderId="13" xfId="78" applyFont="1" applyFill="1" applyBorder="1" applyAlignment="1">
      <alignment horizontal="center" vertical="center" wrapText="1"/>
      <protection/>
    </xf>
    <xf numFmtId="176" fontId="4" fillId="0" borderId="14" xfId="78" applyNumberFormat="1" applyFont="1" applyFill="1" applyBorder="1" applyAlignment="1" applyProtection="1">
      <alignment horizontal="right" vertical="center"/>
      <protection/>
    </xf>
    <xf numFmtId="176" fontId="4" fillId="0" borderId="9" xfId="78" applyNumberFormat="1" applyFont="1" applyFill="1" applyBorder="1" applyAlignment="1" applyProtection="1">
      <alignment horizontal="right" vertical="center"/>
      <protection/>
    </xf>
    <xf numFmtId="176" fontId="4" fillId="8" borderId="23" xfId="78" applyNumberFormat="1" applyFont="1" applyFill="1" applyBorder="1" applyAlignment="1">
      <alignment horizontal="right" vertical="center"/>
      <protection/>
    </xf>
    <xf numFmtId="176" fontId="4" fillId="8" borderId="22" xfId="78" applyNumberFormat="1" applyFont="1" applyFill="1" applyBorder="1" applyAlignment="1">
      <alignment horizontal="right" vertical="center"/>
      <protection/>
    </xf>
    <xf numFmtId="49" fontId="4" fillId="0" borderId="9" xfId="71" applyNumberFormat="1" applyFont="1" applyFill="1" applyBorder="1" applyAlignment="1">
      <alignment horizontal="left" vertical="center" wrapText="1"/>
      <protection/>
    </xf>
    <xf numFmtId="49" fontId="1" fillId="0" borderId="9" xfId="71" applyNumberFormat="1" applyFont="1" applyFill="1" applyBorder="1" applyAlignment="1">
      <alignment horizontal="left" vertical="center" wrapText="1"/>
      <protection/>
    </xf>
    <xf numFmtId="176" fontId="1" fillId="0" borderId="9" xfId="78" applyNumberFormat="1" applyFont="1" applyFill="1" applyBorder="1" applyAlignment="1" applyProtection="1">
      <alignment horizontal="right" vertical="center"/>
      <protection/>
    </xf>
    <xf numFmtId="176" fontId="1" fillId="0" borderId="9" xfId="78" applyNumberFormat="1" applyFont="1" applyFill="1" applyBorder="1" applyAlignment="1">
      <alignment horizontal="right" vertical="center"/>
      <protection/>
    </xf>
    <xf numFmtId="0" fontId="2" fillId="0" borderId="9" xfId="78" applyFont="1" applyFill="1" applyBorder="1" applyAlignment="1">
      <alignment horizontal="centerContinuous" vertical="center"/>
      <protection/>
    </xf>
    <xf numFmtId="0" fontId="2" fillId="0" borderId="9" xfId="78" applyFont="1" applyBorder="1" applyAlignment="1">
      <alignment horizontal="centerContinuous" vertical="center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centerContinuous" vertical="center"/>
      <protection/>
    </xf>
    <xf numFmtId="0" fontId="2" fillId="0" borderId="0" xfId="78" applyNumberFormat="1" applyFont="1" applyFill="1" applyAlignment="1" applyProtection="1">
      <alignment vertical="center" wrapText="1"/>
      <protection/>
    </xf>
    <xf numFmtId="0" fontId="2" fillId="0" borderId="0" xfId="78" applyNumberFormat="1" applyFont="1" applyFill="1" applyAlignment="1" applyProtection="1">
      <alignment horizontal="right" vertical="center"/>
      <protection/>
    </xf>
    <xf numFmtId="0" fontId="1" fillId="0" borderId="0" xfId="78" applyFont="1" applyAlignment="1">
      <alignment horizontal="centerContinuous" vertical="center"/>
      <protection/>
    </xf>
    <xf numFmtId="0" fontId="1" fillId="0" borderId="20" xfId="78" applyNumberFormat="1" applyFont="1" applyFill="1" applyBorder="1" applyAlignment="1" applyProtection="1">
      <alignment wrapText="1"/>
      <protection/>
    </xf>
    <xf numFmtId="0" fontId="1" fillId="0" borderId="20" xfId="78" applyNumberFormat="1" applyFont="1" applyFill="1" applyBorder="1" applyAlignment="1" applyProtection="1">
      <alignment horizontal="right" vertical="center" wrapText="1"/>
      <protection/>
    </xf>
    <xf numFmtId="0" fontId="1" fillId="8" borderId="18" xfId="78" applyFont="1" applyFill="1" applyBorder="1" applyAlignment="1">
      <alignment horizontal="center" vertical="center" wrapText="1"/>
      <protection/>
    </xf>
    <xf numFmtId="0" fontId="1" fillId="8" borderId="11" xfId="78" applyNumberFormat="1" applyFont="1" applyFill="1" applyBorder="1" applyAlignment="1" applyProtection="1">
      <alignment horizontal="center" vertical="center" wrapText="1"/>
      <protection/>
    </xf>
    <xf numFmtId="0" fontId="1" fillId="8" borderId="9" xfId="78" applyNumberFormat="1" applyFont="1" applyFill="1" applyBorder="1" applyAlignment="1" applyProtection="1">
      <alignment horizontal="center" vertical="center"/>
      <protection/>
    </xf>
    <xf numFmtId="176" fontId="4" fillId="8" borderId="10" xfId="78" applyNumberFormat="1" applyFont="1" applyFill="1" applyBorder="1" applyAlignment="1">
      <alignment horizontal="right" vertical="center"/>
      <protection/>
    </xf>
    <xf numFmtId="176" fontId="4" fillId="8" borderId="9" xfId="78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0" xfId="53" applyFont="1" applyFill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Continuous" vertical="center"/>
      <protection/>
    </xf>
    <xf numFmtId="0" fontId="1" fillId="0" borderId="0" xfId="53">
      <alignment vertical="center"/>
      <protection/>
    </xf>
    <xf numFmtId="0" fontId="5" fillId="0" borderId="0" xfId="53" applyNumberFormat="1" applyFont="1" applyFill="1" applyAlignment="1" applyProtection="1">
      <alignment horizontal="center"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center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1" fillId="8" borderId="9" xfId="53" applyFont="1" applyFill="1" applyBorder="1" applyAlignment="1">
      <alignment horizontal="center" vertical="center" wrapText="1"/>
      <protection/>
    </xf>
    <xf numFmtId="0" fontId="1" fillId="8" borderId="9" xfId="53" applyNumberFormat="1" applyFont="1" applyFill="1" applyBorder="1" applyAlignment="1" applyProtection="1">
      <alignment horizontal="center" vertical="center" wrapText="1"/>
      <protection/>
    </xf>
    <xf numFmtId="0" fontId="1" fillId="8" borderId="9" xfId="53" applyNumberFormat="1" applyFont="1" applyFill="1" applyBorder="1" applyAlignment="1" applyProtection="1">
      <alignment horizontal="center" vertical="center"/>
      <protection/>
    </xf>
    <xf numFmtId="49" fontId="1" fillId="0" borderId="11" xfId="53" applyNumberFormat="1" applyFont="1" applyFill="1" applyBorder="1" applyAlignment="1" applyProtection="1">
      <alignment horizontal="center" vertical="center" wrapText="1"/>
      <protection/>
    </xf>
    <xf numFmtId="49" fontId="1" fillId="0" borderId="9" xfId="53" applyNumberFormat="1" applyFont="1" applyFill="1" applyBorder="1" applyAlignment="1" applyProtection="1">
      <alignment horizontal="center" vertical="center" wrapText="1"/>
      <protection/>
    </xf>
    <xf numFmtId="49" fontId="1" fillId="0" borderId="14" xfId="53" applyNumberFormat="1" applyFont="1" applyFill="1" applyBorder="1" applyAlignment="1" applyProtection="1">
      <alignment horizontal="left" vertical="center" wrapText="1"/>
      <protection/>
    </xf>
    <xf numFmtId="0" fontId="1" fillId="0" borderId="11" xfId="53" applyNumberFormat="1" applyFont="1" applyFill="1" applyBorder="1" applyAlignment="1" applyProtection="1">
      <alignment horizontal="left" vertical="center" wrapText="1"/>
      <protection/>
    </xf>
    <xf numFmtId="176" fontId="1" fillId="0" borderId="9" xfId="53" applyNumberFormat="1" applyFont="1" applyFill="1" applyBorder="1" applyAlignment="1">
      <alignment horizontal="right" vertical="center" wrapText="1"/>
      <protection/>
    </xf>
    <xf numFmtId="0" fontId="2" fillId="0" borderId="0" xfId="53" applyFont="1" applyFill="1" applyAlignment="1">
      <alignment horizontal="center" vertical="center"/>
      <protection/>
    </xf>
    <xf numFmtId="0" fontId="1" fillId="0" borderId="20" xfId="53" applyNumberFormat="1" applyFont="1" applyFill="1" applyBorder="1" applyAlignment="1" applyProtection="1">
      <alignment horizontal="right" vertical="center"/>
      <protection/>
    </xf>
    <xf numFmtId="178" fontId="1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1" fillId="0" borderId="0" xfId="53" applyFont="1">
      <alignment vertical="center"/>
      <protection/>
    </xf>
    <xf numFmtId="0" fontId="1" fillId="0" borderId="9" xfId="0" applyFont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" fillId="0" borderId="0" xfId="73" applyFont="1" applyAlignment="1">
      <alignment horizontal="centerContinuous" vertical="center"/>
      <protection/>
    </xf>
    <xf numFmtId="0" fontId="4" fillId="0" borderId="0" xfId="73" applyFont="1" applyAlignment="1">
      <alignment horizontal="centerContinuous" vertical="center"/>
      <protection/>
    </xf>
    <xf numFmtId="0" fontId="1" fillId="0" borderId="0" xfId="75" applyFont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/>
      <protection/>
    </xf>
    <xf numFmtId="0" fontId="1" fillId="0" borderId="20" xfId="73" applyFont="1" applyBorder="1" applyAlignment="1">
      <alignment horizontal="left" vertical="center"/>
      <protection/>
    </xf>
    <xf numFmtId="0" fontId="1" fillId="0" borderId="20" xfId="73" applyFont="1" applyBorder="1" applyAlignment="1">
      <alignment horizontal="centerContinuous" vertical="center" wrapText="1"/>
      <protection/>
    </xf>
    <xf numFmtId="0" fontId="1" fillId="0" borderId="0" xfId="73" applyFont="1" applyAlignment="1">
      <alignment horizontal="left" vertical="center" wrapText="1"/>
      <protection/>
    </xf>
    <xf numFmtId="0" fontId="1" fillId="8" borderId="9" xfId="73" applyFont="1" applyFill="1" applyBorder="1" applyAlignment="1">
      <alignment horizontal="center" vertical="center" wrapText="1"/>
      <protection/>
    </xf>
    <xf numFmtId="0" fontId="1" fillId="8" borderId="9" xfId="73" applyNumberFormat="1" applyFont="1" applyFill="1" applyBorder="1" applyAlignment="1" applyProtection="1">
      <alignment horizontal="center" vertical="center" wrapText="1"/>
      <protection/>
    </xf>
    <xf numFmtId="176" fontId="4" fillId="8" borderId="9" xfId="75" applyNumberFormat="1" applyFont="1" applyFill="1" applyBorder="1" applyAlignment="1">
      <alignment horizontal="right" vertical="center"/>
      <protection/>
    </xf>
    <xf numFmtId="176" fontId="4" fillId="8" borderId="9" xfId="73" applyNumberFormat="1" applyFont="1" applyFill="1" applyBorder="1" applyAlignment="1">
      <alignment horizontal="right" vertical="center"/>
      <protection/>
    </xf>
    <xf numFmtId="176" fontId="1" fillId="8" borderId="9" xfId="75" applyNumberFormat="1" applyFont="1" applyFill="1" applyBorder="1" applyAlignment="1">
      <alignment horizontal="right" vertical="center"/>
      <protection/>
    </xf>
    <xf numFmtId="49" fontId="1" fillId="0" borderId="9" xfId="81" applyNumberFormat="1" applyFont="1" applyBorder="1" applyAlignment="1">
      <alignment horizontal="centerContinuous" vertical="center"/>
      <protection/>
    </xf>
    <xf numFmtId="0" fontId="1" fillId="0" borderId="9" xfId="81" applyFont="1" applyBorder="1" applyAlignment="1">
      <alignment horizontal="centerContinuous" vertical="center"/>
      <protection/>
    </xf>
    <xf numFmtId="0" fontId="1" fillId="0" borderId="9" xfId="0" applyFont="1" applyFill="1" applyBorder="1" applyAlignment="1">
      <alignment horizontal="left" vertical="center" wrapText="1"/>
    </xf>
    <xf numFmtId="176" fontId="1" fillId="0" borderId="9" xfId="75" applyNumberFormat="1" applyFont="1" applyFill="1" applyBorder="1" applyAlignment="1">
      <alignment horizontal="centerContinuous" vertical="center"/>
      <protection/>
    </xf>
    <xf numFmtId="176" fontId="1" fillId="0" borderId="9" xfId="75" applyNumberFormat="1" applyFont="1" applyBorder="1" applyAlignment="1">
      <alignment horizontal="centerContinuous" vertical="center"/>
      <protection/>
    </xf>
    <xf numFmtId="0" fontId="2" fillId="0" borderId="0" xfId="73" applyNumberFormat="1" applyFont="1" applyFill="1" applyAlignment="1" applyProtection="1">
      <alignment horizontal="right" vertical="center" wrapText="1"/>
      <protection/>
    </xf>
    <xf numFmtId="0" fontId="1" fillId="0" borderId="20" xfId="73" applyNumberFormat="1" applyFont="1" applyFill="1" applyBorder="1" applyAlignment="1" applyProtection="1">
      <alignment horizontal="right" vertical="center" wrapText="1"/>
      <protection/>
    </xf>
    <xf numFmtId="176" fontId="1" fillId="0" borderId="9" xfId="75" applyNumberFormat="1" applyFont="1" applyBorder="1" applyAlignment="1">
      <alignment horizontal="right" vertical="center"/>
      <protection/>
    </xf>
    <xf numFmtId="176" fontId="1" fillId="0" borderId="9" xfId="75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1" fillId="0" borderId="20" xfId="39" applyFont="1" applyBorder="1" applyAlignment="1">
      <alignment horizontal="centerContinuous" vertical="center" wrapText="1"/>
      <protection/>
    </xf>
    <xf numFmtId="0" fontId="1" fillId="0" borderId="0" xfId="39" applyFont="1" applyAlignment="1">
      <alignment horizontal="left" vertical="center" wrapText="1"/>
      <protection/>
    </xf>
    <xf numFmtId="0" fontId="1" fillId="8" borderId="9" xfId="39" applyFont="1" applyFill="1" applyBorder="1" applyAlignment="1">
      <alignment horizontal="center" vertical="center" wrapText="1"/>
      <protection/>
    </xf>
    <xf numFmtId="0" fontId="1" fillId="8" borderId="9" xfId="39" applyNumberFormat="1" applyFont="1" applyFill="1" applyBorder="1" applyAlignment="1" applyProtection="1">
      <alignment horizontal="center" vertical="center" wrapText="1"/>
      <protection/>
    </xf>
    <xf numFmtId="0" fontId="1" fillId="8" borderId="9" xfId="39" applyNumberFormat="1" applyFont="1" applyFill="1" applyBorder="1" applyAlignment="1" applyProtection="1">
      <alignment horizontal="center" vertical="center"/>
      <protection/>
    </xf>
    <xf numFmtId="176" fontId="4" fillId="8" borderId="9" xfId="81" applyNumberFormat="1" applyFont="1" applyFill="1" applyBorder="1" applyAlignment="1">
      <alignment horizontal="right" vertical="center"/>
      <protection/>
    </xf>
    <xf numFmtId="176" fontId="4" fillId="8" borderId="9" xfId="39" applyNumberFormat="1" applyFont="1" applyFill="1" applyBorder="1" applyAlignment="1">
      <alignment horizontal="right" vertical="center"/>
      <protection/>
    </xf>
    <xf numFmtId="176" fontId="1" fillId="8" borderId="9" xfId="81" applyNumberFormat="1" applyFont="1" applyFill="1" applyBorder="1" applyAlignment="1">
      <alignment horizontal="right" vertical="center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49" fontId="2" fillId="0" borderId="9" xfId="39" applyNumberFormat="1" applyFont="1" applyFill="1" applyBorder="1" applyAlignment="1" applyProtection="1">
      <alignment horizontal="left" vertical="center" wrapText="1"/>
      <protection/>
    </xf>
    <xf numFmtId="0" fontId="2" fillId="0" borderId="9" xfId="39" applyNumberFormat="1" applyFont="1" applyFill="1" applyBorder="1" applyAlignment="1" applyProtection="1">
      <alignment horizontal="left" vertical="center" wrapText="1"/>
      <protection/>
    </xf>
    <xf numFmtId="176" fontId="2" fillId="0" borderId="9" xfId="39" applyNumberFormat="1" applyFont="1" applyFill="1" applyBorder="1" applyAlignment="1" applyProtection="1">
      <alignment horizontal="right" vertical="center" wrapText="1"/>
      <protection/>
    </xf>
    <xf numFmtId="179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78" fontId="2" fillId="0" borderId="0" xfId="39" applyNumberFormat="1" applyFont="1" applyFill="1" applyAlignment="1">
      <alignment horizontal="centerContinuous" vertical="center"/>
      <protection/>
    </xf>
    <xf numFmtId="0" fontId="1" fillId="0" borderId="0" xfId="39" applyFont="1">
      <alignment vertical="center"/>
      <protection/>
    </xf>
    <xf numFmtId="0" fontId="1" fillId="8" borderId="9" xfId="84" applyFont="1" applyFill="1" applyBorder="1" applyAlignment="1">
      <alignment horizontal="center" vertical="center" wrapText="1"/>
      <protection/>
    </xf>
    <xf numFmtId="179" fontId="1" fillId="0" borderId="9" xfId="39" applyNumberFormat="1" applyFont="1" applyFill="1" applyBorder="1" applyAlignment="1" applyProtection="1">
      <alignment horizontal="right" vertical="center" wrapText="1"/>
      <protection/>
    </xf>
    <xf numFmtId="0" fontId="1" fillId="0" borderId="0" xfId="39" applyFill="1">
      <alignment vertical="center"/>
      <protection/>
    </xf>
    <xf numFmtId="0" fontId="1" fillId="0" borderId="0" xfId="39" applyFont="1" applyAlignment="1">
      <alignment horizontal="centerContinuous" vertical="center"/>
      <protection/>
    </xf>
    <xf numFmtId="0" fontId="1" fillId="8" borderId="10" xfId="84" applyFont="1" applyFill="1" applyBorder="1" applyAlignment="1">
      <alignment horizontal="center" vertical="center" wrapText="1"/>
      <protection/>
    </xf>
    <xf numFmtId="0" fontId="1" fillId="8" borderId="16" xfId="84" applyFont="1" applyFill="1" applyBorder="1" applyAlignment="1">
      <alignment horizontal="center" vertical="center" wrapText="1"/>
      <protection/>
    </xf>
    <xf numFmtId="0" fontId="1" fillId="8" borderId="13" xfId="84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1" fillId="0" borderId="20" xfId="39" applyNumberFormat="1" applyFont="1" applyFill="1" applyBorder="1" applyAlignment="1" applyProtection="1">
      <alignment horizontal="right" vertical="center" wrapText="1"/>
      <protection/>
    </xf>
    <xf numFmtId="0" fontId="1" fillId="0" borderId="0" xfId="39" applyNumberFormat="1" applyFont="1" applyFill="1" applyAlignment="1" applyProtection="1">
      <alignment horizontal="center" wrapText="1"/>
      <protection/>
    </xf>
    <xf numFmtId="0" fontId="4" fillId="0" borderId="0" xfId="39" applyFont="1" applyAlignment="1">
      <alignment horizontal="centerContinuous" vertical="center"/>
      <protection/>
    </xf>
    <xf numFmtId="176" fontId="1" fillId="8" borderId="25" xfId="81" applyNumberFormat="1" applyFont="1" applyFill="1" applyBorder="1" applyAlignment="1">
      <alignment horizontal="right" vertical="center"/>
      <protection/>
    </xf>
    <xf numFmtId="0" fontId="1" fillId="0" borderId="0" xfId="81" applyFont="1" applyAlignment="1">
      <alignment horizontal="centerContinuous" vertical="center"/>
      <protection/>
    </xf>
    <xf numFmtId="179" fontId="2" fillId="0" borderId="0" xfId="39" applyNumberFormat="1" applyFont="1" applyFill="1" applyAlignment="1">
      <alignment horizontal="right" vertical="center"/>
      <protection/>
    </xf>
    <xf numFmtId="0" fontId="1" fillId="8" borderId="0" xfId="76" applyFont="1" applyFill="1" applyAlignment="1">
      <alignment vertical="center"/>
      <protection/>
    </xf>
    <xf numFmtId="0" fontId="1" fillId="0" borderId="0" xfId="76" applyFont="1" applyFill="1" applyAlignment="1">
      <alignment vertical="center"/>
      <protection/>
    </xf>
    <xf numFmtId="180" fontId="2" fillId="8" borderId="0" xfId="76" applyNumberFormat="1" applyFont="1" applyFill="1" applyAlignment="1">
      <alignment horizontal="center" vertical="center"/>
      <protection/>
    </xf>
    <xf numFmtId="181" fontId="2" fillId="8" borderId="0" xfId="76" applyNumberFormat="1" applyFont="1" applyFill="1" applyAlignment="1">
      <alignment horizontal="center" vertical="center"/>
      <protection/>
    </xf>
    <xf numFmtId="49" fontId="2" fillId="8" borderId="0" xfId="76" applyNumberFormat="1" applyFont="1" applyFill="1" applyAlignment="1">
      <alignment horizontal="center" vertical="center"/>
      <protection/>
    </xf>
    <xf numFmtId="0" fontId="2" fillId="8" borderId="0" xfId="76" applyFont="1" applyFill="1" applyAlignment="1">
      <alignment horizontal="left" vertical="center"/>
      <protection/>
    </xf>
    <xf numFmtId="177" fontId="2" fillId="8" borderId="0" xfId="76" applyNumberFormat="1" applyFont="1" applyFill="1" applyAlignment="1">
      <alignment horizontal="center" vertical="center"/>
      <protection/>
    </xf>
    <xf numFmtId="0" fontId="2" fillId="8" borderId="0" xfId="76" applyFont="1" applyFill="1" applyAlignment="1">
      <alignment horizontal="center"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center" vertical="center" wrapText="1"/>
      <protection/>
    </xf>
    <xf numFmtId="0" fontId="5" fillId="0" borderId="0" xfId="76" applyNumberFormat="1" applyFont="1" applyFill="1" applyAlignment="1" applyProtection="1">
      <alignment horizontal="center" vertical="center"/>
      <protection/>
    </xf>
    <xf numFmtId="180" fontId="1" fillId="8" borderId="0" xfId="76" applyNumberFormat="1" applyFont="1" applyFill="1" applyAlignment="1">
      <alignment vertical="center"/>
      <protection/>
    </xf>
    <xf numFmtId="0" fontId="1" fillId="0" borderId="0" xfId="76" applyFont="1" applyFill="1" applyAlignment="1">
      <alignment horizontal="centerContinuous" vertical="center"/>
      <protection/>
    </xf>
    <xf numFmtId="0" fontId="1" fillId="0" borderId="0" xfId="76" applyFont="1" applyAlignment="1">
      <alignment horizontal="center" vertical="center" wrapText="1"/>
      <protection/>
    </xf>
    <xf numFmtId="0" fontId="1" fillId="8" borderId="9" xfId="76" applyFont="1" applyFill="1" applyBorder="1" applyAlignment="1">
      <alignment horizontal="centerContinuous" vertical="center"/>
      <protection/>
    </xf>
    <xf numFmtId="0" fontId="1" fillId="8" borderId="9" xfId="76" applyNumberFormat="1" applyFont="1" applyFill="1" applyBorder="1" applyAlignment="1" applyProtection="1">
      <alignment horizontal="centerContinuous" vertical="center"/>
      <protection/>
    </xf>
    <xf numFmtId="0" fontId="1" fillId="8" borderId="10" xfId="76" applyNumberFormat="1" applyFont="1" applyFill="1" applyBorder="1" applyAlignment="1" applyProtection="1">
      <alignment horizontal="center" vertical="center" wrapText="1"/>
      <protection/>
    </xf>
    <xf numFmtId="0" fontId="1" fillId="8" borderId="13" xfId="76" applyNumberFormat="1" applyFont="1" applyFill="1" applyBorder="1" applyAlignment="1" applyProtection="1">
      <alignment horizontal="center" vertical="center" wrapText="1"/>
      <protection/>
    </xf>
    <xf numFmtId="176" fontId="4" fillId="8" borderId="10" xfId="76" applyNumberFormat="1" applyFont="1" applyFill="1" applyBorder="1" applyAlignment="1" applyProtection="1">
      <alignment horizontal="right" vertical="center"/>
      <protection/>
    </xf>
    <xf numFmtId="176" fontId="1" fillId="0" borderId="9" xfId="21" applyNumberFormat="1" applyFont="1" applyFill="1" applyBorder="1" applyAlignment="1" applyProtection="1">
      <alignment horizontal="right" vertical="center"/>
      <protection/>
    </xf>
    <xf numFmtId="0" fontId="1" fillId="0" borderId="10" xfId="76" applyFont="1" applyFill="1" applyBorder="1" applyAlignment="1">
      <alignment horizontal="center" vertical="center" wrapText="1"/>
      <protection/>
    </xf>
    <xf numFmtId="0" fontId="1" fillId="8" borderId="23" xfId="76" applyFont="1" applyFill="1" applyBorder="1" applyAlignment="1">
      <alignment horizontal="center" vertical="center" wrapText="1"/>
      <protection/>
    </xf>
    <xf numFmtId="0" fontId="1" fillId="8" borderId="22" xfId="76" applyFont="1" applyFill="1" applyBorder="1" applyAlignment="1">
      <alignment horizontal="center" vertical="center" wrapText="1"/>
      <protection/>
    </xf>
    <xf numFmtId="0" fontId="1" fillId="0" borderId="22" xfId="76" applyFont="1" applyFill="1" applyBorder="1" applyAlignment="1">
      <alignment horizontal="center" vertical="center" wrapText="1"/>
      <protection/>
    </xf>
    <xf numFmtId="49" fontId="1" fillId="0" borderId="9" xfId="76" applyNumberFormat="1" applyFont="1" applyFill="1" applyBorder="1" applyAlignment="1" applyProtection="1">
      <alignment horizontal="center" vertical="center" wrapText="1"/>
      <protection/>
    </xf>
    <xf numFmtId="49" fontId="1" fillId="0" borderId="14" xfId="76" applyNumberFormat="1" applyFont="1" applyFill="1" applyBorder="1" applyAlignment="1" applyProtection="1">
      <alignment horizontal="center" vertical="center" wrapText="1"/>
      <protection/>
    </xf>
    <xf numFmtId="49" fontId="1" fillId="0" borderId="11" xfId="76" applyNumberFormat="1" applyFont="1" applyFill="1" applyBorder="1" applyAlignment="1" applyProtection="1">
      <alignment horizontal="center" vertical="center" wrapText="1"/>
      <protection/>
    </xf>
    <xf numFmtId="0" fontId="1" fillId="0" borderId="11" xfId="76" applyNumberFormat="1" applyFont="1" applyFill="1" applyBorder="1" applyAlignment="1" applyProtection="1">
      <alignment horizontal="left" vertical="center" wrapText="1"/>
      <protection/>
    </xf>
    <xf numFmtId="179" fontId="1" fillId="0" borderId="11" xfId="76" applyNumberFormat="1" applyFont="1" applyFill="1" applyBorder="1" applyAlignment="1" applyProtection="1">
      <alignment horizontal="right" vertical="center" wrapText="1"/>
      <protection/>
    </xf>
    <xf numFmtId="180" fontId="2" fillId="0" borderId="0" xfId="76" applyNumberFormat="1" applyFont="1" applyFill="1" applyAlignment="1">
      <alignment horizontal="center" vertical="center"/>
      <protection/>
    </xf>
    <xf numFmtId="181" fontId="2" fillId="0" borderId="0" xfId="76" applyNumberFormat="1" applyFont="1" applyFill="1" applyAlignment="1">
      <alignment horizontal="center" vertical="center"/>
      <protection/>
    </xf>
    <xf numFmtId="49" fontId="2" fillId="0" borderId="0" xfId="76" applyNumberFormat="1" applyFont="1" applyFill="1" applyAlignment="1">
      <alignment horizontal="center" vertical="center"/>
      <protection/>
    </xf>
    <xf numFmtId="0" fontId="2" fillId="0" borderId="0" xfId="76" applyFont="1" applyFill="1" applyAlignment="1">
      <alignment horizontal="left" vertical="center"/>
      <protection/>
    </xf>
    <xf numFmtId="177" fontId="2" fillId="0" borderId="0" xfId="76" applyNumberFormat="1" applyFont="1" applyFill="1" applyAlignment="1">
      <alignment horizontal="center" vertical="center"/>
      <protection/>
    </xf>
    <xf numFmtId="0" fontId="1" fillId="8" borderId="0" xfId="76" applyFont="1" applyFill="1" applyAlignment="1">
      <alignment horizontal="center" vertical="center"/>
      <protection/>
    </xf>
    <xf numFmtId="0" fontId="4" fillId="8" borderId="9" xfId="76" applyNumberFormat="1" applyFont="1" applyFill="1" applyBorder="1" applyAlignment="1" applyProtection="1">
      <alignment horizontal="center" vertical="center" wrapText="1"/>
      <protection/>
    </xf>
    <xf numFmtId="0" fontId="1" fillId="0" borderId="9" xfId="76" applyFont="1" applyFill="1" applyBorder="1" applyAlignment="1">
      <alignment horizontal="center" vertical="center" wrapText="1"/>
      <protection/>
    </xf>
    <xf numFmtId="179" fontId="1" fillId="0" borderId="9" xfId="76" applyNumberFormat="1" applyFont="1" applyFill="1" applyBorder="1" applyAlignment="1" applyProtection="1">
      <alignment horizontal="right" vertical="center" wrapText="1"/>
      <protection/>
    </xf>
    <xf numFmtId="0" fontId="1" fillId="0" borderId="0" xfId="76" applyFont="1" applyFill="1" applyAlignment="1">
      <alignment horizontal="center" vertical="center"/>
      <protection/>
    </xf>
    <xf numFmtId="0" fontId="1" fillId="0" borderId="0" xfId="76" applyFont="1">
      <alignment vertical="center"/>
      <protection/>
    </xf>
    <xf numFmtId="0" fontId="1" fillId="8" borderId="16" xfId="76" applyNumberFormat="1" applyFont="1" applyFill="1" applyBorder="1" applyAlignment="1" applyProtection="1">
      <alignment horizontal="center" vertical="center" wrapText="1"/>
      <protection/>
    </xf>
    <xf numFmtId="176" fontId="4" fillId="8" borderId="9" xfId="69" applyNumberFormat="1" applyFont="1" applyFill="1" applyBorder="1" applyAlignment="1">
      <alignment horizontal="right" vertical="center"/>
      <protection/>
    </xf>
    <xf numFmtId="0" fontId="4" fillId="8" borderId="9" xfId="79" applyFont="1" applyFill="1" applyBorder="1" applyAlignment="1">
      <alignment horizontal="center" vertical="center" wrapText="1"/>
      <protection/>
    </xf>
    <xf numFmtId="0" fontId="1" fillId="8" borderId="9" xfId="79" applyFont="1" applyFill="1" applyBorder="1" applyAlignment="1">
      <alignment horizontal="center" vertical="center" wrapText="1"/>
      <protection/>
    </xf>
    <xf numFmtId="4" fontId="2" fillId="0" borderId="0" xfId="76" applyNumberFormat="1" applyFont="1" applyFill="1" applyAlignment="1" applyProtection="1">
      <alignment horizontal="center" vertical="center"/>
      <protection/>
    </xf>
    <xf numFmtId="0" fontId="2" fillId="0" borderId="0" xfId="76" applyFont="1" applyFill="1" applyAlignment="1">
      <alignment horizontal="center" vertical="center"/>
      <protection/>
    </xf>
    <xf numFmtId="0" fontId="1" fillId="0" borderId="20" xfId="76" applyNumberFormat="1" applyFont="1" applyFill="1" applyBorder="1" applyAlignment="1" applyProtection="1">
      <alignment vertical="center"/>
      <protection/>
    </xf>
    <xf numFmtId="0" fontId="10" fillId="8" borderId="0" xfId="76" applyFont="1" applyFill="1" applyAlignment="1">
      <alignment horizontal="center" vertical="center"/>
      <protection/>
    </xf>
    <xf numFmtId="0" fontId="4" fillId="0" borderId="0" xfId="69" applyFont="1" applyAlignment="1">
      <alignment horizontal="centerContinuous" vertical="center"/>
      <protection/>
    </xf>
    <xf numFmtId="176" fontId="1" fillId="0" borderId="9" xfId="76" applyNumberFormat="1" applyFont="1" applyFill="1" applyBorder="1" applyAlignment="1" applyProtection="1">
      <alignment horizontal="right" vertical="center" wrapText="1"/>
      <protection/>
    </xf>
    <xf numFmtId="0" fontId="1" fillId="0" borderId="0" xfId="76" applyFill="1">
      <alignment vertical="center"/>
      <protection/>
    </xf>
    <xf numFmtId="0" fontId="4" fillId="0" borderId="0" xfId="69" applyFont="1">
      <alignment vertical="center"/>
      <protection/>
    </xf>
    <xf numFmtId="0" fontId="4" fillId="0" borderId="0" xfId="76" applyFont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179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left"/>
      <protection/>
    </xf>
    <xf numFmtId="0" fontId="1" fillId="0" borderId="0" xfId="77" applyFont="1" applyFill="1" applyAlignment="1">
      <alignment vertical="center"/>
      <protection/>
    </xf>
    <xf numFmtId="0" fontId="2" fillId="0" borderId="0" xfId="77" applyFont="1" applyAlignment="1">
      <alignment horizontal="center" vertical="center"/>
      <protection/>
    </xf>
    <xf numFmtId="0" fontId="2" fillId="0" borderId="0" xfId="77" applyFont="1" applyAlignment="1">
      <alignment horizontal="centerContinuous" vertical="center"/>
      <protection/>
    </xf>
    <xf numFmtId="0" fontId="1" fillId="0" borderId="0" xfId="77">
      <alignment vertical="center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0" fontId="1" fillId="0" borderId="0" xfId="77" applyFont="1" applyAlignment="1">
      <alignment horizontal="left" vertical="center"/>
      <protection/>
    </xf>
    <xf numFmtId="0" fontId="1" fillId="0" borderId="0" xfId="77" applyFont="1" applyAlignment="1">
      <alignment horizontal="center" vertical="center"/>
      <protection/>
    </xf>
    <xf numFmtId="0" fontId="1" fillId="8" borderId="10" xfId="77" applyFont="1" applyFill="1" applyBorder="1" applyAlignment="1">
      <alignment horizontal="center" vertical="center" wrapText="1"/>
      <protection/>
    </xf>
    <xf numFmtId="0" fontId="1" fillId="8" borderId="22" xfId="77" applyFont="1" applyFill="1" applyBorder="1" applyAlignment="1">
      <alignment horizontal="center" vertical="center" wrapText="1"/>
      <protection/>
    </xf>
    <xf numFmtId="0" fontId="1" fillId="8" borderId="9" xfId="77" applyNumberFormat="1" applyFont="1" applyFill="1" applyBorder="1" applyAlignment="1" applyProtection="1">
      <alignment horizontal="center" vertical="center" wrapText="1"/>
      <protection/>
    </xf>
    <xf numFmtId="0" fontId="1" fillId="8" borderId="14" xfId="77" applyNumberFormat="1" applyFont="1" applyFill="1" applyBorder="1" applyAlignment="1" applyProtection="1">
      <alignment horizontal="center" vertical="center" wrapText="1"/>
      <protection/>
    </xf>
    <xf numFmtId="0" fontId="1" fillId="8" borderId="9" xfId="77" applyNumberFormat="1" applyFont="1" applyFill="1" applyBorder="1" applyAlignment="1" applyProtection="1">
      <alignment horizontal="center" vertical="center"/>
      <protection/>
    </xf>
    <xf numFmtId="0" fontId="1" fillId="8" borderId="12" xfId="77" applyNumberFormat="1" applyFont="1" applyFill="1" applyBorder="1" applyAlignment="1" applyProtection="1">
      <alignment horizontal="center" vertical="center" wrapText="1"/>
      <protection/>
    </xf>
    <xf numFmtId="49" fontId="1" fillId="0" borderId="11" xfId="77" applyNumberFormat="1" applyFont="1" applyFill="1" applyBorder="1" applyAlignment="1" applyProtection="1">
      <alignment horizontal="center" vertical="center" wrapText="1"/>
      <protection/>
    </xf>
    <xf numFmtId="49" fontId="1" fillId="0" borderId="9" xfId="77" applyNumberFormat="1" applyFont="1" applyFill="1" applyBorder="1" applyAlignment="1" applyProtection="1">
      <alignment horizontal="center" vertical="center" wrapText="1"/>
      <protection/>
    </xf>
    <xf numFmtId="49" fontId="1" fillId="0" borderId="14" xfId="77" applyNumberFormat="1" applyFont="1" applyFill="1" applyBorder="1" applyAlignment="1" applyProtection="1">
      <alignment horizontal="left" vertical="center" wrapText="1"/>
      <protection/>
    </xf>
    <xf numFmtId="0" fontId="1" fillId="0" borderId="11" xfId="77" applyNumberFormat="1" applyFont="1" applyFill="1" applyBorder="1" applyAlignment="1" applyProtection="1">
      <alignment horizontal="left" vertical="center" wrapText="1"/>
      <protection/>
    </xf>
    <xf numFmtId="176" fontId="1" fillId="0" borderId="11" xfId="77" applyNumberFormat="1" applyFont="1" applyFill="1" applyBorder="1" applyAlignment="1" applyProtection="1">
      <alignment horizontal="right" vertical="center" wrapText="1"/>
      <protection/>
    </xf>
    <xf numFmtId="176" fontId="1" fillId="0" borderId="9" xfId="77" applyNumberFormat="1" applyFont="1" applyFill="1" applyBorder="1" applyAlignment="1" applyProtection="1">
      <alignment horizontal="right" vertical="center" wrapText="1"/>
      <protection/>
    </xf>
    <xf numFmtId="0" fontId="2" fillId="0" borderId="0" xfId="77" applyFont="1" applyFill="1" applyAlignment="1">
      <alignment horizontal="center" vertical="center"/>
      <protection/>
    </xf>
    <xf numFmtId="0" fontId="1" fillId="0" borderId="20" xfId="77" applyNumberFormat="1" applyFont="1" applyFill="1" applyBorder="1" applyAlignment="1" applyProtection="1">
      <alignment horizontal="right" vertical="center"/>
      <protection/>
    </xf>
    <xf numFmtId="0" fontId="1" fillId="0" borderId="0" xfId="77" applyFont="1" applyFill="1" applyAlignment="1">
      <alignment horizontal="center" vertical="center"/>
      <protection/>
    </xf>
    <xf numFmtId="0" fontId="1" fillId="0" borderId="0" xfId="77" applyFont="1" applyFill="1" applyBorder="1" applyAlignment="1">
      <alignment horizontal="center" vertical="center"/>
      <protection/>
    </xf>
    <xf numFmtId="0" fontId="2" fillId="0" borderId="0" xfId="77" applyFont="1" applyFill="1" applyBorder="1" applyAlignment="1">
      <alignment horizontal="center" vertical="center"/>
      <protection/>
    </xf>
    <xf numFmtId="0" fontId="2" fillId="0" borderId="0" xfId="77" applyFont="1" applyBorder="1" applyAlignment="1">
      <alignment horizontal="center" vertical="center"/>
      <protection/>
    </xf>
    <xf numFmtId="0" fontId="1" fillId="0" borderId="0" xfId="77" applyFont="1" applyAlignment="1">
      <alignment horizontal="centerContinuous"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7" applyFont="1">
      <alignment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2" fillId="0" borderId="0" xfId="75" applyFont="1" applyAlignment="1">
      <alignment horizontal="center" vertical="center" wrapText="1"/>
      <protection/>
    </xf>
    <xf numFmtId="0" fontId="2" fillId="0" borderId="0" xfId="75" applyFont="1" applyAlignment="1">
      <alignment horizontal="right" vertical="center" wrapText="1"/>
      <protection/>
    </xf>
    <xf numFmtId="0" fontId="5" fillId="0" borderId="0" xfId="75" applyNumberFormat="1" applyFont="1" applyFill="1" applyAlignment="1" applyProtection="1">
      <alignment horizontal="center" vertical="center" wrapText="1"/>
      <protection/>
    </xf>
    <xf numFmtId="0" fontId="1" fillId="0" borderId="20" xfId="75" applyFont="1" applyBorder="1" applyAlignment="1">
      <alignment horizontal="left" vertical="center"/>
      <protection/>
    </xf>
    <xf numFmtId="0" fontId="1" fillId="0" borderId="20" xfId="75" applyFont="1" applyBorder="1" applyAlignment="1">
      <alignment horizontal="center" vertical="center" wrapText="1"/>
      <protection/>
    </xf>
    <xf numFmtId="0" fontId="1" fillId="0" borderId="20" xfId="75" applyFont="1" applyBorder="1" applyAlignment="1">
      <alignment horizontal="centerContinuous" vertical="center" wrapText="1"/>
      <protection/>
    </xf>
    <xf numFmtId="0" fontId="1" fillId="0" borderId="0" xfId="75" applyFont="1" applyAlignment="1">
      <alignment horizontal="center" vertical="center" wrapText="1"/>
      <protection/>
    </xf>
    <xf numFmtId="0" fontId="1" fillId="0" borderId="0" xfId="75" applyFont="1" applyAlignment="1">
      <alignment horizontal="left" vertical="center" wrapText="1"/>
      <protection/>
    </xf>
    <xf numFmtId="0" fontId="1" fillId="8" borderId="9" xfId="75" applyFont="1" applyFill="1" applyBorder="1" applyAlignment="1">
      <alignment horizontal="center" vertical="center" wrapText="1"/>
      <protection/>
    </xf>
    <xf numFmtId="0" fontId="1" fillId="8" borderId="9" xfId="75" applyNumberFormat="1" applyFont="1" applyFill="1" applyBorder="1" applyAlignment="1" applyProtection="1">
      <alignment horizontal="center" vertical="center" wrapText="1"/>
      <protection/>
    </xf>
    <xf numFmtId="0" fontId="1" fillId="0" borderId="9" xfId="75" applyFont="1" applyBorder="1" applyAlignment="1">
      <alignment horizontal="center" vertical="center"/>
      <protection/>
    </xf>
    <xf numFmtId="0" fontId="1" fillId="0" borderId="9" xfId="75" applyFont="1" applyBorder="1" applyAlignment="1">
      <alignment horizontal="centerContinuous" vertical="center"/>
      <protection/>
    </xf>
    <xf numFmtId="0" fontId="2" fillId="0" borderId="9" xfId="75" applyFont="1" applyBorder="1" applyAlignment="1">
      <alignment horizontal="center" vertical="center"/>
      <protection/>
    </xf>
    <xf numFmtId="0" fontId="2" fillId="0" borderId="9" xfId="75" applyFont="1" applyBorder="1" applyAlignment="1">
      <alignment horizontal="centerContinuous" vertical="center"/>
      <protection/>
    </xf>
    <xf numFmtId="0" fontId="2" fillId="0" borderId="0" xfId="75" applyNumberFormat="1" applyFont="1" applyFill="1" applyAlignment="1" applyProtection="1">
      <alignment vertical="center" wrapText="1"/>
      <protection/>
    </xf>
    <xf numFmtId="0" fontId="1" fillId="0" borderId="20" xfId="75" applyNumberFormat="1" applyFont="1" applyFill="1" applyBorder="1" applyAlignment="1" applyProtection="1">
      <alignment vertical="center"/>
      <protection/>
    </xf>
    <xf numFmtId="176" fontId="2" fillId="0" borderId="9" xfId="75" applyNumberFormat="1" applyFont="1" applyBorder="1" applyAlignment="1">
      <alignment horizontal="centerContinuous" vertical="center"/>
      <protection/>
    </xf>
    <xf numFmtId="176" fontId="2" fillId="0" borderId="9" xfId="75" applyNumberFormat="1" applyFont="1" applyBorder="1" applyAlignment="1">
      <alignment horizontal="right" vertical="center"/>
      <protection/>
    </xf>
    <xf numFmtId="0" fontId="2" fillId="0" borderId="0" xfId="75" applyNumberFormat="1" applyFont="1" applyFill="1" applyAlignment="1" applyProtection="1">
      <alignment horizontal="center" vertical="center" wrapText="1"/>
      <protection/>
    </xf>
    <xf numFmtId="0" fontId="1" fillId="0" borderId="20" xfId="75" applyNumberFormat="1" applyFont="1" applyFill="1" applyBorder="1" applyAlignment="1" applyProtection="1">
      <alignment horizontal="center" vertical="center"/>
      <protection/>
    </xf>
    <xf numFmtId="0" fontId="1" fillId="8" borderId="9" xfId="75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79" applyFont="1" applyAlignment="1">
      <alignment horizontal="center" vertical="center" wrapText="1"/>
      <protection/>
    </xf>
    <xf numFmtId="0" fontId="2" fillId="0" borderId="0" xfId="81" applyFont="1" applyAlignment="1">
      <alignment horizontal="centerContinuous" vertical="center"/>
      <protection/>
    </xf>
    <xf numFmtId="0" fontId="2" fillId="0" borderId="0" xfId="81" applyFont="1" applyAlignment="1">
      <alignment horizontal="center" vertical="center"/>
      <protection/>
    </xf>
    <xf numFmtId="0" fontId="1" fillId="0" borderId="0" xfId="81">
      <alignment vertical="center"/>
      <protection/>
    </xf>
    <xf numFmtId="0" fontId="2" fillId="0" borderId="0" xfId="81" applyFont="1" applyAlignment="1">
      <alignment horizontal="center" vertical="center" wrapText="1"/>
      <protection/>
    </xf>
    <xf numFmtId="0" fontId="2" fillId="0" borderId="0" xfId="81" applyFont="1" applyAlignment="1">
      <alignment horizontal="right" vertical="center" wrapText="1"/>
      <protection/>
    </xf>
    <xf numFmtId="0" fontId="5" fillId="0" borderId="0" xfId="81" applyNumberFormat="1" applyFont="1" applyFill="1" applyAlignment="1" applyProtection="1">
      <alignment horizontal="center" vertical="center" wrapText="1"/>
      <protection/>
    </xf>
    <xf numFmtId="0" fontId="1" fillId="0" borderId="20" xfId="81" applyFont="1" applyBorder="1" applyAlignment="1">
      <alignment horizontal="left" vertical="center"/>
      <protection/>
    </xf>
    <xf numFmtId="0" fontId="1" fillId="0" borderId="20" xfId="81" applyFont="1" applyBorder="1" applyAlignment="1">
      <alignment horizontal="center" vertical="center" wrapText="1"/>
      <protection/>
    </xf>
    <xf numFmtId="0" fontId="1" fillId="0" borderId="20" xfId="81" applyFont="1" applyBorder="1" applyAlignment="1">
      <alignment horizontal="centerContinuous" vertical="center" wrapText="1"/>
      <protection/>
    </xf>
    <xf numFmtId="0" fontId="1" fillId="0" borderId="0" xfId="81" applyFont="1" applyAlignment="1">
      <alignment horizontal="center" vertical="center" wrapText="1"/>
      <protection/>
    </xf>
    <xf numFmtId="0" fontId="1" fillId="0" borderId="0" xfId="81" applyFont="1" applyAlignment="1">
      <alignment horizontal="left" vertical="center" wrapText="1"/>
      <protection/>
    </xf>
    <xf numFmtId="0" fontId="1" fillId="8" borderId="9" xfId="81" applyNumberFormat="1" applyFont="1" applyFill="1" applyBorder="1" applyAlignment="1" applyProtection="1">
      <alignment horizontal="center" vertical="center" wrapText="1"/>
      <protection/>
    </xf>
    <xf numFmtId="0" fontId="1" fillId="8" borderId="9" xfId="81" applyNumberFormat="1" applyFont="1" applyFill="1" applyBorder="1" applyAlignment="1" applyProtection="1">
      <alignment horizontal="center" vertical="center"/>
      <protection/>
    </xf>
    <xf numFmtId="0" fontId="1" fillId="0" borderId="9" xfId="81" applyFont="1" applyBorder="1" applyAlignment="1">
      <alignment horizontal="center" vertical="center"/>
      <protection/>
    </xf>
    <xf numFmtId="0" fontId="2" fillId="0" borderId="9" xfId="81" applyFont="1" applyBorder="1" applyAlignment="1">
      <alignment horizontal="centerContinuous" vertical="center"/>
      <protection/>
    </xf>
    <xf numFmtId="0" fontId="2" fillId="0" borderId="9" xfId="81" applyFont="1" applyBorder="1" applyAlignment="1">
      <alignment horizontal="center" vertical="center"/>
      <protection/>
    </xf>
    <xf numFmtId="0" fontId="1" fillId="0" borderId="0" xfId="81" applyFont="1">
      <alignment vertical="center"/>
      <protection/>
    </xf>
    <xf numFmtId="0" fontId="4" fillId="0" borderId="9" xfId="0" applyFont="1" applyFill="1" applyBorder="1" applyAlignment="1">
      <alignment horizontal="right" vertical="center" wrapText="1"/>
    </xf>
    <xf numFmtId="0" fontId="1" fillId="0" borderId="9" xfId="81" applyFont="1" applyBorder="1">
      <alignment vertical="center"/>
      <protection/>
    </xf>
    <xf numFmtId="0" fontId="1" fillId="0" borderId="9" xfId="81" applyBorder="1">
      <alignment vertical="center"/>
      <protection/>
    </xf>
    <xf numFmtId="0" fontId="2" fillId="0" borderId="0" xfId="81" applyNumberFormat="1" applyFont="1" applyFill="1" applyAlignment="1" applyProtection="1">
      <alignment horizontal="right" vertical="center" wrapText="1"/>
      <protection/>
    </xf>
    <xf numFmtId="0" fontId="2" fillId="0" borderId="0" xfId="81" applyNumberFormat="1" applyFont="1" applyFill="1" applyAlignment="1" applyProtection="1">
      <alignment vertical="center" wrapText="1"/>
      <protection/>
    </xf>
    <xf numFmtId="0" fontId="1" fillId="0" borderId="20" xfId="81" applyNumberFormat="1" applyFont="1" applyFill="1" applyBorder="1" applyAlignment="1" applyProtection="1">
      <alignment horizontal="right" vertical="center" wrapText="1"/>
      <protection/>
    </xf>
    <xf numFmtId="0" fontId="1" fillId="0" borderId="0" xfId="81" applyNumberFormat="1" applyFont="1" applyFill="1" applyAlignment="1" applyProtection="1">
      <alignment horizontal="center" wrapText="1"/>
      <protection/>
    </xf>
    <xf numFmtId="0" fontId="4" fillId="0" borderId="0" xfId="0" applyFont="1" applyAlignment="1">
      <alignment horizontal="center" vertical="center"/>
    </xf>
    <xf numFmtId="176" fontId="4" fillId="8" borderId="9" xfId="69" applyNumberFormat="1" applyFont="1" applyFill="1" applyBorder="1" applyAlignment="1">
      <alignment horizontal="center" vertical="center" wrapText="1"/>
      <protection/>
    </xf>
    <xf numFmtId="0" fontId="4" fillId="8" borderId="22" xfId="69" applyFont="1" applyFill="1" applyBorder="1" applyAlignment="1">
      <alignment horizontal="center" vertical="center" wrapText="1"/>
      <protection/>
    </xf>
    <xf numFmtId="0" fontId="4" fillId="8" borderId="22" xfId="69" applyFont="1" applyFill="1" applyBorder="1" applyAlignment="1">
      <alignment horizontal="center" vertical="center"/>
      <protection/>
    </xf>
    <xf numFmtId="0" fontId="4" fillId="8" borderId="9" xfId="69" applyFont="1" applyFill="1" applyBorder="1" applyAlignment="1">
      <alignment horizontal="center" vertical="center"/>
      <protection/>
    </xf>
    <xf numFmtId="0" fontId="4" fillId="0" borderId="9" xfId="69" applyFont="1" applyBorder="1" applyAlignment="1">
      <alignment horizontal="centerContinuous" vertical="center"/>
      <protection/>
    </xf>
    <xf numFmtId="0" fontId="1" fillId="8" borderId="0" xfId="79" applyFont="1" applyFill="1" applyAlignment="1">
      <alignment vertical="center"/>
      <protection/>
    </xf>
    <xf numFmtId="0" fontId="1" fillId="0" borderId="0" xfId="79" applyFont="1">
      <alignment vertical="center"/>
      <protection/>
    </xf>
    <xf numFmtId="0" fontId="4" fillId="0" borderId="0" xfId="79" applyFont="1">
      <alignment vertical="center"/>
      <protection/>
    </xf>
    <xf numFmtId="49" fontId="2" fillId="8" borderId="0" xfId="79" applyNumberFormat="1" applyFont="1" applyFill="1" applyAlignment="1">
      <alignment horizontal="center" vertical="center"/>
      <protection/>
    </xf>
    <xf numFmtId="0" fontId="2" fillId="8" borderId="0" xfId="79" applyFont="1" applyFill="1" applyAlignment="1">
      <alignment horizontal="left" vertical="center"/>
      <protection/>
    </xf>
    <xf numFmtId="177" fontId="2" fillId="8" borderId="0" xfId="79" applyNumberFormat="1" applyFont="1" applyFill="1" applyAlignment="1">
      <alignment horizontal="center" vertical="center"/>
      <protection/>
    </xf>
    <xf numFmtId="0" fontId="1" fillId="0" borderId="0" xfId="79">
      <alignment vertical="center"/>
      <protection/>
    </xf>
    <xf numFmtId="0" fontId="1" fillId="0" borderId="0" xfId="79" applyFont="1" applyAlignment="1">
      <alignment horizontal="centerContinuous" vertical="center"/>
      <protection/>
    </xf>
    <xf numFmtId="0" fontId="5" fillId="0" borderId="0" xfId="79" applyNumberFormat="1" applyFont="1" applyFill="1" applyAlignment="1" applyProtection="1">
      <alignment horizontal="center" vertical="center"/>
      <protection/>
    </xf>
    <xf numFmtId="49" fontId="1" fillId="8" borderId="0" xfId="79" applyNumberFormat="1" applyFont="1" applyFill="1" applyAlignment="1">
      <alignment vertical="center"/>
      <protection/>
    </xf>
    <xf numFmtId="0" fontId="1" fillId="0" borderId="0" xfId="79" applyFont="1" applyFill="1" applyAlignment="1">
      <alignment horizontal="centerContinuous" vertical="center"/>
      <protection/>
    </xf>
    <xf numFmtId="0" fontId="1" fillId="0" borderId="0" xfId="79" applyFont="1" applyAlignment="1">
      <alignment horizontal="center" vertical="center" wrapText="1"/>
      <protection/>
    </xf>
    <xf numFmtId="0" fontId="1" fillId="8" borderId="10" xfId="79" applyFont="1" applyFill="1" applyBorder="1" applyAlignment="1">
      <alignment horizontal="centerContinuous" vertical="center"/>
      <protection/>
    </xf>
    <xf numFmtId="0" fontId="1" fillId="8" borderId="22" xfId="79" applyFont="1" applyFill="1" applyBorder="1" applyAlignment="1">
      <alignment horizontal="centerContinuous" vertical="center"/>
      <protection/>
    </xf>
    <xf numFmtId="0" fontId="1" fillId="8" borderId="11" xfId="79" applyNumberFormat="1" applyFont="1" applyFill="1" applyBorder="1" applyAlignment="1" applyProtection="1">
      <alignment horizontal="center" vertical="center" wrapText="1"/>
      <protection/>
    </xf>
    <xf numFmtId="0" fontId="1" fillId="0" borderId="11" xfId="79" applyNumberFormat="1" applyFont="1" applyFill="1" applyBorder="1" applyAlignment="1" applyProtection="1">
      <alignment horizontal="center" vertical="center" wrapText="1"/>
      <protection/>
    </xf>
    <xf numFmtId="0" fontId="1" fillId="8" borderId="9" xfId="79" applyNumberFormat="1" applyFont="1" applyFill="1" applyBorder="1" applyAlignment="1" applyProtection="1">
      <alignment horizontal="center" vertical="center" wrapText="1"/>
      <protection/>
    </xf>
    <xf numFmtId="0" fontId="1" fillId="8" borderId="21" xfId="79" applyFont="1" applyFill="1" applyBorder="1" applyAlignment="1">
      <alignment horizontal="centerContinuous" vertical="center"/>
      <protection/>
    </xf>
    <xf numFmtId="0" fontId="1" fillId="8" borderId="11" xfId="79" applyNumberFormat="1" applyFont="1" applyFill="1" applyBorder="1" applyAlignment="1" applyProtection="1">
      <alignment horizontal="center" vertical="center"/>
      <protection/>
    </xf>
    <xf numFmtId="0" fontId="1" fillId="0" borderId="9" xfId="79" applyNumberFormat="1" applyFont="1" applyFill="1" applyBorder="1" applyAlignment="1" applyProtection="1">
      <alignment horizontal="center" vertical="center" wrapText="1"/>
      <protection/>
    </xf>
    <xf numFmtId="0" fontId="1" fillId="8" borderId="20" xfId="79" applyFont="1" applyFill="1" applyBorder="1" applyAlignment="1">
      <alignment horizontal="center" vertical="center" wrapText="1"/>
      <protection/>
    </xf>
    <xf numFmtId="49" fontId="2" fillId="0" borderId="0" xfId="79" applyNumberFormat="1" applyFont="1" applyFill="1" applyAlignment="1">
      <alignment horizontal="center" vertical="center"/>
      <protection/>
    </xf>
    <xf numFmtId="0" fontId="2" fillId="0" borderId="0" xfId="79" applyFont="1" applyFill="1" applyAlignment="1">
      <alignment horizontal="left" vertical="center"/>
      <protection/>
    </xf>
    <xf numFmtId="177" fontId="2" fillId="0" borderId="0" xfId="79" applyNumberFormat="1" applyFont="1" applyFill="1" applyAlignment="1">
      <alignment horizontal="center" vertical="center"/>
      <protection/>
    </xf>
    <xf numFmtId="177" fontId="1" fillId="8" borderId="0" xfId="79" applyNumberFormat="1" applyFont="1" applyFill="1" applyAlignment="1">
      <alignment vertical="center"/>
      <protection/>
    </xf>
    <xf numFmtId="0" fontId="1" fillId="8" borderId="9" xfId="79" applyNumberFormat="1" applyFont="1" applyFill="1" applyBorder="1" applyAlignment="1" applyProtection="1">
      <alignment horizontal="center" vertical="center"/>
      <protection/>
    </xf>
    <xf numFmtId="0" fontId="1" fillId="8" borderId="13" xfId="79" applyNumberFormat="1" applyFont="1" applyFill="1" applyBorder="1" applyAlignment="1" applyProtection="1">
      <alignment horizontal="center" vertical="center" wrapText="1"/>
      <protection/>
    </xf>
    <xf numFmtId="177" fontId="1" fillId="8" borderId="13" xfId="79" applyNumberFormat="1" applyFont="1" applyFill="1" applyBorder="1" applyAlignment="1" applyProtection="1">
      <alignment horizontal="center" vertical="center" wrapText="1"/>
      <protection/>
    </xf>
    <xf numFmtId="0" fontId="1" fillId="8" borderId="10" xfId="79" applyNumberFormat="1" applyFont="1" applyFill="1" applyBorder="1" applyAlignment="1" applyProtection="1">
      <alignment horizontal="center" vertical="center" wrapText="1"/>
      <protection/>
    </xf>
    <xf numFmtId="177" fontId="1" fillId="8" borderId="9" xfId="79" applyNumberFormat="1" applyFont="1" applyFill="1" applyBorder="1" applyAlignment="1" applyProtection="1">
      <alignment horizontal="center" vertical="center" wrapText="1"/>
      <protection/>
    </xf>
    <xf numFmtId="176" fontId="4" fillId="8" borderId="22" xfId="69" applyNumberFormat="1" applyFont="1" applyFill="1" applyBorder="1" applyAlignment="1">
      <alignment horizontal="right" vertical="center"/>
      <protection/>
    </xf>
    <xf numFmtId="0" fontId="1" fillId="0" borderId="0" xfId="79" applyFont="1" applyAlignment="1">
      <alignment horizontal="right" vertical="center" wrapText="1"/>
      <protection/>
    </xf>
    <xf numFmtId="0" fontId="1" fillId="0" borderId="20" xfId="79" applyFont="1" applyBorder="1" applyAlignment="1">
      <alignment horizontal="left" vertical="center" wrapText="1"/>
      <protection/>
    </xf>
    <xf numFmtId="0" fontId="1" fillId="8" borderId="20" xfId="79" applyNumberFormat="1" applyFont="1" applyFill="1" applyBorder="1" applyAlignment="1" applyProtection="1">
      <alignment horizontal="right" vertical="center"/>
      <protection/>
    </xf>
    <xf numFmtId="0" fontId="1" fillId="8" borderId="12" xfId="79" applyFont="1" applyFill="1" applyBorder="1" applyAlignment="1">
      <alignment horizontal="center" vertical="center" wrapText="1"/>
      <protection/>
    </xf>
    <xf numFmtId="0" fontId="1" fillId="8" borderId="13" xfId="79" applyFont="1" applyFill="1" applyBorder="1" applyAlignment="1">
      <alignment horizontal="center" vertical="center" wrapText="1"/>
      <protection/>
    </xf>
    <xf numFmtId="0" fontId="1" fillId="8" borderId="12" xfId="79" applyFont="1" applyFill="1" applyBorder="1" applyAlignment="1" applyProtection="1">
      <alignment horizontal="center" vertical="center" wrapText="1"/>
      <protection locked="0"/>
    </xf>
    <xf numFmtId="176" fontId="4" fillId="0" borderId="9" xfId="69" applyNumberFormat="1" applyFont="1" applyBorder="1" applyAlignment="1">
      <alignment horizontal="right" vertical="center"/>
      <protection/>
    </xf>
    <xf numFmtId="0" fontId="1" fillId="0" borderId="0" xfId="79" applyFill="1">
      <alignment vertical="center"/>
      <protection/>
    </xf>
    <xf numFmtId="0" fontId="1" fillId="0" borderId="0" xfId="69" applyFont="1" applyFill="1">
      <alignment vertical="center"/>
      <protection/>
    </xf>
    <xf numFmtId="0" fontId="2" fillId="0" borderId="0" xfId="69" applyFont="1" applyAlignment="1">
      <alignment horizontal="centerContinuous" vertical="center"/>
      <protection/>
    </xf>
    <xf numFmtId="0" fontId="2" fillId="0" borderId="0" xfId="69" applyFont="1" applyAlignment="1">
      <alignment horizontal="center" vertical="center"/>
      <protection/>
    </xf>
    <xf numFmtId="0" fontId="1" fillId="0" borderId="0" xfId="69">
      <alignment vertical="center"/>
      <protection/>
    </xf>
    <xf numFmtId="0" fontId="2" fillId="0" borderId="0" xfId="69" applyFont="1" applyAlignment="1">
      <alignment horizontal="right" vertical="center" wrapText="1"/>
      <protection/>
    </xf>
    <xf numFmtId="0" fontId="2" fillId="0" borderId="0" xfId="69" applyFont="1" applyAlignment="1">
      <alignment horizontal="center" vertical="center" wrapText="1"/>
      <protection/>
    </xf>
    <xf numFmtId="0" fontId="5" fillId="0" borderId="0" xfId="69" applyNumberFormat="1" applyFont="1" applyFill="1" applyAlignment="1" applyProtection="1">
      <alignment horizontal="center" vertical="center"/>
      <protection/>
    </xf>
    <xf numFmtId="0" fontId="1" fillId="0" borderId="20" xfId="69" applyFont="1" applyBorder="1" applyAlignment="1">
      <alignment horizontal="left" vertical="center"/>
      <protection/>
    </xf>
    <xf numFmtId="0" fontId="1" fillId="0" borderId="20" xfId="69" applyFont="1" applyBorder="1" applyAlignment="1">
      <alignment horizontal="centerContinuous" vertical="center" wrapText="1"/>
      <protection/>
    </xf>
    <xf numFmtId="0" fontId="1" fillId="0" borderId="20" xfId="69" applyFont="1" applyBorder="1" applyAlignment="1">
      <alignment horizontal="center" vertical="center" wrapText="1"/>
      <protection/>
    </xf>
    <xf numFmtId="0" fontId="1" fillId="0" borderId="0" xfId="69" applyFont="1" applyFill="1" applyAlignment="1">
      <alignment horizontal="left" vertical="center" wrapText="1"/>
      <protection/>
    </xf>
    <xf numFmtId="0" fontId="1" fillId="0" borderId="20" xfId="69" applyFont="1" applyBorder="1" applyAlignment="1">
      <alignment horizontal="left" vertical="center" wrapText="1"/>
      <protection/>
    </xf>
    <xf numFmtId="0" fontId="1" fillId="0" borderId="0" xfId="69" applyFont="1" applyAlignment="1">
      <alignment horizontal="left" vertical="center" wrapText="1"/>
      <protection/>
    </xf>
    <xf numFmtId="0" fontId="1" fillId="0" borderId="9" xfId="69" applyFont="1" applyFill="1" applyBorder="1" applyAlignment="1">
      <alignment horizontal="center" vertical="center" wrapText="1"/>
      <protection/>
    </xf>
    <xf numFmtId="0" fontId="1" fillId="8" borderId="9" xfId="69" applyFont="1" applyFill="1" applyBorder="1" applyAlignment="1">
      <alignment horizontal="center" vertical="center" wrapText="1"/>
      <protection/>
    </xf>
    <xf numFmtId="49" fontId="1" fillId="8" borderId="9" xfId="69" applyNumberFormat="1" applyFont="1" applyFill="1" applyBorder="1" applyAlignment="1" applyProtection="1">
      <alignment horizontal="center" vertical="center" wrapText="1"/>
      <protection/>
    </xf>
    <xf numFmtId="0" fontId="1" fillId="8" borderId="11" xfId="69" applyFont="1" applyFill="1" applyBorder="1" applyAlignment="1">
      <alignment horizontal="center" vertical="center" wrapText="1"/>
      <protection/>
    </xf>
    <xf numFmtId="0" fontId="1" fillId="8" borderId="9" xfId="69" applyNumberFormat="1" applyFont="1" applyFill="1" applyBorder="1" applyAlignment="1" applyProtection="1">
      <alignment horizontal="center" vertical="center" wrapText="1"/>
      <protection/>
    </xf>
    <xf numFmtId="176" fontId="1" fillId="8" borderId="22" xfId="69" applyNumberFormat="1" applyFont="1" applyFill="1" applyBorder="1" applyAlignment="1">
      <alignment horizontal="right" vertical="center"/>
      <protection/>
    </xf>
    <xf numFmtId="176" fontId="1" fillId="8" borderId="10" xfId="69" applyNumberFormat="1" applyFont="1" applyFill="1" applyBorder="1" applyAlignment="1">
      <alignment horizontal="right" vertical="center"/>
      <protection/>
    </xf>
    <xf numFmtId="176" fontId="1" fillId="8" borderId="23" xfId="69" applyNumberFormat="1" applyFont="1" applyFill="1" applyBorder="1" applyAlignment="1">
      <alignment horizontal="right" vertical="center"/>
      <protection/>
    </xf>
    <xf numFmtId="49" fontId="1" fillId="0" borderId="11" xfId="69" applyNumberFormat="1" applyFont="1" applyFill="1" applyBorder="1" applyAlignment="1" applyProtection="1">
      <alignment horizontal="center" vertical="center" wrapText="1"/>
      <protection/>
    </xf>
    <xf numFmtId="49" fontId="1" fillId="0" borderId="9" xfId="69" applyNumberFormat="1" applyFont="1" applyFill="1" applyBorder="1" applyAlignment="1" applyProtection="1">
      <alignment horizontal="center" vertical="center" wrapText="1"/>
      <protection/>
    </xf>
    <xf numFmtId="0" fontId="1" fillId="0" borderId="14" xfId="69" applyNumberFormat="1" applyFont="1" applyFill="1" applyBorder="1" applyAlignment="1" applyProtection="1">
      <alignment horizontal="left" vertical="center" wrapText="1"/>
      <protection/>
    </xf>
    <xf numFmtId="176" fontId="1" fillId="0" borderId="11" xfId="69" applyNumberFormat="1" applyFont="1" applyFill="1" applyBorder="1" applyAlignment="1" applyProtection="1">
      <alignment horizontal="right" vertical="center" wrapText="1"/>
      <protection/>
    </xf>
    <xf numFmtId="176" fontId="1" fillId="0" borderId="9" xfId="69" applyNumberFormat="1" applyFont="1" applyFill="1" applyBorder="1" applyAlignment="1" applyProtection="1">
      <alignment horizontal="right" vertical="center" wrapText="1"/>
      <protection/>
    </xf>
    <xf numFmtId="176" fontId="1" fillId="0" borderId="14" xfId="69" applyNumberFormat="1" applyFont="1" applyFill="1" applyBorder="1" applyAlignment="1" applyProtection="1">
      <alignment horizontal="right" vertical="center" wrapText="1"/>
      <protection/>
    </xf>
    <xf numFmtId="0" fontId="2" fillId="0" borderId="0" xfId="69" applyFont="1" applyFill="1" applyAlignment="1">
      <alignment horizontal="centerContinuous" vertical="center"/>
      <protection/>
    </xf>
    <xf numFmtId="0" fontId="2" fillId="0" borderId="0" xfId="69" applyFont="1" applyFill="1" applyAlignment="1">
      <alignment horizontal="center" vertical="center"/>
      <protection/>
    </xf>
    <xf numFmtId="0" fontId="2" fillId="0" borderId="0" xfId="69" applyFont="1" applyAlignment="1">
      <alignment horizontal="right" vertical="top"/>
      <protection/>
    </xf>
    <xf numFmtId="0" fontId="1" fillId="0" borderId="0" xfId="69" applyFont="1" applyAlignment="1">
      <alignment horizontal="centerContinuous" vertical="center"/>
      <protection/>
    </xf>
    <xf numFmtId="0" fontId="1" fillId="0" borderId="20" xfId="69" applyNumberFormat="1" applyFont="1" applyFill="1" applyBorder="1" applyAlignment="1" applyProtection="1">
      <alignment horizontal="right" vertical="center"/>
      <protection/>
    </xf>
    <xf numFmtId="0" fontId="1" fillId="8" borderId="18" xfId="69" applyNumberFormat="1" applyFont="1" applyFill="1" applyBorder="1" applyAlignment="1" applyProtection="1">
      <alignment horizontal="center" vertical="center"/>
      <protection/>
    </xf>
    <xf numFmtId="0" fontId="1" fillId="8" borderId="13" xfId="69" applyNumberFormat="1" applyFont="1" applyFill="1" applyBorder="1" applyAlignment="1" applyProtection="1">
      <alignment horizontal="center" vertical="center"/>
      <protection/>
    </xf>
    <xf numFmtId="0" fontId="1" fillId="8" borderId="11" xfId="69" applyNumberFormat="1" applyFont="1" applyFill="1" applyBorder="1" applyAlignment="1" applyProtection="1">
      <alignment horizontal="center" vertical="center"/>
      <protection/>
    </xf>
    <xf numFmtId="0" fontId="1" fillId="8" borderId="9" xfId="69" applyNumberFormat="1" applyFont="1" applyFill="1" applyBorder="1" applyAlignment="1" applyProtection="1">
      <alignment horizontal="center" vertical="center"/>
      <protection/>
    </xf>
    <xf numFmtId="0" fontId="1" fillId="8" borderId="22" xfId="69" applyFont="1" applyFill="1" applyBorder="1" applyAlignment="1">
      <alignment horizontal="center" vertical="center" wrapText="1"/>
      <protection/>
    </xf>
    <xf numFmtId="0" fontId="1" fillId="8" borderId="22" xfId="69" applyFont="1" applyFill="1" applyBorder="1" applyAlignment="1">
      <alignment horizontal="center" vertical="center"/>
      <protection/>
    </xf>
    <xf numFmtId="0" fontId="1" fillId="8" borderId="9" xfId="69" applyFont="1" applyFill="1" applyBorder="1" applyAlignment="1">
      <alignment horizontal="center" vertical="center"/>
      <protection/>
    </xf>
    <xf numFmtId="0" fontId="1" fillId="0" borderId="0" xfId="69" applyFont="1" applyFill="1" applyAlignment="1">
      <alignment horizontal="centerContinuous" vertical="center"/>
      <protection/>
    </xf>
    <xf numFmtId="0" fontId="1" fillId="0" borderId="0" xfId="69" applyFont="1">
      <alignment vertical="center"/>
      <protection/>
    </xf>
    <xf numFmtId="0" fontId="1" fillId="0" borderId="0" xfId="80" applyFont="1" applyFill="1">
      <alignment vertical="center"/>
      <protection/>
    </xf>
    <xf numFmtId="0" fontId="2" fillId="0" borderId="0" xfId="80" applyFont="1" applyAlignment="1">
      <alignment horizontal="centerContinuous" vertical="center"/>
      <protection/>
    </xf>
    <xf numFmtId="0" fontId="1" fillId="0" borderId="0" xfId="80">
      <alignment vertical="center"/>
      <protection/>
    </xf>
    <xf numFmtId="0" fontId="2" fillId="0" borderId="0" xfId="80" applyFont="1" applyAlignment="1">
      <alignment horizontal="right" vertical="center"/>
      <protection/>
    </xf>
    <xf numFmtId="0" fontId="5" fillId="0" borderId="0" xfId="80" applyNumberFormat="1" applyFont="1" applyFill="1" applyAlignment="1" applyProtection="1">
      <alignment horizontal="center" vertical="center"/>
      <protection/>
    </xf>
    <xf numFmtId="0" fontId="1" fillId="0" borderId="0" xfId="80" applyFont="1" applyAlignment="1">
      <alignment horizontal="left" vertical="center"/>
      <protection/>
    </xf>
    <xf numFmtId="0" fontId="1" fillId="0" borderId="20" xfId="80" applyFont="1" applyBorder="1" applyAlignment="1">
      <alignment horizontal="left" vertical="center" wrapText="1"/>
      <protection/>
    </xf>
    <xf numFmtId="0" fontId="1" fillId="0" borderId="0" xfId="80" applyFont="1" applyAlignment="1">
      <alignment horizontal="left" vertical="center" wrapText="1"/>
      <protection/>
    </xf>
    <xf numFmtId="0" fontId="1" fillId="8" borderId="9" xfId="80" applyFont="1" applyFill="1" applyBorder="1" applyAlignment="1">
      <alignment horizontal="center" vertical="center" wrapText="1"/>
      <protection/>
    </xf>
    <xf numFmtId="0" fontId="1" fillId="8" borderId="11" xfId="80" applyFont="1" applyFill="1" applyBorder="1" applyAlignment="1">
      <alignment horizontal="center" vertical="center" wrapText="1"/>
      <protection/>
    </xf>
    <xf numFmtId="0" fontId="1" fillId="8" borderId="9" xfId="80" applyNumberFormat="1" applyFont="1" applyFill="1" applyBorder="1" applyAlignment="1" applyProtection="1">
      <alignment horizontal="center" vertical="center" wrapText="1"/>
      <protection/>
    </xf>
    <xf numFmtId="0" fontId="4" fillId="8" borderId="10" xfId="80" applyFont="1" applyFill="1" applyBorder="1" applyAlignment="1">
      <alignment horizontal="center" vertical="center" wrapText="1"/>
      <protection/>
    </xf>
    <xf numFmtId="176" fontId="4" fillId="0" borderId="11" xfId="80" applyNumberFormat="1" applyFont="1" applyFill="1" applyBorder="1" applyAlignment="1" applyProtection="1">
      <alignment vertical="center"/>
      <protection/>
    </xf>
    <xf numFmtId="49" fontId="1" fillId="0" borderId="9" xfId="80" applyNumberFormat="1" applyFont="1" applyFill="1" applyBorder="1" applyAlignment="1" applyProtection="1">
      <alignment horizontal="left" vertical="center" wrapText="1"/>
      <protection/>
    </xf>
    <xf numFmtId="49" fontId="1" fillId="0" borderId="14" xfId="80" applyNumberFormat="1" applyFont="1" applyFill="1" applyBorder="1" applyAlignment="1" applyProtection="1">
      <alignment horizontal="left" vertical="center" wrapText="1"/>
      <protection/>
    </xf>
    <xf numFmtId="176" fontId="1" fillId="0" borderId="11" xfId="80" applyNumberFormat="1" applyFont="1" applyFill="1" applyBorder="1" applyAlignment="1" applyProtection="1">
      <alignment vertical="center"/>
      <protection/>
    </xf>
    <xf numFmtId="176" fontId="1" fillId="0" borderId="9" xfId="80" applyNumberFormat="1" applyFont="1" applyFill="1" applyBorder="1" applyAlignment="1" applyProtection="1">
      <alignment vertical="center"/>
      <protection/>
    </xf>
    <xf numFmtId="176" fontId="1" fillId="0" borderId="14" xfId="80" applyNumberFormat="1" applyFont="1" applyFill="1" applyBorder="1" applyAlignment="1" applyProtection="1">
      <alignment vertical="center"/>
      <protection/>
    </xf>
    <xf numFmtId="176" fontId="1" fillId="0" borderId="9" xfId="0" applyNumberFormat="1" applyFont="1" applyFill="1" applyBorder="1" applyAlignment="1" applyProtection="1">
      <alignment vertical="center"/>
      <protection/>
    </xf>
    <xf numFmtId="182" fontId="1" fillId="0" borderId="11" xfId="80" applyNumberFormat="1" applyFont="1" applyFill="1" applyBorder="1" applyAlignment="1" applyProtection="1">
      <alignment horizontal="right" vertical="center" wrapText="1"/>
      <protection/>
    </xf>
    <xf numFmtId="0" fontId="1" fillId="0" borderId="0" xfId="80" applyFont="1" applyFill="1" applyAlignment="1">
      <alignment horizontal="centerContinuous" vertical="center"/>
      <protection/>
    </xf>
    <xf numFmtId="0" fontId="2" fillId="0" borderId="0" xfId="80" applyFont="1" applyFill="1" applyAlignment="1">
      <alignment horizontal="centerContinuous" vertical="center"/>
      <protection/>
    </xf>
    <xf numFmtId="0" fontId="2" fillId="0" borderId="0" xfId="80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1" fillId="0" borderId="0" xfId="80" applyFont="1" applyAlignment="1">
      <alignment horizontal="centerContinuous" vertical="center"/>
      <protection/>
    </xf>
    <xf numFmtId="0" fontId="1" fillId="0" borderId="20" xfId="80" applyNumberFormat="1" applyFont="1" applyFill="1" applyBorder="1" applyAlignment="1" applyProtection="1">
      <alignment horizontal="right" vertical="center" wrapText="1"/>
      <protection/>
    </xf>
    <xf numFmtId="0" fontId="1" fillId="8" borderId="13" xfId="80" applyFont="1" applyFill="1" applyBorder="1" applyAlignment="1">
      <alignment horizontal="center" vertical="center" wrapText="1"/>
      <protection/>
    </xf>
    <xf numFmtId="0" fontId="1" fillId="0" borderId="13" xfId="80" applyNumberFormat="1" applyFont="1" applyFill="1" applyBorder="1" applyAlignment="1" applyProtection="1">
      <alignment vertical="center"/>
      <protection/>
    </xf>
    <xf numFmtId="0" fontId="1" fillId="0" borderId="9" xfId="80" applyNumberFormat="1" applyFont="1" applyFill="1" applyBorder="1" applyAlignment="1" applyProtection="1">
      <alignment vertical="center"/>
      <protection/>
    </xf>
    <xf numFmtId="0" fontId="4" fillId="8" borderId="10" xfId="80" applyFont="1" applyFill="1" applyBorder="1" applyAlignment="1">
      <alignment horizontal="center" vertical="center"/>
      <protection/>
    </xf>
    <xf numFmtId="0" fontId="10" fillId="0" borderId="0" xfId="80" applyFont="1" applyAlignment="1">
      <alignment horizontal="centerContinuous" vertical="center"/>
      <protection/>
    </xf>
    <xf numFmtId="182" fontId="1" fillId="0" borderId="9" xfId="80" applyNumberFormat="1" applyFont="1" applyFill="1" applyBorder="1" applyAlignment="1" applyProtection="1">
      <alignment horizontal="right" vertical="center" wrapText="1"/>
      <protection/>
    </xf>
    <xf numFmtId="0" fontId="1" fillId="0" borderId="0" xfId="80" applyFont="1">
      <alignment vertical="center"/>
      <protection/>
    </xf>
    <xf numFmtId="0" fontId="4" fillId="0" borderId="0" xfId="80" applyFont="1">
      <alignment vertical="center"/>
      <protection/>
    </xf>
    <xf numFmtId="0" fontId="1" fillId="0" borderId="9" xfId="83" applyFont="1" applyFill="1" applyBorder="1">
      <alignment vertical="center"/>
      <protection/>
    </xf>
    <xf numFmtId="0" fontId="1" fillId="0" borderId="9" xfId="0" applyFont="1" applyFill="1" applyBorder="1" applyAlignment="1">
      <alignment horizontal="center" vertical="center"/>
    </xf>
    <xf numFmtId="18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9" xfId="80" applyNumberFormat="1" applyFont="1" applyFill="1" applyBorder="1" applyAlignment="1" applyProtection="1" quotePrefix="1">
      <alignment horizontal="left" vertical="center" wrapText="1"/>
      <protection/>
    </xf>
    <xf numFmtId="0" fontId="6" fillId="0" borderId="9" xfId="0" applyFont="1" applyFill="1" applyBorder="1" applyAlignment="1" quotePrefix="1">
      <alignment horizontal="center" vertical="center" wrapText="1" shrinkToFit="1"/>
    </xf>
    <xf numFmtId="0" fontId="7" fillId="0" borderId="9" xfId="0" applyFont="1" applyFill="1" applyBorder="1" applyAlignment="1" quotePrefix="1">
      <alignment horizontal="center" vertical="center" wrapText="1" shrinkToFit="1"/>
    </xf>
    <xf numFmtId="0" fontId="1" fillId="8" borderId="9" xfId="81" applyFont="1" applyFill="1" applyBorder="1" applyAlignment="1" quotePrefix="1">
      <alignment horizontal="center" vertical="center" wrapText="1"/>
      <protection/>
    </xf>
    <xf numFmtId="49" fontId="1" fillId="0" borderId="9" xfId="71" applyNumberFormat="1" applyFont="1" applyFill="1" applyBorder="1" applyAlignment="1" quotePrefix="1">
      <alignment horizontal="center" vertical="center"/>
      <protection/>
    </xf>
    <xf numFmtId="0" fontId="7" fillId="0" borderId="9" xfId="0" applyFont="1" applyFill="1" applyBorder="1" applyAlignment="1" quotePrefix="1">
      <alignment horizontal="left" vertical="center" wrapText="1" shrinkToFi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5E9FB8AE66E14E3CBF0A58F4E691094F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EA9ADEE351EC4FBE8D6B10FECBD78F3B" xfId="69"/>
    <cellStyle name="常规 2" xfId="70"/>
    <cellStyle name="常规 4" xfId="71"/>
    <cellStyle name="常规 5" xfId="72"/>
    <cellStyle name="常规_0B6CD2B80CC44853A61EA0F3C70718A7" xfId="73"/>
    <cellStyle name="常规_16D242D3E8CA48A39E7BABAD4C2ADF34" xfId="74"/>
    <cellStyle name="常规_39487248717147F198562F069F2ADD01" xfId="75"/>
    <cellStyle name="常规_76F45534EFC8460DA0F4824A8C8A34BC" xfId="76"/>
    <cellStyle name="常规_895BA4DC252E44F38DB6B1093505760C" xfId="77"/>
    <cellStyle name="常规_9BD24174709145A1A19E8F64762D88B5" xfId="78"/>
    <cellStyle name="常规_AB1B1E38243A4EE5BA45BBBA49A942B7" xfId="79"/>
    <cellStyle name="常规_F2C9F44EAE6D41698431DB70DDBCF964" xfId="80"/>
    <cellStyle name="常规_FA85956AF29D46888C80C611E9FB4855" xfId="81"/>
    <cellStyle name="常规_FDEBF98641054675A285ACB70D2F65A1" xfId="82"/>
    <cellStyle name="常规_部门收支总表" xfId="83"/>
    <cellStyle name="常规_工资福利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pane xSplit="1" ySplit="5" topLeftCell="B6" activePane="bottomRight" state="frozen"/>
      <selection pane="bottomRight" activeCell="D37" sqref="D37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403"/>
      <c r="B1" s="404"/>
      <c r="C1" s="404"/>
      <c r="D1" s="404"/>
      <c r="E1" s="404"/>
      <c r="H1" s="616" t="s">
        <v>0</v>
      </c>
    </row>
    <row r="2" spans="1:8" ht="20.25" customHeight="1">
      <c r="A2" s="406" t="s">
        <v>1</v>
      </c>
      <c r="B2" s="406"/>
      <c r="C2" s="406"/>
      <c r="D2" s="406"/>
      <c r="E2" s="406"/>
      <c r="F2" s="406"/>
      <c r="G2" s="406"/>
      <c r="H2" s="406"/>
    </row>
    <row r="3" spans="1:8" s="24" customFormat="1" ht="21.75" customHeight="1">
      <c r="A3" s="407" t="s">
        <v>2</v>
      </c>
      <c r="B3" s="407"/>
      <c r="C3" s="407"/>
      <c r="D3" s="408"/>
      <c r="E3" s="408"/>
      <c r="H3" s="409" t="s">
        <v>3</v>
      </c>
    </row>
    <row r="4" spans="1:8" s="24" customFormat="1" ht="16.5" customHeight="1">
      <c r="A4" s="410" t="s">
        <v>4</v>
      </c>
      <c r="B4" s="410"/>
      <c r="C4" s="412" t="s">
        <v>5</v>
      </c>
      <c r="D4" s="412"/>
      <c r="E4" s="412"/>
      <c r="F4" s="412"/>
      <c r="G4" s="412"/>
      <c r="H4" s="412"/>
    </row>
    <row r="5" spans="1:8" s="24" customFormat="1" ht="15" customHeight="1">
      <c r="A5" s="411" t="s">
        <v>6</v>
      </c>
      <c r="B5" s="411" t="s">
        <v>7</v>
      </c>
      <c r="C5" s="412" t="s">
        <v>8</v>
      </c>
      <c r="D5" s="411" t="s">
        <v>7</v>
      </c>
      <c r="E5" s="412" t="s">
        <v>9</v>
      </c>
      <c r="F5" s="411" t="s">
        <v>7</v>
      </c>
      <c r="G5" s="412" t="s">
        <v>10</v>
      </c>
      <c r="H5" s="411" t="s">
        <v>7</v>
      </c>
    </row>
    <row r="6" spans="1:8" s="27" customFormat="1" ht="15" customHeight="1">
      <c r="A6" s="413" t="s">
        <v>11</v>
      </c>
      <c r="B6" s="414">
        <f>B7+B8</f>
        <v>3230</v>
      </c>
      <c r="C6" s="413" t="s">
        <v>12</v>
      </c>
      <c r="D6" s="414"/>
      <c r="E6" s="413" t="s">
        <v>13</v>
      </c>
      <c r="F6" s="414">
        <f>F7+F8</f>
        <v>2950</v>
      </c>
      <c r="G6" s="416" t="s">
        <v>14</v>
      </c>
      <c r="H6" s="414">
        <f>F7</f>
        <v>2712.7</v>
      </c>
    </row>
    <row r="7" spans="1:8" s="27" customFormat="1" ht="15" customHeight="1">
      <c r="A7" s="413" t="s">
        <v>15</v>
      </c>
      <c r="B7" s="414">
        <f>'2、部门收入总表'!E7</f>
        <v>2580</v>
      </c>
      <c r="C7" s="416" t="s">
        <v>16</v>
      </c>
      <c r="D7" s="414"/>
      <c r="E7" s="413" t="s">
        <v>17</v>
      </c>
      <c r="F7" s="414">
        <f>'4、部门支出总表（分类）'!H10</f>
        <v>2712.7</v>
      </c>
      <c r="G7" s="416" t="s">
        <v>18</v>
      </c>
      <c r="H7" s="414">
        <f>F8+F10</f>
        <v>517.3</v>
      </c>
    </row>
    <row r="8" spans="1:8" s="27" customFormat="1" ht="15" customHeight="1">
      <c r="A8" s="413" t="s">
        <v>19</v>
      </c>
      <c r="B8" s="414">
        <f>'2、部门收入总表'!F7</f>
        <v>650</v>
      </c>
      <c r="C8" s="413" t="s">
        <v>20</v>
      </c>
      <c r="D8" s="414"/>
      <c r="E8" s="413" t="s">
        <v>21</v>
      </c>
      <c r="F8" s="414">
        <f>'4、部门支出总表（分类）'!I10</f>
        <v>237.3</v>
      </c>
      <c r="G8" s="416" t="s">
        <v>22</v>
      </c>
      <c r="H8" s="414"/>
    </row>
    <row r="9" spans="1:8" s="27" customFormat="1" ht="15" customHeight="1">
      <c r="A9" s="413" t="s">
        <v>23</v>
      </c>
      <c r="B9" s="414"/>
      <c r="C9" s="413" t="s">
        <v>24</v>
      </c>
      <c r="D9" s="414"/>
      <c r="E9" s="413" t="s">
        <v>25</v>
      </c>
      <c r="F9" s="414"/>
      <c r="G9" s="416" t="s">
        <v>26</v>
      </c>
      <c r="H9" s="414"/>
    </row>
    <row r="10" spans="1:8" s="27" customFormat="1" ht="15" customHeight="1">
      <c r="A10" s="413" t="s">
        <v>27</v>
      </c>
      <c r="B10" s="414"/>
      <c r="C10" s="413" t="s">
        <v>28</v>
      </c>
      <c r="D10" s="414"/>
      <c r="E10" s="413" t="s">
        <v>29</v>
      </c>
      <c r="F10" s="414">
        <f>F11</f>
        <v>280</v>
      </c>
      <c r="G10" s="416" t="s">
        <v>30</v>
      </c>
      <c r="H10" s="414"/>
    </row>
    <row r="11" spans="1:8" s="27" customFormat="1" ht="15" customHeight="1">
      <c r="A11" s="413" t="s">
        <v>31</v>
      </c>
      <c r="B11" s="414"/>
      <c r="C11" s="413" t="s">
        <v>32</v>
      </c>
      <c r="D11" s="414"/>
      <c r="E11" s="627" t="s">
        <v>33</v>
      </c>
      <c r="F11" s="414">
        <f>'4、部门支出总表（分类）'!K11</f>
        <v>280</v>
      </c>
      <c r="G11" s="416" t="s">
        <v>34</v>
      </c>
      <c r="H11" s="414"/>
    </row>
    <row r="12" spans="1:8" s="27" customFormat="1" ht="15" customHeight="1">
      <c r="A12" s="413" t="s">
        <v>35</v>
      </c>
      <c r="B12" s="414"/>
      <c r="C12" s="413" t="s">
        <v>36</v>
      </c>
      <c r="D12" s="414"/>
      <c r="E12" s="627" t="s">
        <v>37</v>
      </c>
      <c r="F12" s="414"/>
      <c r="G12" s="416" t="s">
        <v>38</v>
      </c>
      <c r="H12" s="414"/>
    </row>
    <row r="13" spans="1:8" s="27" customFormat="1" ht="15" customHeight="1">
      <c r="A13" s="413" t="s">
        <v>39</v>
      </c>
      <c r="B13" s="414"/>
      <c r="C13" s="413" t="s">
        <v>40</v>
      </c>
      <c r="D13" s="414"/>
      <c r="E13" s="627" t="s">
        <v>41</v>
      </c>
      <c r="F13" s="414"/>
      <c r="G13" s="416" t="s">
        <v>42</v>
      </c>
      <c r="H13" s="414"/>
    </row>
    <row r="14" spans="1:8" s="27" customFormat="1" ht="15" customHeight="1">
      <c r="A14" s="413" t="s">
        <v>43</v>
      </c>
      <c r="B14" s="414"/>
      <c r="C14" s="413" t="s">
        <v>44</v>
      </c>
      <c r="D14" s="414"/>
      <c r="E14" s="627" t="s">
        <v>45</v>
      </c>
      <c r="F14" s="414"/>
      <c r="G14" s="416" t="s">
        <v>46</v>
      </c>
      <c r="H14" s="414"/>
    </row>
    <row r="15" spans="1:8" s="27" customFormat="1" ht="15" customHeight="1">
      <c r="A15" s="413"/>
      <c r="B15" s="414"/>
      <c r="C15" s="413" t="s">
        <v>47</v>
      </c>
      <c r="D15" s="414"/>
      <c r="E15" s="627" t="s">
        <v>48</v>
      </c>
      <c r="F15" s="414"/>
      <c r="G15" s="416" t="s">
        <v>49</v>
      </c>
      <c r="H15" s="414"/>
    </row>
    <row r="16" spans="1:8" s="27" customFormat="1" ht="15" customHeight="1">
      <c r="A16" s="417"/>
      <c r="B16" s="414"/>
      <c r="C16" s="413" t="s">
        <v>50</v>
      </c>
      <c r="D16" s="414"/>
      <c r="E16" s="627" t="s">
        <v>51</v>
      </c>
      <c r="F16" s="414"/>
      <c r="G16" s="416" t="s">
        <v>52</v>
      </c>
      <c r="H16" s="414"/>
    </row>
    <row r="17" spans="1:8" s="27" customFormat="1" ht="15" customHeight="1">
      <c r="A17" s="413"/>
      <c r="B17" s="414"/>
      <c r="C17" s="413" t="s">
        <v>53</v>
      </c>
      <c r="D17" s="414"/>
      <c r="E17" s="627" t="s">
        <v>54</v>
      </c>
      <c r="F17" s="414"/>
      <c r="G17" s="416" t="s">
        <v>55</v>
      </c>
      <c r="H17" s="414"/>
    </row>
    <row r="18" spans="1:8" s="27" customFormat="1" ht="15" customHeight="1">
      <c r="A18" s="413"/>
      <c r="B18" s="414"/>
      <c r="C18" s="418" t="s">
        <v>56</v>
      </c>
      <c r="D18" s="414"/>
      <c r="E18" s="413" t="s">
        <v>57</v>
      </c>
      <c r="F18" s="414"/>
      <c r="G18" s="416" t="s">
        <v>58</v>
      </c>
      <c r="H18" s="414"/>
    </row>
    <row r="19" spans="1:8" s="27" customFormat="1" ht="15" customHeight="1">
      <c r="A19" s="417"/>
      <c r="B19" s="414"/>
      <c r="C19" s="418" t="s">
        <v>59</v>
      </c>
      <c r="D19" s="414"/>
      <c r="E19" s="413" t="s">
        <v>60</v>
      </c>
      <c r="F19" s="414"/>
      <c r="G19" s="416" t="s">
        <v>61</v>
      </c>
      <c r="H19" s="414"/>
    </row>
    <row r="20" spans="1:8" s="27" customFormat="1" ht="15" customHeight="1">
      <c r="A20" s="417"/>
      <c r="B20" s="414"/>
      <c r="C20" s="418" t="s">
        <v>62</v>
      </c>
      <c r="D20" s="414">
        <f>B26</f>
        <v>3230</v>
      </c>
      <c r="E20" s="413" t="s">
        <v>63</v>
      </c>
      <c r="F20" s="414"/>
      <c r="G20" s="416" t="s">
        <v>64</v>
      </c>
      <c r="H20" s="414"/>
    </row>
    <row r="21" spans="1:8" s="27" customFormat="1" ht="15" customHeight="1">
      <c r="A21" s="413"/>
      <c r="B21" s="414"/>
      <c r="C21" s="418" t="s">
        <v>65</v>
      </c>
      <c r="D21" s="414"/>
      <c r="E21" s="413"/>
      <c r="F21" s="414"/>
      <c r="G21" s="416"/>
      <c r="H21" s="414"/>
    </row>
    <row r="22" spans="1:8" s="27" customFormat="1" ht="15" customHeight="1">
      <c r="A22" s="413"/>
      <c r="B22" s="414"/>
      <c r="C22" s="418" t="s">
        <v>66</v>
      </c>
      <c r="D22" s="414"/>
      <c r="E22" s="413"/>
      <c r="F22" s="414"/>
      <c r="G22" s="416"/>
      <c r="H22" s="414"/>
    </row>
    <row r="23" spans="1:8" s="27" customFormat="1" ht="15" customHeight="1">
      <c r="A23" s="413"/>
      <c r="B23" s="414"/>
      <c r="C23" s="418" t="s">
        <v>67</v>
      </c>
      <c r="D23" s="414"/>
      <c r="E23" s="413"/>
      <c r="F23" s="414"/>
      <c r="G23" s="416"/>
      <c r="H23" s="414"/>
    </row>
    <row r="24" spans="1:8" s="27" customFormat="1" ht="15" customHeight="1">
      <c r="A24" s="413"/>
      <c r="B24" s="414"/>
      <c r="C24" s="418" t="s">
        <v>68</v>
      </c>
      <c r="D24" s="414"/>
      <c r="E24" s="413"/>
      <c r="F24" s="414"/>
      <c r="G24" s="416"/>
      <c r="H24" s="414"/>
    </row>
    <row r="25" spans="1:8" s="27" customFormat="1" ht="15" customHeight="1">
      <c r="A25" s="413"/>
      <c r="B25" s="414"/>
      <c r="C25" s="418" t="s">
        <v>69</v>
      </c>
      <c r="D25" s="414"/>
      <c r="E25" s="413"/>
      <c r="F25" s="414"/>
      <c r="G25" s="416"/>
      <c r="H25" s="414"/>
    </row>
    <row r="26" spans="1:8" s="27" customFormat="1" ht="15" customHeight="1">
      <c r="A26" s="419" t="s">
        <v>70</v>
      </c>
      <c r="B26" s="414">
        <f>B6+B9+B10+B11+B12+B13+B14</f>
        <v>3230</v>
      </c>
      <c r="C26" s="419" t="s">
        <v>71</v>
      </c>
      <c r="D26" s="414">
        <f>D20</f>
        <v>3230</v>
      </c>
      <c r="E26" s="419" t="s">
        <v>71</v>
      </c>
      <c r="F26" s="414">
        <f>F6+F10</f>
        <v>3230</v>
      </c>
      <c r="G26" s="628" t="s">
        <v>72</v>
      </c>
      <c r="H26" s="414">
        <f>SUM(H6:H25)</f>
        <v>3230</v>
      </c>
    </row>
    <row r="27" spans="1:8" s="27" customFormat="1" ht="15" customHeight="1">
      <c r="A27" s="413" t="s">
        <v>73</v>
      </c>
      <c r="B27" s="414"/>
      <c r="C27" s="413"/>
      <c r="D27" s="414"/>
      <c r="E27" s="413"/>
      <c r="F27" s="629"/>
      <c r="G27" s="628"/>
      <c r="H27" s="414"/>
    </row>
    <row r="28" spans="1:8" s="27" customFormat="1" ht="13.5" customHeight="1">
      <c r="A28" s="419" t="s">
        <v>74</v>
      </c>
      <c r="B28" s="414">
        <f>B26+B27</f>
        <v>3230</v>
      </c>
      <c r="C28" s="419" t="s">
        <v>75</v>
      </c>
      <c r="D28" s="414">
        <f>D26</f>
        <v>3230</v>
      </c>
      <c r="E28" s="419" t="s">
        <v>75</v>
      </c>
      <c r="F28" s="414">
        <f>F26</f>
        <v>3230</v>
      </c>
      <c r="G28" s="628" t="s">
        <v>75</v>
      </c>
      <c r="H28" s="414">
        <f>H26</f>
        <v>3230</v>
      </c>
    </row>
    <row r="29" spans="1:6" ht="14.25" customHeight="1">
      <c r="A29" s="630"/>
      <c r="B29" s="630"/>
      <c r="C29" s="630"/>
      <c r="D29" s="630"/>
      <c r="E29" s="630"/>
      <c r="F29" s="630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pane xSplit="6" ySplit="6" topLeftCell="G7" activePane="bottomRight" state="frozen"/>
      <selection pane="bottomRight" activeCell="A3" sqref="A3"/>
    </sheetView>
  </sheetViews>
  <sheetFormatPr defaultColWidth="6.875" defaultRowHeight="22.5" customHeight="1"/>
  <cols>
    <col min="1" max="3" width="3.625" style="422" customWidth="1"/>
    <col min="4" max="4" width="11.125" style="422" customWidth="1"/>
    <col min="5" max="5" width="22.875" style="422" customWidth="1"/>
    <col min="6" max="6" width="12.125" style="422" customWidth="1"/>
    <col min="7" max="12" width="10.375" style="422" customWidth="1"/>
    <col min="13" max="246" width="6.75390625" style="422" customWidth="1"/>
    <col min="247" max="251" width="6.75390625" style="423" customWidth="1"/>
    <col min="252" max="252" width="6.875" style="424" customWidth="1"/>
    <col min="253" max="16384" width="6.875" style="424" customWidth="1"/>
  </cols>
  <sheetData>
    <row r="1" spans="12:252" ht="22.5" customHeight="1">
      <c r="L1" s="422" t="s">
        <v>204</v>
      </c>
      <c r="IR1"/>
    </row>
    <row r="2" spans="1:252" ht="22.5" customHeight="1">
      <c r="A2" s="425" t="s">
        <v>205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IR2"/>
    </row>
    <row r="3" spans="1:256" s="24" customFormat="1" ht="22.5" customHeight="1">
      <c r="A3" s="426" t="s">
        <v>2</v>
      </c>
      <c r="B3" s="427"/>
      <c r="C3" s="427"/>
      <c r="D3" s="427"/>
      <c r="E3" s="427"/>
      <c r="F3" s="427"/>
      <c r="G3" s="427"/>
      <c r="H3" s="427"/>
      <c r="I3" s="427"/>
      <c r="J3" s="427"/>
      <c r="K3" s="441" t="s">
        <v>78</v>
      </c>
      <c r="L3" s="441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7"/>
      <c r="CA3" s="427"/>
      <c r="CB3" s="427"/>
      <c r="CC3" s="427"/>
      <c r="CD3" s="427"/>
      <c r="CE3" s="427"/>
      <c r="CF3" s="427"/>
      <c r="CG3" s="427"/>
      <c r="CH3" s="427"/>
      <c r="CI3" s="427"/>
      <c r="CJ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427"/>
      <c r="CZ3" s="427"/>
      <c r="DA3" s="427"/>
      <c r="DB3" s="427"/>
      <c r="DC3" s="427"/>
      <c r="DD3" s="427"/>
      <c r="DE3" s="427"/>
      <c r="DF3" s="427"/>
      <c r="DG3" s="427"/>
      <c r="DH3" s="427"/>
      <c r="DI3" s="427"/>
      <c r="DJ3" s="427"/>
      <c r="DK3" s="427"/>
      <c r="DL3" s="427"/>
      <c r="DM3" s="427"/>
      <c r="DN3" s="427"/>
      <c r="DO3" s="427"/>
      <c r="DP3" s="427"/>
      <c r="DQ3" s="427"/>
      <c r="DR3" s="427"/>
      <c r="DS3" s="427"/>
      <c r="DT3" s="427"/>
      <c r="DU3" s="427"/>
      <c r="DV3" s="427"/>
      <c r="DW3" s="427"/>
      <c r="DX3" s="427"/>
      <c r="DY3" s="427"/>
      <c r="DZ3" s="427"/>
      <c r="EA3" s="427"/>
      <c r="EB3" s="427"/>
      <c r="EC3" s="427"/>
      <c r="ED3" s="427"/>
      <c r="EE3" s="427"/>
      <c r="EF3" s="427"/>
      <c r="EG3" s="427"/>
      <c r="EH3" s="427"/>
      <c r="EI3" s="427"/>
      <c r="EJ3" s="427"/>
      <c r="EK3" s="427"/>
      <c r="EL3" s="427"/>
      <c r="EM3" s="427"/>
      <c r="EN3" s="427"/>
      <c r="EO3" s="427"/>
      <c r="EP3" s="427"/>
      <c r="EQ3" s="427"/>
      <c r="ER3" s="427"/>
      <c r="ES3" s="427"/>
      <c r="ET3" s="427"/>
      <c r="EU3" s="427"/>
      <c r="EV3" s="427"/>
      <c r="EW3" s="427"/>
      <c r="EX3" s="427"/>
      <c r="EY3" s="427"/>
      <c r="EZ3" s="427"/>
      <c r="FA3" s="427"/>
      <c r="FB3" s="427"/>
      <c r="FC3" s="427"/>
      <c r="FD3" s="427"/>
      <c r="FE3" s="427"/>
      <c r="FF3" s="427"/>
      <c r="FG3" s="427"/>
      <c r="FH3" s="427"/>
      <c r="FI3" s="427"/>
      <c r="FJ3" s="427"/>
      <c r="FK3" s="427"/>
      <c r="FL3" s="427"/>
      <c r="FM3" s="427"/>
      <c r="FN3" s="427"/>
      <c r="FO3" s="427"/>
      <c r="FP3" s="427"/>
      <c r="FQ3" s="427"/>
      <c r="FR3" s="427"/>
      <c r="FS3" s="427"/>
      <c r="FT3" s="427"/>
      <c r="FU3" s="427"/>
      <c r="FV3" s="427"/>
      <c r="FW3" s="427"/>
      <c r="FX3" s="427"/>
      <c r="FY3" s="427"/>
      <c r="FZ3" s="427"/>
      <c r="GA3" s="427"/>
      <c r="GB3" s="427"/>
      <c r="GC3" s="427"/>
      <c r="GD3" s="427"/>
      <c r="GE3" s="427"/>
      <c r="GF3" s="427"/>
      <c r="GG3" s="427"/>
      <c r="GH3" s="427"/>
      <c r="GI3" s="427"/>
      <c r="GJ3" s="427"/>
      <c r="GK3" s="427"/>
      <c r="GL3" s="427"/>
      <c r="GM3" s="427"/>
      <c r="GN3" s="427"/>
      <c r="GO3" s="427"/>
      <c r="GP3" s="427"/>
      <c r="GQ3" s="427"/>
      <c r="GR3" s="427"/>
      <c r="GS3" s="427"/>
      <c r="GT3" s="427"/>
      <c r="GU3" s="427"/>
      <c r="GV3" s="427"/>
      <c r="GW3" s="427"/>
      <c r="GX3" s="427"/>
      <c r="GY3" s="427"/>
      <c r="GZ3" s="427"/>
      <c r="HA3" s="427"/>
      <c r="HB3" s="427"/>
      <c r="HC3" s="427"/>
      <c r="HD3" s="427"/>
      <c r="HE3" s="427"/>
      <c r="HF3" s="427"/>
      <c r="HG3" s="427"/>
      <c r="HH3" s="427"/>
      <c r="HI3" s="427"/>
      <c r="HJ3" s="427"/>
      <c r="HK3" s="427"/>
      <c r="HL3" s="427"/>
      <c r="HM3" s="427"/>
      <c r="HN3" s="427"/>
      <c r="HO3" s="427"/>
      <c r="HP3" s="427"/>
      <c r="HQ3" s="427"/>
      <c r="HR3" s="427"/>
      <c r="HS3" s="427"/>
      <c r="HT3" s="427"/>
      <c r="HU3" s="427"/>
      <c r="HV3" s="427"/>
      <c r="HW3" s="427"/>
      <c r="HX3" s="427"/>
      <c r="HY3" s="427"/>
      <c r="HZ3" s="427"/>
      <c r="IA3" s="427"/>
      <c r="IB3" s="427"/>
      <c r="IC3" s="427"/>
      <c r="ID3" s="427"/>
      <c r="IE3" s="427"/>
      <c r="IF3" s="427"/>
      <c r="IG3" s="427"/>
      <c r="IH3" s="427"/>
      <c r="II3" s="427"/>
      <c r="IJ3" s="427"/>
      <c r="IK3" s="427"/>
      <c r="IL3" s="427"/>
      <c r="IM3" s="446"/>
      <c r="IN3" s="446"/>
      <c r="IO3" s="446"/>
      <c r="IP3" s="446"/>
      <c r="IQ3" s="446"/>
      <c r="IS3" s="448"/>
      <c r="IT3" s="448"/>
      <c r="IU3" s="448"/>
      <c r="IV3" s="448"/>
    </row>
    <row r="4" spans="1:256" s="24" customFormat="1" ht="22.5" customHeight="1">
      <c r="A4" s="428" t="s">
        <v>97</v>
      </c>
      <c r="B4" s="428"/>
      <c r="C4" s="429"/>
      <c r="D4" s="430" t="s">
        <v>131</v>
      </c>
      <c r="E4" s="431" t="s">
        <v>98</v>
      </c>
      <c r="F4" s="430" t="s">
        <v>173</v>
      </c>
      <c r="G4" s="432" t="s">
        <v>206</v>
      </c>
      <c r="H4" s="430" t="s">
        <v>207</v>
      </c>
      <c r="I4" s="430" t="s">
        <v>208</v>
      </c>
      <c r="J4" s="430" t="s">
        <v>209</v>
      </c>
      <c r="K4" s="430" t="s">
        <v>210</v>
      </c>
      <c r="L4" s="430" t="s">
        <v>193</v>
      </c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7"/>
      <c r="DH4" s="427"/>
      <c r="DI4" s="427"/>
      <c r="DJ4" s="427"/>
      <c r="DK4" s="427"/>
      <c r="DL4" s="427"/>
      <c r="DM4" s="427"/>
      <c r="DN4" s="427"/>
      <c r="DO4" s="427"/>
      <c r="DP4" s="427"/>
      <c r="DQ4" s="427"/>
      <c r="DR4" s="427"/>
      <c r="DS4" s="427"/>
      <c r="DT4" s="427"/>
      <c r="DU4" s="427"/>
      <c r="DV4" s="427"/>
      <c r="DW4" s="427"/>
      <c r="DX4" s="427"/>
      <c r="DY4" s="427"/>
      <c r="DZ4" s="427"/>
      <c r="EA4" s="427"/>
      <c r="EB4" s="427"/>
      <c r="EC4" s="427"/>
      <c r="ED4" s="427"/>
      <c r="EE4" s="427"/>
      <c r="EF4" s="427"/>
      <c r="EG4" s="427"/>
      <c r="EH4" s="427"/>
      <c r="EI4" s="427"/>
      <c r="EJ4" s="427"/>
      <c r="EK4" s="427"/>
      <c r="EL4" s="427"/>
      <c r="EM4" s="427"/>
      <c r="EN4" s="427"/>
      <c r="EO4" s="427"/>
      <c r="EP4" s="427"/>
      <c r="EQ4" s="427"/>
      <c r="ER4" s="427"/>
      <c r="ES4" s="427"/>
      <c r="ET4" s="427"/>
      <c r="EU4" s="427"/>
      <c r="EV4" s="427"/>
      <c r="EW4" s="427"/>
      <c r="EX4" s="427"/>
      <c r="EY4" s="427"/>
      <c r="EZ4" s="427"/>
      <c r="FA4" s="427"/>
      <c r="FB4" s="427"/>
      <c r="FC4" s="427"/>
      <c r="FD4" s="427"/>
      <c r="FE4" s="427"/>
      <c r="FF4" s="427"/>
      <c r="FG4" s="427"/>
      <c r="FH4" s="427"/>
      <c r="FI4" s="427"/>
      <c r="FJ4" s="427"/>
      <c r="FK4" s="427"/>
      <c r="FL4" s="427"/>
      <c r="FM4" s="427"/>
      <c r="FN4" s="427"/>
      <c r="FO4" s="427"/>
      <c r="FP4" s="427"/>
      <c r="FQ4" s="427"/>
      <c r="FR4" s="427"/>
      <c r="FS4" s="427"/>
      <c r="FT4" s="427"/>
      <c r="FU4" s="427"/>
      <c r="FV4" s="427"/>
      <c r="FW4" s="427"/>
      <c r="FX4" s="427"/>
      <c r="FY4" s="427"/>
      <c r="FZ4" s="427"/>
      <c r="GA4" s="427"/>
      <c r="GB4" s="427"/>
      <c r="GC4" s="427"/>
      <c r="GD4" s="427"/>
      <c r="GE4" s="427"/>
      <c r="GF4" s="427"/>
      <c r="GG4" s="427"/>
      <c r="GH4" s="427"/>
      <c r="GI4" s="427"/>
      <c r="GJ4" s="427"/>
      <c r="GK4" s="427"/>
      <c r="GL4" s="427"/>
      <c r="GM4" s="427"/>
      <c r="GN4" s="427"/>
      <c r="GO4" s="427"/>
      <c r="GP4" s="427"/>
      <c r="GQ4" s="427"/>
      <c r="GR4" s="427"/>
      <c r="GS4" s="427"/>
      <c r="GT4" s="427"/>
      <c r="GU4" s="427"/>
      <c r="GV4" s="427"/>
      <c r="GW4" s="427"/>
      <c r="GX4" s="427"/>
      <c r="GY4" s="427"/>
      <c r="GZ4" s="427"/>
      <c r="HA4" s="427"/>
      <c r="HB4" s="427"/>
      <c r="HC4" s="427"/>
      <c r="HD4" s="427"/>
      <c r="HE4" s="427"/>
      <c r="HF4" s="427"/>
      <c r="HG4" s="427"/>
      <c r="HH4" s="427"/>
      <c r="HI4" s="427"/>
      <c r="HJ4" s="427"/>
      <c r="HK4" s="427"/>
      <c r="HL4" s="427"/>
      <c r="HM4" s="427"/>
      <c r="HN4" s="427"/>
      <c r="HO4" s="427"/>
      <c r="HP4" s="427"/>
      <c r="HQ4" s="427"/>
      <c r="HR4" s="427"/>
      <c r="HS4" s="427"/>
      <c r="HT4" s="427"/>
      <c r="HU4" s="427"/>
      <c r="HV4" s="427"/>
      <c r="HW4" s="427"/>
      <c r="HX4" s="427"/>
      <c r="HY4" s="427"/>
      <c r="HZ4" s="427"/>
      <c r="IA4" s="427"/>
      <c r="IB4" s="427"/>
      <c r="IC4" s="427"/>
      <c r="ID4" s="427"/>
      <c r="IE4" s="427"/>
      <c r="IF4" s="427"/>
      <c r="IG4" s="427"/>
      <c r="IH4" s="427"/>
      <c r="II4" s="427"/>
      <c r="IJ4" s="427"/>
      <c r="IK4" s="427"/>
      <c r="IL4" s="427"/>
      <c r="IM4" s="446"/>
      <c r="IN4" s="446"/>
      <c r="IO4" s="446"/>
      <c r="IP4" s="446"/>
      <c r="IQ4" s="446"/>
      <c r="IS4" s="448"/>
      <c r="IT4" s="448"/>
      <c r="IU4" s="448"/>
      <c r="IV4" s="448"/>
    </row>
    <row r="5" spans="1:256" s="24" customFormat="1" ht="18" customHeight="1">
      <c r="A5" s="430" t="s">
        <v>100</v>
      </c>
      <c r="B5" s="433" t="s">
        <v>101</v>
      </c>
      <c r="C5" s="431" t="s">
        <v>102</v>
      </c>
      <c r="D5" s="430"/>
      <c r="E5" s="431"/>
      <c r="F5" s="430"/>
      <c r="G5" s="432"/>
      <c r="H5" s="430"/>
      <c r="I5" s="430"/>
      <c r="J5" s="430"/>
      <c r="K5" s="430"/>
      <c r="L5" s="430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7"/>
      <c r="BF5" s="427"/>
      <c r="BG5" s="427"/>
      <c r="BH5" s="427"/>
      <c r="BI5" s="427"/>
      <c r="BJ5" s="427"/>
      <c r="BK5" s="427"/>
      <c r="BL5" s="427"/>
      <c r="BM5" s="427"/>
      <c r="BN5" s="427"/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A5" s="427"/>
      <c r="CB5" s="427"/>
      <c r="CC5" s="427"/>
      <c r="CD5" s="427"/>
      <c r="CE5" s="427"/>
      <c r="CF5" s="427"/>
      <c r="CG5" s="427"/>
      <c r="CH5" s="427"/>
      <c r="CI5" s="427"/>
      <c r="CJ5" s="427"/>
      <c r="CK5" s="427"/>
      <c r="CL5" s="427"/>
      <c r="CM5" s="427"/>
      <c r="CN5" s="427"/>
      <c r="CO5" s="427"/>
      <c r="CP5" s="427"/>
      <c r="CQ5" s="427"/>
      <c r="CR5" s="427"/>
      <c r="CS5" s="427"/>
      <c r="CT5" s="427"/>
      <c r="CU5" s="427"/>
      <c r="CV5" s="427"/>
      <c r="CW5" s="427"/>
      <c r="CX5" s="427"/>
      <c r="CY5" s="427"/>
      <c r="CZ5" s="427"/>
      <c r="DA5" s="427"/>
      <c r="DB5" s="427"/>
      <c r="DC5" s="427"/>
      <c r="DD5" s="427"/>
      <c r="DE5" s="427"/>
      <c r="DF5" s="427"/>
      <c r="DG5" s="427"/>
      <c r="DH5" s="427"/>
      <c r="DI5" s="427"/>
      <c r="DJ5" s="427"/>
      <c r="DK5" s="427"/>
      <c r="DL5" s="427"/>
      <c r="DM5" s="427"/>
      <c r="DN5" s="427"/>
      <c r="DO5" s="427"/>
      <c r="DP5" s="427"/>
      <c r="DQ5" s="427"/>
      <c r="DR5" s="427"/>
      <c r="DS5" s="427"/>
      <c r="DT5" s="427"/>
      <c r="DU5" s="427"/>
      <c r="DV5" s="427"/>
      <c r="DW5" s="427"/>
      <c r="DX5" s="427"/>
      <c r="DY5" s="427"/>
      <c r="DZ5" s="427"/>
      <c r="EA5" s="427"/>
      <c r="EB5" s="427"/>
      <c r="EC5" s="427"/>
      <c r="ED5" s="427"/>
      <c r="EE5" s="427"/>
      <c r="EF5" s="427"/>
      <c r="EG5" s="427"/>
      <c r="EH5" s="427"/>
      <c r="EI5" s="427"/>
      <c r="EJ5" s="427"/>
      <c r="EK5" s="427"/>
      <c r="EL5" s="427"/>
      <c r="EM5" s="427"/>
      <c r="EN5" s="427"/>
      <c r="EO5" s="427"/>
      <c r="EP5" s="427"/>
      <c r="EQ5" s="427"/>
      <c r="ER5" s="427"/>
      <c r="ES5" s="427"/>
      <c r="ET5" s="427"/>
      <c r="EU5" s="427"/>
      <c r="EV5" s="427"/>
      <c r="EW5" s="427"/>
      <c r="EX5" s="427"/>
      <c r="EY5" s="427"/>
      <c r="EZ5" s="427"/>
      <c r="FA5" s="427"/>
      <c r="FB5" s="427"/>
      <c r="FC5" s="427"/>
      <c r="FD5" s="427"/>
      <c r="FE5" s="427"/>
      <c r="FF5" s="427"/>
      <c r="FG5" s="427"/>
      <c r="FH5" s="427"/>
      <c r="FI5" s="427"/>
      <c r="FJ5" s="427"/>
      <c r="FK5" s="427"/>
      <c r="FL5" s="427"/>
      <c r="FM5" s="427"/>
      <c r="FN5" s="427"/>
      <c r="FO5" s="427"/>
      <c r="FP5" s="427"/>
      <c r="FQ5" s="427"/>
      <c r="FR5" s="427"/>
      <c r="FS5" s="427"/>
      <c r="FT5" s="427"/>
      <c r="FU5" s="427"/>
      <c r="FV5" s="427"/>
      <c r="FW5" s="427"/>
      <c r="FX5" s="427"/>
      <c r="FY5" s="427"/>
      <c r="FZ5" s="427"/>
      <c r="GA5" s="427"/>
      <c r="GB5" s="427"/>
      <c r="GC5" s="427"/>
      <c r="GD5" s="427"/>
      <c r="GE5" s="427"/>
      <c r="GF5" s="427"/>
      <c r="GG5" s="427"/>
      <c r="GH5" s="427"/>
      <c r="GI5" s="427"/>
      <c r="GJ5" s="427"/>
      <c r="GK5" s="427"/>
      <c r="GL5" s="427"/>
      <c r="GM5" s="427"/>
      <c r="GN5" s="427"/>
      <c r="GO5" s="427"/>
      <c r="GP5" s="427"/>
      <c r="GQ5" s="427"/>
      <c r="GR5" s="427"/>
      <c r="GS5" s="427"/>
      <c r="GT5" s="427"/>
      <c r="GU5" s="427"/>
      <c r="GV5" s="427"/>
      <c r="GW5" s="427"/>
      <c r="GX5" s="427"/>
      <c r="GY5" s="427"/>
      <c r="GZ5" s="427"/>
      <c r="HA5" s="427"/>
      <c r="HB5" s="427"/>
      <c r="HC5" s="427"/>
      <c r="HD5" s="427"/>
      <c r="HE5" s="427"/>
      <c r="HF5" s="427"/>
      <c r="HG5" s="427"/>
      <c r="HH5" s="427"/>
      <c r="HI5" s="427"/>
      <c r="HJ5" s="427"/>
      <c r="HK5" s="427"/>
      <c r="HL5" s="427"/>
      <c r="HM5" s="427"/>
      <c r="HN5" s="427"/>
      <c r="HO5" s="427"/>
      <c r="HP5" s="427"/>
      <c r="HQ5" s="427"/>
      <c r="HR5" s="427"/>
      <c r="HS5" s="427"/>
      <c r="HT5" s="427"/>
      <c r="HU5" s="427"/>
      <c r="HV5" s="427"/>
      <c r="HW5" s="427"/>
      <c r="HX5" s="427"/>
      <c r="HY5" s="427"/>
      <c r="HZ5" s="427"/>
      <c r="IA5" s="427"/>
      <c r="IB5" s="427"/>
      <c r="IC5" s="427"/>
      <c r="ID5" s="427"/>
      <c r="IE5" s="427"/>
      <c r="IF5" s="427"/>
      <c r="IG5" s="427"/>
      <c r="IH5" s="427"/>
      <c r="II5" s="427"/>
      <c r="IJ5" s="427"/>
      <c r="IK5" s="427"/>
      <c r="IL5" s="427"/>
      <c r="IM5" s="446"/>
      <c r="IN5" s="446"/>
      <c r="IO5" s="446"/>
      <c r="IP5" s="446"/>
      <c r="IQ5" s="446"/>
      <c r="IS5" s="448"/>
      <c r="IT5" s="448"/>
      <c r="IU5" s="448"/>
      <c r="IV5" s="448"/>
    </row>
    <row r="6" spans="1:256" s="24" customFormat="1" ht="18" customHeight="1">
      <c r="A6" s="430"/>
      <c r="B6" s="433"/>
      <c r="C6" s="431"/>
      <c r="D6" s="430"/>
      <c r="E6" s="431"/>
      <c r="F6" s="430"/>
      <c r="G6" s="432"/>
      <c r="H6" s="430"/>
      <c r="I6" s="430"/>
      <c r="J6" s="430"/>
      <c r="K6" s="430"/>
      <c r="L6" s="430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A6" s="427"/>
      <c r="CB6" s="427"/>
      <c r="CC6" s="427"/>
      <c r="CD6" s="427"/>
      <c r="CE6" s="427"/>
      <c r="CF6" s="427"/>
      <c r="CG6" s="427"/>
      <c r="CH6" s="427"/>
      <c r="CI6" s="427"/>
      <c r="CJ6" s="427"/>
      <c r="CK6" s="427"/>
      <c r="CL6" s="427"/>
      <c r="CM6" s="427"/>
      <c r="CN6" s="427"/>
      <c r="CO6" s="427"/>
      <c r="CP6" s="427"/>
      <c r="CQ6" s="427"/>
      <c r="CR6" s="427"/>
      <c r="CS6" s="427"/>
      <c r="CT6" s="427"/>
      <c r="CU6" s="427"/>
      <c r="CV6" s="427"/>
      <c r="CW6" s="427"/>
      <c r="CX6" s="427"/>
      <c r="CY6" s="427"/>
      <c r="CZ6" s="427"/>
      <c r="DA6" s="427"/>
      <c r="DB6" s="427"/>
      <c r="DC6" s="427"/>
      <c r="DD6" s="427"/>
      <c r="DE6" s="427"/>
      <c r="DF6" s="427"/>
      <c r="DG6" s="427"/>
      <c r="DH6" s="427"/>
      <c r="DI6" s="427"/>
      <c r="DJ6" s="427"/>
      <c r="DK6" s="427"/>
      <c r="DL6" s="427"/>
      <c r="DM6" s="427"/>
      <c r="DN6" s="427"/>
      <c r="DO6" s="427"/>
      <c r="DP6" s="427"/>
      <c r="DQ6" s="427"/>
      <c r="DR6" s="427"/>
      <c r="DS6" s="427"/>
      <c r="DT6" s="427"/>
      <c r="DU6" s="427"/>
      <c r="DV6" s="427"/>
      <c r="DW6" s="427"/>
      <c r="DX6" s="427"/>
      <c r="DY6" s="427"/>
      <c r="DZ6" s="427"/>
      <c r="EA6" s="427"/>
      <c r="EB6" s="427"/>
      <c r="EC6" s="427"/>
      <c r="ED6" s="427"/>
      <c r="EE6" s="427"/>
      <c r="EF6" s="427"/>
      <c r="EG6" s="427"/>
      <c r="EH6" s="427"/>
      <c r="EI6" s="427"/>
      <c r="EJ6" s="427"/>
      <c r="EK6" s="427"/>
      <c r="EL6" s="427"/>
      <c r="EM6" s="427"/>
      <c r="EN6" s="427"/>
      <c r="EO6" s="427"/>
      <c r="EP6" s="427"/>
      <c r="EQ6" s="427"/>
      <c r="ER6" s="427"/>
      <c r="ES6" s="427"/>
      <c r="ET6" s="427"/>
      <c r="EU6" s="427"/>
      <c r="EV6" s="427"/>
      <c r="EW6" s="427"/>
      <c r="EX6" s="427"/>
      <c r="EY6" s="427"/>
      <c r="EZ6" s="427"/>
      <c r="FA6" s="427"/>
      <c r="FB6" s="427"/>
      <c r="FC6" s="427"/>
      <c r="FD6" s="427"/>
      <c r="FE6" s="427"/>
      <c r="FF6" s="427"/>
      <c r="FG6" s="427"/>
      <c r="FH6" s="427"/>
      <c r="FI6" s="427"/>
      <c r="FJ6" s="427"/>
      <c r="FK6" s="427"/>
      <c r="FL6" s="427"/>
      <c r="FM6" s="427"/>
      <c r="FN6" s="427"/>
      <c r="FO6" s="427"/>
      <c r="FP6" s="427"/>
      <c r="FQ6" s="427"/>
      <c r="FR6" s="427"/>
      <c r="FS6" s="427"/>
      <c r="FT6" s="427"/>
      <c r="FU6" s="427"/>
      <c r="FV6" s="427"/>
      <c r="FW6" s="427"/>
      <c r="FX6" s="427"/>
      <c r="FY6" s="427"/>
      <c r="FZ6" s="427"/>
      <c r="GA6" s="427"/>
      <c r="GB6" s="427"/>
      <c r="GC6" s="427"/>
      <c r="GD6" s="427"/>
      <c r="GE6" s="427"/>
      <c r="GF6" s="427"/>
      <c r="GG6" s="427"/>
      <c r="GH6" s="427"/>
      <c r="GI6" s="427"/>
      <c r="GJ6" s="427"/>
      <c r="GK6" s="427"/>
      <c r="GL6" s="427"/>
      <c r="GM6" s="427"/>
      <c r="GN6" s="427"/>
      <c r="GO6" s="427"/>
      <c r="GP6" s="427"/>
      <c r="GQ6" s="427"/>
      <c r="GR6" s="427"/>
      <c r="GS6" s="427"/>
      <c r="GT6" s="427"/>
      <c r="GU6" s="427"/>
      <c r="GV6" s="427"/>
      <c r="GW6" s="427"/>
      <c r="GX6" s="427"/>
      <c r="GY6" s="427"/>
      <c r="GZ6" s="427"/>
      <c r="HA6" s="427"/>
      <c r="HB6" s="427"/>
      <c r="HC6" s="427"/>
      <c r="HD6" s="427"/>
      <c r="HE6" s="427"/>
      <c r="HF6" s="427"/>
      <c r="HG6" s="427"/>
      <c r="HH6" s="427"/>
      <c r="HI6" s="427"/>
      <c r="HJ6" s="427"/>
      <c r="HK6" s="427"/>
      <c r="HL6" s="427"/>
      <c r="HM6" s="427"/>
      <c r="HN6" s="427"/>
      <c r="HO6" s="427"/>
      <c r="HP6" s="427"/>
      <c r="HQ6" s="427"/>
      <c r="HR6" s="427"/>
      <c r="HS6" s="427"/>
      <c r="HT6" s="427"/>
      <c r="HU6" s="427"/>
      <c r="HV6" s="427"/>
      <c r="HW6" s="427"/>
      <c r="HX6" s="427"/>
      <c r="HY6" s="427"/>
      <c r="HZ6" s="427"/>
      <c r="IA6" s="427"/>
      <c r="IB6" s="427"/>
      <c r="IC6" s="427"/>
      <c r="ID6" s="427"/>
      <c r="IE6" s="427"/>
      <c r="IF6" s="427"/>
      <c r="IG6" s="427"/>
      <c r="IH6" s="427"/>
      <c r="II6" s="427"/>
      <c r="IJ6" s="427"/>
      <c r="IK6" s="427"/>
      <c r="IL6" s="427"/>
      <c r="IM6" s="446"/>
      <c r="IN6" s="446"/>
      <c r="IO6" s="446"/>
      <c r="IP6" s="446"/>
      <c r="IQ6" s="446"/>
      <c r="IS6" s="448"/>
      <c r="IT6" s="448"/>
      <c r="IU6" s="448"/>
      <c r="IV6" s="448"/>
    </row>
    <row r="7" spans="1:256" s="421" customFormat="1" ht="23.25" customHeight="1">
      <c r="A7" s="434"/>
      <c r="B7" s="434"/>
      <c r="C7" s="435"/>
      <c r="D7" s="436"/>
      <c r="E7" s="437"/>
      <c r="F7" s="438"/>
      <c r="G7" s="438"/>
      <c r="H7" s="439"/>
      <c r="I7" s="438"/>
      <c r="J7" s="438"/>
      <c r="K7" s="438"/>
      <c r="L7" s="439"/>
      <c r="M7" s="442"/>
      <c r="N7" s="443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2"/>
      <c r="CZ7" s="442"/>
      <c r="DA7" s="442"/>
      <c r="DB7" s="442"/>
      <c r="DC7" s="442"/>
      <c r="DD7" s="442"/>
      <c r="DE7" s="442"/>
      <c r="DF7" s="442"/>
      <c r="DG7" s="442"/>
      <c r="DH7" s="442"/>
      <c r="DI7" s="442"/>
      <c r="DJ7" s="442"/>
      <c r="DK7" s="442"/>
      <c r="DL7" s="442"/>
      <c r="DM7" s="442"/>
      <c r="DN7" s="442"/>
      <c r="DO7" s="442"/>
      <c r="DP7" s="442"/>
      <c r="DQ7" s="442"/>
      <c r="DR7" s="442"/>
      <c r="DS7" s="442"/>
      <c r="DT7" s="442"/>
      <c r="DU7" s="442"/>
      <c r="DV7" s="442"/>
      <c r="DW7" s="442"/>
      <c r="DX7" s="442"/>
      <c r="DY7" s="442"/>
      <c r="DZ7" s="442"/>
      <c r="EA7" s="442"/>
      <c r="EB7" s="442"/>
      <c r="EC7" s="442"/>
      <c r="ED7" s="442"/>
      <c r="EE7" s="442"/>
      <c r="EF7" s="442"/>
      <c r="EG7" s="442"/>
      <c r="EH7" s="442"/>
      <c r="EI7" s="442"/>
      <c r="EJ7" s="442"/>
      <c r="EK7" s="442"/>
      <c r="EL7" s="442"/>
      <c r="EM7" s="442"/>
      <c r="EN7" s="442"/>
      <c r="EO7" s="442"/>
      <c r="EP7" s="442"/>
      <c r="EQ7" s="442"/>
      <c r="ER7" s="442"/>
      <c r="ES7" s="442"/>
      <c r="ET7" s="442"/>
      <c r="EU7" s="442"/>
      <c r="EV7" s="442"/>
      <c r="EW7" s="442"/>
      <c r="EX7" s="442"/>
      <c r="EY7" s="442"/>
      <c r="EZ7" s="442"/>
      <c r="FA7" s="442"/>
      <c r="FB7" s="442"/>
      <c r="FC7" s="442"/>
      <c r="FD7" s="442"/>
      <c r="FE7" s="442"/>
      <c r="FF7" s="442"/>
      <c r="FG7" s="442"/>
      <c r="FH7" s="442"/>
      <c r="FI7" s="442"/>
      <c r="FJ7" s="442"/>
      <c r="FK7" s="442"/>
      <c r="FL7" s="442"/>
      <c r="FM7" s="442"/>
      <c r="FN7" s="442"/>
      <c r="FO7" s="442"/>
      <c r="FP7" s="442"/>
      <c r="FQ7" s="442"/>
      <c r="FR7" s="442"/>
      <c r="FS7" s="442"/>
      <c r="FT7" s="442"/>
      <c r="FU7" s="442"/>
      <c r="FV7" s="442"/>
      <c r="FW7" s="442"/>
      <c r="FX7" s="442"/>
      <c r="FY7" s="442"/>
      <c r="FZ7" s="442"/>
      <c r="GA7" s="442"/>
      <c r="GB7" s="442"/>
      <c r="GC7" s="442"/>
      <c r="GD7" s="442"/>
      <c r="GE7" s="442"/>
      <c r="GF7" s="442"/>
      <c r="GG7" s="442"/>
      <c r="GH7" s="442"/>
      <c r="GI7" s="442"/>
      <c r="GJ7" s="442"/>
      <c r="GK7" s="442"/>
      <c r="GL7" s="442"/>
      <c r="GM7" s="442"/>
      <c r="GN7" s="442"/>
      <c r="GO7" s="442"/>
      <c r="GP7" s="442"/>
      <c r="GQ7" s="442"/>
      <c r="GR7" s="442"/>
      <c r="GS7" s="442"/>
      <c r="GT7" s="442"/>
      <c r="GU7" s="442"/>
      <c r="GV7" s="442"/>
      <c r="GW7" s="442"/>
      <c r="GX7" s="442"/>
      <c r="GY7" s="442"/>
      <c r="GZ7" s="442"/>
      <c r="HA7" s="442"/>
      <c r="HB7" s="442"/>
      <c r="HC7" s="442"/>
      <c r="HD7" s="442"/>
      <c r="HE7" s="442"/>
      <c r="HF7" s="442"/>
      <c r="HG7" s="442"/>
      <c r="HH7" s="442"/>
      <c r="HI7" s="442"/>
      <c r="HJ7" s="442"/>
      <c r="HK7" s="442"/>
      <c r="HL7" s="442"/>
      <c r="HM7" s="442"/>
      <c r="HN7" s="442"/>
      <c r="HO7" s="442"/>
      <c r="HP7" s="442"/>
      <c r="HQ7" s="442"/>
      <c r="HR7" s="442"/>
      <c r="HS7" s="442"/>
      <c r="HT7" s="442"/>
      <c r="HU7" s="442"/>
      <c r="HV7" s="442"/>
      <c r="HW7" s="442"/>
      <c r="HX7" s="442"/>
      <c r="HY7" s="442"/>
      <c r="HZ7" s="442"/>
      <c r="IA7" s="442"/>
      <c r="IB7" s="442"/>
      <c r="IC7" s="442"/>
      <c r="ID7" s="442"/>
      <c r="IE7" s="442"/>
      <c r="IF7" s="442"/>
      <c r="IG7" s="442"/>
      <c r="IH7" s="442"/>
      <c r="II7" s="442"/>
      <c r="IJ7" s="442"/>
      <c r="IK7" s="442"/>
      <c r="IL7" s="442"/>
      <c r="IM7" s="447"/>
      <c r="IN7" s="447"/>
      <c r="IO7" s="447"/>
      <c r="IP7" s="447"/>
      <c r="IQ7" s="447"/>
      <c r="IR7" s="27"/>
      <c r="IS7" s="448"/>
      <c r="IT7" s="448"/>
      <c r="IU7" s="448"/>
      <c r="IV7" s="448"/>
    </row>
    <row r="8" spans="1:252" ht="27.75" customHeight="1">
      <c r="A8" s="440"/>
      <c r="B8" s="440"/>
      <c r="C8" s="440" t="s">
        <v>211</v>
      </c>
      <c r="D8" s="440"/>
      <c r="E8" s="440"/>
      <c r="F8" s="440"/>
      <c r="G8" s="440"/>
      <c r="H8" s="440"/>
      <c r="I8" s="440"/>
      <c r="J8" s="440"/>
      <c r="K8" s="440"/>
      <c r="L8" s="440"/>
      <c r="M8" s="440"/>
      <c r="IR8"/>
    </row>
    <row r="9" spans="1:252" ht="22.5" customHeight="1">
      <c r="A9" s="440"/>
      <c r="B9" s="440"/>
      <c r="C9" s="440"/>
      <c r="D9" s="440"/>
      <c r="E9" s="440"/>
      <c r="F9" s="440"/>
      <c r="H9" s="440"/>
      <c r="I9" s="440"/>
      <c r="J9" s="440"/>
      <c r="K9" s="440"/>
      <c r="L9" s="440"/>
      <c r="M9" s="444"/>
      <c r="IR9"/>
    </row>
    <row r="10" spans="1:252" ht="22.5" customHeight="1">
      <c r="A10" s="440"/>
      <c r="B10" s="440"/>
      <c r="C10" s="440"/>
      <c r="D10" s="440"/>
      <c r="E10" s="440"/>
      <c r="F10" s="440"/>
      <c r="H10" s="440"/>
      <c r="I10" s="440"/>
      <c r="J10" s="440"/>
      <c r="K10" s="440"/>
      <c r="L10" s="440"/>
      <c r="M10" s="445"/>
      <c r="IR10"/>
    </row>
    <row r="11" spans="1:252" ht="22.5" customHeight="1">
      <c r="A11" s="440"/>
      <c r="B11" s="440"/>
      <c r="C11" s="440"/>
      <c r="D11" s="440"/>
      <c r="E11" s="440"/>
      <c r="F11" s="440"/>
      <c r="H11" s="440"/>
      <c r="I11" s="440"/>
      <c r="J11" s="440"/>
      <c r="K11" s="440"/>
      <c r="L11" s="440"/>
      <c r="M11" s="445"/>
      <c r="IR11"/>
    </row>
    <row r="12" spans="1:252" ht="22.5" customHeight="1">
      <c r="A12" s="440"/>
      <c r="E12" s="440"/>
      <c r="F12" s="440"/>
      <c r="H12" s="440"/>
      <c r="I12" s="440"/>
      <c r="J12" s="440"/>
      <c r="K12" s="440"/>
      <c r="L12" s="440"/>
      <c r="M12" s="445"/>
      <c r="IR12"/>
    </row>
    <row r="13" spans="1:252" ht="22.5" customHeight="1">
      <c r="A13" s="440"/>
      <c r="H13" s="440"/>
      <c r="I13" s="440"/>
      <c r="J13" s="440"/>
      <c r="K13" s="440"/>
      <c r="L13" s="440"/>
      <c r="M13" s="445"/>
      <c r="IR13"/>
    </row>
    <row r="14" spans="8:252" ht="22.5" customHeight="1">
      <c r="H14" s="440"/>
      <c r="I14" s="440"/>
      <c r="J14" s="440"/>
      <c r="K14" s="440"/>
      <c r="L14" s="440"/>
      <c r="M14" s="445"/>
      <c r="IR14"/>
    </row>
    <row r="15" spans="8:252" ht="22.5" customHeight="1">
      <c r="H15" s="440"/>
      <c r="I15" s="440"/>
      <c r="J15" s="440"/>
      <c r="K15" s="440"/>
      <c r="M15" s="445"/>
      <c r="IR15"/>
    </row>
    <row r="16" spans="1:252" ht="22.5" customHeight="1">
      <c r="A16"/>
      <c r="B16"/>
      <c r="C16"/>
      <c r="D16"/>
      <c r="E16"/>
      <c r="F16"/>
      <c r="G16"/>
      <c r="H16" s="440"/>
      <c r="M16" s="44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M17" s="44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44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44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44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4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45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4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45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4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</sheetData>
  <sheetProtection formatCells="0" formatColumns="0" formatRows="0"/>
  <mergeCells count="16">
    <mergeCell ref="A2:L2"/>
    <mergeCell ref="K3:L3"/>
    <mergeCell ref="A4:C4"/>
    <mergeCell ref="C8:H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pane xSplit="6" ySplit="6" topLeftCell="G7" activePane="bottomRight" state="frozen"/>
      <selection pane="bottomRight" activeCell="A2" sqref="A2:K2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212</v>
      </c>
    </row>
    <row r="2" spans="1:11" ht="27" customHeight="1">
      <c r="A2" s="84" t="s">
        <v>213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23" customFormat="1" ht="21.75" customHeight="1">
      <c r="A3" s="23" t="s">
        <v>2</v>
      </c>
      <c r="B3" s="252"/>
      <c r="C3" s="252"/>
      <c r="E3" s="252"/>
      <c r="F3" s="252"/>
      <c r="J3" s="103" t="s">
        <v>78</v>
      </c>
      <c r="K3" s="103"/>
    </row>
    <row r="4" spans="1:11" s="24" customFormat="1" ht="33" customHeight="1">
      <c r="A4" s="253" t="s">
        <v>97</v>
      </c>
      <c r="B4" s="253"/>
      <c r="C4" s="253"/>
      <c r="D4" s="90" t="s">
        <v>196</v>
      </c>
      <c r="E4" s="90" t="s">
        <v>132</v>
      </c>
      <c r="F4" s="90" t="s">
        <v>121</v>
      </c>
      <c r="G4" s="90"/>
      <c r="H4" s="90"/>
      <c r="I4" s="90"/>
      <c r="J4" s="90"/>
      <c r="K4" s="90"/>
    </row>
    <row r="5" spans="1:11" s="24" customFormat="1" ht="14.25" customHeight="1">
      <c r="A5" s="90" t="s">
        <v>100</v>
      </c>
      <c r="B5" s="90" t="s">
        <v>101</v>
      </c>
      <c r="C5" s="90" t="s">
        <v>102</v>
      </c>
      <c r="D5" s="90"/>
      <c r="E5" s="90"/>
      <c r="F5" s="90" t="s">
        <v>90</v>
      </c>
      <c r="G5" s="90" t="s">
        <v>214</v>
      </c>
      <c r="H5" s="90" t="s">
        <v>210</v>
      </c>
      <c r="I5" s="90" t="s">
        <v>215</v>
      </c>
      <c r="J5" s="90" t="s">
        <v>216</v>
      </c>
      <c r="K5" s="90" t="s">
        <v>217</v>
      </c>
    </row>
    <row r="6" spans="1:11" s="24" customFormat="1" ht="32.2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s="27" customFormat="1" ht="24.75" customHeight="1">
      <c r="A7" s="129"/>
      <c r="B7" s="129"/>
      <c r="C7" s="129"/>
      <c r="D7" s="129"/>
      <c r="E7" s="130"/>
      <c r="F7" s="254"/>
      <c r="G7" s="254"/>
      <c r="H7" s="254"/>
      <c r="I7" s="254"/>
      <c r="J7" s="254"/>
      <c r="K7" s="254"/>
    </row>
    <row r="9" spans="2:5" ht="15">
      <c r="B9" s="255" t="s">
        <v>211</v>
      </c>
      <c r="C9" s="255"/>
      <c r="D9" s="255"/>
      <c r="E9" s="255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pane xSplit="1" ySplit="5" topLeftCell="B6" activePane="bottomRight" state="frozen"/>
      <selection pane="bottomRight" activeCell="B17" sqref="B17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403"/>
      <c r="B1" s="404"/>
      <c r="C1" s="404"/>
      <c r="D1" s="404"/>
      <c r="E1" s="404"/>
      <c r="F1" s="405" t="s">
        <v>218</v>
      </c>
    </row>
    <row r="2" spans="1:6" ht="24" customHeight="1">
      <c r="A2" s="406" t="s">
        <v>219</v>
      </c>
      <c r="B2" s="406"/>
      <c r="C2" s="406"/>
      <c r="D2" s="406"/>
      <c r="E2" s="406"/>
      <c r="F2" s="406"/>
    </row>
    <row r="3" spans="1:6" s="24" customFormat="1" ht="21" customHeight="1">
      <c r="A3" s="407" t="s">
        <v>2</v>
      </c>
      <c r="B3" s="407"/>
      <c r="C3" s="407"/>
      <c r="D3" s="408"/>
      <c r="E3" s="408"/>
      <c r="F3" s="409" t="s">
        <v>3</v>
      </c>
    </row>
    <row r="4" spans="1:6" s="24" customFormat="1" ht="17.25" customHeight="1">
      <c r="A4" s="410" t="s">
        <v>4</v>
      </c>
      <c r="B4" s="410"/>
      <c r="C4" s="410" t="s">
        <v>5</v>
      </c>
      <c r="D4" s="410"/>
      <c r="E4" s="410"/>
      <c r="F4" s="410"/>
    </row>
    <row r="5" spans="1:6" s="24" customFormat="1" ht="17.25" customHeight="1">
      <c r="A5" s="411" t="s">
        <v>6</v>
      </c>
      <c r="B5" s="411" t="s">
        <v>7</v>
      </c>
      <c r="C5" s="412" t="s">
        <v>6</v>
      </c>
      <c r="D5" s="411" t="s">
        <v>81</v>
      </c>
      <c r="E5" s="412" t="s">
        <v>220</v>
      </c>
      <c r="F5" s="411" t="s">
        <v>221</v>
      </c>
    </row>
    <row r="6" spans="1:6" s="27" customFormat="1" ht="15" customHeight="1">
      <c r="A6" s="413" t="s">
        <v>222</v>
      </c>
      <c r="B6" s="414">
        <f>B7+B8</f>
        <v>3230</v>
      </c>
      <c r="C6" s="413" t="s">
        <v>12</v>
      </c>
      <c r="D6" s="415"/>
      <c r="E6" s="415"/>
      <c r="F6" s="415"/>
    </row>
    <row r="7" spans="1:6" s="27" customFormat="1" ht="15" customHeight="1">
      <c r="A7" s="413" t="s">
        <v>223</v>
      </c>
      <c r="B7" s="414">
        <f>'1、部门收支总表'!B7</f>
        <v>2580</v>
      </c>
      <c r="C7" s="416" t="s">
        <v>16</v>
      </c>
      <c r="D7" s="415"/>
      <c r="E7" s="415"/>
      <c r="F7" s="415"/>
    </row>
    <row r="8" spans="1:6" s="27" customFormat="1" ht="15" customHeight="1">
      <c r="A8" s="413" t="s">
        <v>19</v>
      </c>
      <c r="B8" s="414">
        <f>'1、部门收支总表'!B8</f>
        <v>650</v>
      </c>
      <c r="C8" s="413" t="s">
        <v>20</v>
      </c>
      <c r="D8" s="415"/>
      <c r="E8" s="415"/>
      <c r="F8" s="415"/>
    </row>
    <row r="9" spans="1:6" s="27" customFormat="1" ht="15" customHeight="1">
      <c r="A9" s="413" t="s">
        <v>224</v>
      </c>
      <c r="B9" s="414"/>
      <c r="C9" s="413" t="s">
        <v>24</v>
      </c>
      <c r="D9" s="415"/>
      <c r="E9" s="415"/>
      <c r="F9" s="415"/>
    </row>
    <row r="10" spans="1:6" s="27" customFormat="1" ht="15" customHeight="1">
      <c r="A10" s="413"/>
      <c r="B10" s="414"/>
      <c r="C10" s="413" t="s">
        <v>28</v>
      </c>
      <c r="D10" s="415"/>
      <c r="E10" s="415"/>
      <c r="F10" s="415"/>
    </row>
    <row r="11" spans="1:6" s="27" customFormat="1" ht="15" customHeight="1">
      <c r="A11" s="413"/>
      <c r="B11" s="414"/>
      <c r="C11" s="413" t="s">
        <v>32</v>
      </c>
      <c r="D11" s="415"/>
      <c r="E11" s="415"/>
      <c r="F11" s="415"/>
    </row>
    <row r="12" spans="1:6" s="27" customFormat="1" ht="15" customHeight="1">
      <c r="A12" s="413"/>
      <c r="B12" s="414"/>
      <c r="C12" s="413" t="s">
        <v>36</v>
      </c>
      <c r="D12" s="415"/>
      <c r="E12" s="415"/>
      <c r="F12" s="415"/>
    </row>
    <row r="13" spans="1:6" s="27" customFormat="1" ht="15" customHeight="1">
      <c r="A13" s="413"/>
      <c r="B13" s="414"/>
      <c r="C13" s="413" t="s">
        <v>40</v>
      </c>
      <c r="D13" s="415"/>
      <c r="E13" s="415"/>
      <c r="F13" s="415"/>
    </row>
    <row r="14" spans="1:6" s="27" customFormat="1" ht="15" customHeight="1">
      <c r="A14" s="417"/>
      <c r="B14" s="414"/>
      <c r="C14" s="413" t="s">
        <v>44</v>
      </c>
      <c r="D14" s="415"/>
      <c r="E14" s="415"/>
      <c r="F14" s="415"/>
    </row>
    <row r="15" spans="1:6" s="27" customFormat="1" ht="15" customHeight="1">
      <c r="A15" s="413"/>
      <c r="B15" s="414"/>
      <c r="C15" s="413" t="s">
        <v>47</v>
      </c>
      <c r="D15" s="415"/>
      <c r="E15" s="415"/>
      <c r="F15" s="415"/>
    </row>
    <row r="16" spans="1:6" s="27" customFormat="1" ht="15" customHeight="1">
      <c r="A16" s="413"/>
      <c r="B16" s="414"/>
      <c r="C16" s="413" t="s">
        <v>50</v>
      </c>
      <c r="D16" s="415"/>
      <c r="E16" s="415"/>
      <c r="F16" s="415"/>
    </row>
    <row r="17" spans="1:6" s="27" customFormat="1" ht="15" customHeight="1">
      <c r="A17" s="413"/>
      <c r="B17" s="414"/>
      <c r="C17" s="413" t="s">
        <v>53</v>
      </c>
      <c r="D17" s="414"/>
      <c r="E17" s="414"/>
      <c r="F17" s="415"/>
    </row>
    <row r="18" spans="1:6" s="27" customFormat="1" ht="15" customHeight="1">
      <c r="A18" s="413"/>
      <c r="B18" s="414"/>
      <c r="C18" s="418" t="s">
        <v>56</v>
      </c>
      <c r="D18" s="414"/>
      <c r="E18" s="414"/>
      <c r="F18" s="415"/>
    </row>
    <row r="19" spans="1:6" s="27" customFormat="1" ht="15" customHeight="1">
      <c r="A19" s="413"/>
      <c r="B19" s="414"/>
      <c r="C19" s="418" t="s">
        <v>59</v>
      </c>
      <c r="D19" s="414"/>
      <c r="E19" s="414"/>
      <c r="F19" s="415"/>
    </row>
    <row r="20" spans="1:6" s="27" customFormat="1" ht="15" customHeight="1">
      <c r="A20" s="413"/>
      <c r="B20" s="414"/>
      <c r="C20" s="418" t="s">
        <v>62</v>
      </c>
      <c r="D20" s="414">
        <f>E20+F20</f>
        <v>3230</v>
      </c>
      <c r="E20" s="414">
        <f>B26</f>
        <v>3230</v>
      </c>
      <c r="F20" s="415"/>
    </row>
    <row r="21" spans="1:6" s="27" customFormat="1" ht="15" customHeight="1">
      <c r="A21" s="413"/>
      <c r="B21" s="414"/>
      <c r="C21" s="418" t="s">
        <v>65</v>
      </c>
      <c r="D21" s="414"/>
      <c r="E21" s="414"/>
      <c r="F21" s="415"/>
    </row>
    <row r="22" spans="1:6" s="27" customFormat="1" ht="15" customHeight="1">
      <c r="A22" s="413"/>
      <c r="B22" s="414"/>
      <c r="C22" s="418" t="s">
        <v>66</v>
      </c>
      <c r="D22" s="414"/>
      <c r="E22" s="414"/>
      <c r="F22" s="415"/>
    </row>
    <row r="23" spans="1:6" s="27" customFormat="1" ht="15" customHeight="1">
      <c r="A23" s="413"/>
      <c r="B23" s="414"/>
      <c r="C23" s="418" t="s">
        <v>67</v>
      </c>
      <c r="D23" s="414"/>
      <c r="E23" s="414"/>
      <c r="F23" s="415"/>
    </row>
    <row r="24" spans="1:6" s="27" customFormat="1" ht="15" customHeight="1">
      <c r="A24" s="413"/>
      <c r="B24" s="414"/>
      <c r="C24" s="418" t="s">
        <v>68</v>
      </c>
      <c r="D24" s="414"/>
      <c r="E24" s="414"/>
      <c r="F24" s="415"/>
    </row>
    <row r="25" spans="1:6" s="27" customFormat="1" ht="15" customHeight="1">
      <c r="A25" s="413"/>
      <c r="B25" s="414"/>
      <c r="C25" s="418" t="s">
        <v>69</v>
      </c>
      <c r="D25" s="414"/>
      <c r="E25" s="414"/>
      <c r="F25" s="415"/>
    </row>
    <row r="26" spans="1:6" s="27" customFormat="1" ht="15" customHeight="1">
      <c r="A26" s="419" t="s">
        <v>70</v>
      </c>
      <c r="B26" s="414">
        <f>B6+B9</f>
        <v>3230</v>
      </c>
      <c r="C26" s="419" t="s">
        <v>71</v>
      </c>
      <c r="D26" s="414">
        <f>D20</f>
        <v>3230</v>
      </c>
      <c r="E26" s="414">
        <f>E20</f>
        <v>3230</v>
      </c>
      <c r="F26" s="415"/>
    </row>
    <row r="27" spans="1:6" ht="14.25" customHeight="1">
      <c r="A27" s="420"/>
      <c r="B27" s="420"/>
      <c r="C27" s="420"/>
      <c r="D27" s="420"/>
      <c r="E27" s="420"/>
      <c r="F27" s="420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showGridLines="0" showZeros="0" workbookViewId="0" topLeftCell="A1">
      <pane xSplit="7" ySplit="7" topLeftCell="H8" activePane="bottomRight" state="frozen"/>
      <selection pane="bottomRight" activeCell="R15" sqref="R15"/>
    </sheetView>
  </sheetViews>
  <sheetFormatPr defaultColWidth="6.875" defaultRowHeight="18.75" customHeight="1"/>
  <cols>
    <col min="1" max="1" width="5.375" style="352" customWidth="1"/>
    <col min="2" max="3" width="5.375" style="353" customWidth="1"/>
    <col min="4" max="4" width="7.625" style="354" customWidth="1"/>
    <col min="5" max="5" width="24.125" style="355" customWidth="1"/>
    <col min="6" max="6" width="12.125" style="356" customWidth="1"/>
    <col min="7" max="7" width="10.875" style="356" customWidth="1"/>
    <col min="8" max="8" width="10.25390625" style="356" customWidth="1"/>
    <col min="9" max="13" width="8.625" style="356" customWidth="1"/>
    <col min="14" max="18" width="8.625" style="357" customWidth="1"/>
    <col min="19" max="19" width="8.625" style="358" customWidth="1"/>
    <col min="20" max="243" width="8.00390625" style="357" customWidth="1"/>
    <col min="244" max="248" width="6.875" style="358" customWidth="1"/>
    <col min="249" max="16384" width="6.875" style="358" customWidth="1"/>
  </cols>
  <sheetData>
    <row r="1" spans="1:248" ht="23.25" customHeight="1">
      <c r="A1" s="359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Q1" s="359"/>
      <c r="R1" s="359"/>
      <c r="S1" s="359" t="s">
        <v>225</v>
      </c>
      <c r="IJ1"/>
      <c r="IK1"/>
      <c r="IL1"/>
      <c r="IM1"/>
      <c r="IN1"/>
    </row>
    <row r="2" spans="1:248" ht="23.25" customHeight="1">
      <c r="A2" s="360" t="s">
        <v>226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IJ2"/>
      <c r="IK2"/>
      <c r="IL2"/>
      <c r="IM2"/>
      <c r="IN2"/>
    </row>
    <row r="3" spans="1:255" s="350" customFormat="1" ht="23.25" customHeight="1">
      <c r="A3" s="361" t="s">
        <v>2</v>
      </c>
      <c r="B3" s="362"/>
      <c r="C3" s="362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84"/>
      <c r="Q3" s="363"/>
      <c r="R3" s="363"/>
      <c r="S3" s="396" t="s">
        <v>78</v>
      </c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  <c r="CT3" s="384"/>
      <c r="CU3" s="384"/>
      <c r="CV3" s="384"/>
      <c r="CW3" s="384"/>
      <c r="CX3" s="384"/>
      <c r="CY3" s="384"/>
      <c r="CZ3" s="384"/>
      <c r="DA3" s="384"/>
      <c r="DB3" s="384"/>
      <c r="DC3" s="384"/>
      <c r="DD3" s="384"/>
      <c r="DE3" s="384"/>
      <c r="DF3" s="384"/>
      <c r="DG3" s="384"/>
      <c r="DH3" s="384"/>
      <c r="DI3" s="384"/>
      <c r="DJ3" s="384"/>
      <c r="DK3" s="384"/>
      <c r="DL3" s="384"/>
      <c r="DM3" s="384"/>
      <c r="DN3" s="384"/>
      <c r="DO3" s="384"/>
      <c r="DP3" s="384"/>
      <c r="DQ3" s="384"/>
      <c r="DR3" s="384"/>
      <c r="DS3" s="384"/>
      <c r="DT3" s="384"/>
      <c r="DU3" s="384"/>
      <c r="DV3" s="384"/>
      <c r="DW3" s="384"/>
      <c r="DX3" s="384"/>
      <c r="DY3" s="384"/>
      <c r="DZ3" s="384"/>
      <c r="EA3" s="384"/>
      <c r="EB3" s="384"/>
      <c r="EC3" s="384"/>
      <c r="ED3" s="384"/>
      <c r="EE3" s="384"/>
      <c r="EF3" s="384"/>
      <c r="EG3" s="384"/>
      <c r="EH3" s="384"/>
      <c r="EI3" s="384"/>
      <c r="EJ3" s="384"/>
      <c r="EK3" s="384"/>
      <c r="EL3" s="384"/>
      <c r="EM3" s="384"/>
      <c r="EN3" s="384"/>
      <c r="EO3" s="384"/>
      <c r="EP3" s="384"/>
      <c r="EQ3" s="384"/>
      <c r="ER3" s="384"/>
      <c r="ES3" s="384"/>
      <c r="ET3" s="384"/>
      <c r="EU3" s="384"/>
      <c r="EV3" s="384"/>
      <c r="EW3" s="384"/>
      <c r="EX3" s="384"/>
      <c r="EY3" s="384"/>
      <c r="EZ3" s="384"/>
      <c r="FA3" s="384"/>
      <c r="FB3" s="384"/>
      <c r="FC3" s="384"/>
      <c r="FD3" s="384"/>
      <c r="FE3" s="384"/>
      <c r="FF3" s="384"/>
      <c r="FG3" s="384"/>
      <c r="FH3" s="384"/>
      <c r="FI3" s="384"/>
      <c r="FJ3" s="384"/>
      <c r="FK3" s="384"/>
      <c r="FL3" s="384"/>
      <c r="FM3" s="384"/>
      <c r="FN3" s="384"/>
      <c r="FO3" s="384"/>
      <c r="FP3" s="384"/>
      <c r="FQ3" s="384"/>
      <c r="FR3" s="384"/>
      <c r="FS3" s="384"/>
      <c r="FT3" s="384"/>
      <c r="FU3" s="384"/>
      <c r="FV3" s="384"/>
      <c r="FW3" s="384"/>
      <c r="FX3" s="384"/>
      <c r="FY3" s="384"/>
      <c r="FZ3" s="384"/>
      <c r="GA3" s="384"/>
      <c r="GB3" s="384"/>
      <c r="GC3" s="384"/>
      <c r="GD3" s="384"/>
      <c r="GE3" s="384"/>
      <c r="GF3" s="384"/>
      <c r="GG3" s="384"/>
      <c r="GH3" s="384"/>
      <c r="GI3" s="384"/>
      <c r="GJ3" s="384"/>
      <c r="GK3" s="384"/>
      <c r="GL3" s="384"/>
      <c r="GM3" s="384"/>
      <c r="GN3" s="384"/>
      <c r="GO3" s="384"/>
      <c r="GP3" s="384"/>
      <c r="GQ3" s="384"/>
      <c r="GR3" s="384"/>
      <c r="GS3" s="384"/>
      <c r="GT3" s="384"/>
      <c r="GU3" s="384"/>
      <c r="GV3" s="384"/>
      <c r="GW3" s="384"/>
      <c r="GX3" s="384"/>
      <c r="GY3" s="384"/>
      <c r="GZ3" s="384"/>
      <c r="HA3" s="384"/>
      <c r="HB3" s="384"/>
      <c r="HC3" s="384"/>
      <c r="HD3" s="384"/>
      <c r="HE3" s="384"/>
      <c r="HF3" s="384"/>
      <c r="HG3" s="384"/>
      <c r="HH3" s="384"/>
      <c r="HI3" s="384"/>
      <c r="HJ3" s="384"/>
      <c r="HK3" s="384"/>
      <c r="HL3" s="384"/>
      <c r="HM3" s="384"/>
      <c r="HN3" s="384"/>
      <c r="HO3" s="384"/>
      <c r="HP3" s="384"/>
      <c r="HQ3" s="384"/>
      <c r="HR3" s="384"/>
      <c r="HS3" s="384"/>
      <c r="HT3" s="384"/>
      <c r="HU3" s="384"/>
      <c r="HV3" s="384"/>
      <c r="HW3" s="384"/>
      <c r="HX3" s="384"/>
      <c r="HY3" s="384"/>
      <c r="HZ3" s="384"/>
      <c r="IA3" s="384"/>
      <c r="IB3" s="384"/>
      <c r="IC3" s="384"/>
      <c r="ID3" s="384"/>
      <c r="IE3" s="384"/>
      <c r="IF3" s="384"/>
      <c r="IG3" s="384"/>
      <c r="IH3" s="384"/>
      <c r="II3" s="384"/>
      <c r="IJ3" s="24"/>
      <c r="IK3" s="24"/>
      <c r="IL3" s="24"/>
      <c r="IM3" s="24"/>
      <c r="IN3" s="24"/>
      <c r="IO3" s="389"/>
      <c r="IP3" s="389"/>
      <c r="IQ3" s="389"/>
      <c r="IR3" s="389"/>
      <c r="IS3" s="389"/>
      <c r="IT3" s="389"/>
      <c r="IU3" s="389"/>
    </row>
    <row r="4" spans="1:255" s="350" customFormat="1" ht="23.25" customHeight="1">
      <c r="A4" s="364" t="s">
        <v>112</v>
      </c>
      <c r="B4" s="364"/>
      <c r="C4" s="364"/>
      <c r="D4" s="162" t="s">
        <v>79</v>
      </c>
      <c r="E4" s="162" t="s">
        <v>98</v>
      </c>
      <c r="F4" s="366" t="s">
        <v>227</v>
      </c>
      <c r="G4" s="365" t="s">
        <v>114</v>
      </c>
      <c r="H4" s="365"/>
      <c r="I4" s="365"/>
      <c r="J4" s="365"/>
      <c r="K4" s="365" t="s">
        <v>115</v>
      </c>
      <c r="L4" s="365"/>
      <c r="M4" s="365"/>
      <c r="N4" s="365"/>
      <c r="O4" s="365"/>
      <c r="P4" s="365"/>
      <c r="Q4" s="365"/>
      <c r="R4" s="365"/>
      <c r="S4" s="162" t="s">
        <v>118</v>
      </c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4"/>
      <c r="CC4" s="384"/>
      <c r="CD4" s="384"/>
      <c r="CE4" s="384"/>
      <c r="CF4" s="384"/>
      <c r="CG4" s="384"/>
      <c r="CH4" s="384"/>
      <c r="CI4" s="384"/>
      <c r="CJ4" s="384"/>
      <c r="CK4" s="384"/>
      <c r="CL4" s="384"/>
      <c r="CM4" s="384"/>
      <c r="CN4" s="384"/>
      <c r="CO4" s="384"/>
      <c r="CP4" s="384"/>
      <c r="CQ4" s="384"/>
      <c r="CR4" s="384"/>
      <c r="CS4" s="384"/>
      <c r="CT4" s="384"/>
      <c r="CU4" s="384"/>
      <c r="CV4" s="384"/>
      <c r="CW4" s="384"/>
      <c r="CX4" s="384"/>
      <c r="CY4" s="384"/>
      <c r="CZ4" s="384"/>
      <c r="DA4" s="384"/>
      <c r="DB4" s="384"/>
      <c r="DC4" s="384"/>
      <c r="DD4" s="384"/>
      <c r="DE4" s="384"/>
      <c r="DF4" s="384"/>
      <c r="DG4" s="384"/>
      <c r="DH4" s="384"/>
      <c r="DI4" s="384"/>
      <c r="DJ4" s="384"/>
      <c r="DK4" s="384"/>
      <c r="DL4" s="384"/>
      <c r="DM4" s="384"/>
      <c r="DN4" s="384"/>
      <c r="DO4" s="384"/>
      <c r="DP4" s="384"/>
      <c r="DQ4" s="384"/>
      <c r="DR4" s="384"/>
      <c r="DS4" s="384"/>
      <c r="DT4" s="384"/>
      <c r="DU4" s="384"/>
      <c r="DV4" s="384"/>
      <c r="DW4" s="384"/>
      <c r="DX4" s="384"/>
      <c r="DY4" s="384"/>
      <c r="DZ4" s="384"/>
      <c r="EA4" s="384"/>
      <c r="EB4" s="384"/>
      <c r="EC4" s="384"/>
      <c r="ED4" s="384"/>
      <c r="EE4" s="384"/>
      <c r="EF4" s="384"/>
      <c r="EG4" s="384"/>
      <c r="EH4" s="384"/>
      <c r="EI4" s="384"/>
      <c r="EJ4" s="384"/>
      <c r="EK4" s="384"/>
      <c r="EL4" s="384"/>
      <c r="EM4" s="384"/>
      <c r="EN4" s="384"/>
      <c r="EO4" s="384"/>
      <c r="EP4" s="384"/>
      <c r="EQ4" s="384"/>
      <c r="ER4" s="384"/>
      <c r="ES4" s="384"/>
      <c r="ET4" s="384"/>
      <c r="EU4" s="384"/>
      <c r="EV4" s="384"/>
      <c r="EW4" s="384"/>
      <c r="EX4" s="384"/>
      <c r="EY4" s="384"/>
      <c r="EZ4" s="384"/>
      <c r="FA4" s="384"/>
      <c r="FB4" s="384"/>
      <c r="FC4" s="384"/>
      <c r="FD4" s="384"/>
      <c r="FE4" s="384"/>
      <c r="FF4" s="384"/>
      <c r="FG4" s="384"/>
      <c r="FH4" s="384"/>
      <c r="FI4" s="384"/>
      <c r="FJ4" s="384"/>
      <c r="FK4" s="384"/>
      <c r="FL4" s="384"/>
      <c r="FM4" s="384"/>
      <c r="FN4" s="384"/>
      <c r="FO4" s="384"/>
      <c r="FP4" s="384"/>
      <c r="FQ4" s="384"/>
      <c r="FR4" s="384"/>
      <c r="FS4" s="384"/>
      <c r="FT4" s="384"/>
      <c r="FU4" s="384"/>
      <c r="FV4" s="384"/>
      <c r="FW4" s="384"/>
      <c r="FX4" s="384"/>
      <c r="FY4" s="384"/>
      <c r="FZ4" s="384"/>
      <c r="GA4" s="384"/>
      <c r="GB4" s="384"/>
      <c r="GC4" s="384"/>
      <c r="GD4" s="384"/>
      <c r="GE4" s="384"/>
      <c r="GF4" s="384"/>
      <c r="GG4" s="384"/>
      <c r="GH4" s="384"/>
      <c r="GI4" s="384"/>
      <c r="GJ4" s="384"/>
      <c r="GK4" s="384"/>
      <c r="GL4" s="384"/>
      <c r="GM4" s="384"/>
      <c r="GN4" s="384"/>
      <c r="GO4" s="384"/>
      <c r="GP4" s="384"/>
      <c r="GQ4" s="384"/>
      <c r="GR4" s="384"/>
      <c r="GS4" s="384"/>
      <c r="GT4" s="384"/>
      <c r="GU4" s="384"/>
      <c r="GV4" s="384"/>
      <c r="GW4" s="384"/>
      <c r="GX4" s="384"/>
      <c r="GY4" s="384"/>
      <c r="GZ4" s="384"/>
      <c r="HA4" s="384"/>
      <c r="HB4" s="384"/>
      <c r="HC4" s="384"/>
      <c r="HD4" s="384"/>
      <c r="HE4" s="384"/>
      <c r="HF4" s="384"/>
      <c r="HG4" s="384"/>
      <c r="HH4" s="384"/>
      <c r="HI4" s="384"/>
      <c r="HJ4" s="384"/>
      <c r="HK4" s="384"/>
      <c r="HL4" s="384"/>
      <c r="HM4" s="384"/>
      <c r="HN4" s="384"/>
      <c r="HO4" s="384"/>
      <c r="HP4" s="384"/>
      <c r="HQ4" s="384"/>
      <c r="HR4" s="384"/>
      <c r="HS4" s="384"/>
      <c r="HT4" s="384"/>
      <c r="HU4" s="384"/>
      <c r="HV4" s="384"/>
      <c r="HW4" s="384"/>
      <c r="HX4" s="384"/>
      <c r="HY4" s="384"/>
      <c r="HZ4" s="384"/>
      <c r="IA4" s="384"/>
      <c r="IB4" s="384"/>
      <c r="IC4" s="384"/>
      <c r="ID4" s="384"/>
      <c r="IE4" s="384"/>
      <c r="IF4" s="384"/>
      <c r="IG4" s="384"/>
      <c r="IH4" s="384"/>
      <c r="II4" s="384"/>
      <c r="IJ4" s="24"/>
      <c r="IK4" s="24"/>
      <c r="IL4" s="24"/>
      <c r="IM4" s="24"/>
      <c r="IN4" s="24"/>
      <c r="IO4" s="389"/>
      <c r="IP4" s="389"/>
      <c r="IQ4" s="389"/>
      <c r="IR4" s="389"/>
      <c r="IS4" s="389"/>
      <c r="IT4" s="389"/>
      <c r="IU4" s="389"/>
    </row>
    <row r="5" spans="1:255" s="350" customFormat="1" ht="23.25" customHeight="1">
      <c r="A5" s="162" t="s">
        <v>100</v>
      </c>
      <c r="B5" s="162" t="s">
        <v>101</v>
      </c>
      <c r="C5" s="366" t="s">
        <v>102</v>
      </c>
      <c r="D5" s="162"/>
      <c r="E5" s="162"/>
      <c r="F5" s="390"/>
      <c r="G5" s="162" t="s">
        <v>81</v>
      </c>
      <c r="H5" s="162" t="s">
        <v>119</v>
      </c>
      <c r="I5" s="162" t="s">
        <v>120</v>
      </c>
      <c r="J5" s="162" t="s">
        <v>121</v>
      </c>
      <c r="K5" s="162" t="s">
        <v>81</v>
      </c>
      <c r="L5" s="162" t="s">
        <v>122</v>
      </c>
      <c r="M5" s="162" t="s">
        <v>123</v>
      </c>
      <c r="N5" s="162" t="s">
        <v>124</v>
      </c>
      <c r="O5" s="162" t="s">
        <v>125</v>
      </c>
      <c r="P5" s="162" t="s">
        <v>126</v>
      </c>
      <c r="Q5" s="162" t="s">
        <v>127</v>
      </c>
      <c r="R5" s="162" t="s">
        <v>128</v>
      </c>
      <c r="S5" s="162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  <c r="BK5" s="384"/>
      <c r="BL5" s="384"/>
      <c r="BM5" s="384"/>
      <c r="BN5" s="384"/>
      <c r="BO5" s="384"/>
      <c r="BP5" s="384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4"/>
      <c r="CY5" s="384"/>
      <c r="CZ5" s="384"/>
      <c r="DA5" s="384"/>
      <c r="DB5" s="384"/>
      <c r="DC5" s="384"/>
      <c r="DD5" s="384"/>
      <c r="DE5" s="384"/>
      <c r="DF5" s="384"/>
      <c r="DG5" s="384"/>
      <c r="DH5" s="384"/>
      <c r="DI5" s="384"/>
      <c r="DJ5" s="384"/>
      <c r="DK5" s="384"/>
      <c r="DL5" s="384"/>
      <c r="DM5" s="384"/>
      <c r="DN5" s="384"/>
      <c r="DO5" s="384"/>
      <c r="DP5" s="384"/>
      <c r="DQ5" s="384"/>
      <c r="DR5" s="384"/>
      <c r="DS5" s="384"/>
      <c r="DT5" s="384"/>
      <c r="DU5" s="384"/>
      <c r="DV5" s="384"/>
      <c r="DW5" s="384"/>
      <c r="DX5" s="384"/>
      <c r="DY5" s="384"/>
      <c r="DZ5" s="384"/>
      <c r="EA5" s="384"/>
      <c r="EB5" s="384"/>
      <c r="EC5" s="384"/>
      <c r="ED5" s="384"/>
      <c r="EE5" s="384"/>
      <c r="EF5" s="384"/>
      <c r="EG5" s="384"/>
      <c r="EH5" s="384"/>
      <c r="EI5" s="384"/>
      <c r="EJ5" s="384"/>
      <c r="EK5" s="384"/>
      <c r="EL5" s="384"/>
      <c r="EM5" s="384"/>
      <c r="EN5" s="384"/>
      <c r="EO5" s="384"/>
      <c r="EP5" s="384"/>
      <c r="EQ5" s="384"/>
      <c r="ER5" s="384"/>
      <c r="ES5" s="384"/>
      <c r="ET5" s="384"/>
      <c r="EU5" s="384"/>
      <c r="EV5" s="384"/>
      <c r="EW5" s="384"/>
      <c r="EX5" s="384"/>
      <c r="EY5" s="384"/>
      <c r="EZ5" s="384"/>
      <c r="FA5" s="384"/>
      <c r="FB5" s="384"/>
      <c r="FC5" s="384"/>
      <c r="FD5" s="384"/>
      <c r="FE5" s="384"/>
      <c r="FF5" s="384"/>
      <c r="FG5" s="384"/>
      <c r="FH5" s="384"/>
      <c r="FI5" s="384"/>
      <c r="FJ5" s="384"/>
      <c r="FK5" s="384"/>
      <c r="FL5" s="384"/>
      <c r="FM5" s="384"/>
      <c r="FN5" s="384"/>
      <c r="FO5" s="384"/>
      <c r="FP5" s="384"/>
      <c r="FQ5" s="384"/>
      <c r="FR5" s="384"/>
      <c r="FS5" s="384"/>
      <c r="FT5" s="384"/>
      <c r="FU5" s="384"/>
      <c r="FV5" s="384"/>
      <c r="FW5" s="384"/>
      <c r="FX5" s="384"/>
      <c r="FY5" s="384"/>
      <c r="FZ5" s="384"/>
      <c r="GA5" s="384"/>
      <c r="GB5" s="384"/>
      <c r="GC5" s="384"/>
      <c r="GD5" s="384"/>
      <c r="GE5" s="384"/>
      <c r="GF5" s="384"/>
      <c r="GG5" s="384"/>
      <c r="GH5" s="384"/>
      <c r="GI5" s="384"/>
      <c r="GJ5" s="384"/>
      <c r="GK5" s="384"/>
      <c r="GL5" s="384"/>
      <c r="GM5" s="384"/>
      <c r="GN5" s="384"/>
      <c r="GO5" s="384"/>
      <c r="GP5" s="384"/>
      <c r="GQ5" s="384"/>
      <c r="GR5" s="384"/>
      <c r="GS5" s="384"/>
      <c r="GT5" s="384"/>
      <c r="GU5" s="384"/>
      <c r="GV5" s="384"/>
      <c r="GW5" s="384"/>
      <c r="GX5" s="384"/>
      <c r="GY5" s="384"/>
      <c r="GZ5" s="384"/>
      <c r="HA5" s="384"/>
      <c r="HB5" s="384"/>
      <c r="HC5" s="384"/>
      <c r="HD5" s="384"/>
      <c r="HE5" s="384"/>
      <c r="HF5" s="384"/>
      <c r="HG5" s="384"/>
      <c r="HH5" s="384"/>
      <c r="HI5" s="384"/>
      <c r="HJ5" s="384"/>
      <c r="HK5" s="384"/>
      <c r="HL5" s="384"/>
      <c r="HM5" s="384"/>
      <c r="HN5" s="384"/>
      <c r="HO5" s="384"/>
      <c r="HP5" s="384"/>
      <c r="HQ5" s="384"/>
      <c r="HR5" s="384"/>
      <c r="HS5" s="384"/>
      <c r="HT5" s="384"/>
      <c r="HU5" s="384"/>
      <c r="HV5" s="384"/>
      <c r="HW5" s="384"/>
      <c r="HX5" s="384"/>
      <c r="HY5" s="384"/>
      <c r="HZ5" s="384"/>
      <c r="IA5" s="384"/>
      <c r="IB5" s="384"/>
      <c r="IC5" s="384"/>
      <c r="ID5" s="384"/>
      <c r="IE5" s="384"/>
      <c r="IF5" s="384"/>
      <c r="IG5" s="384"/>
      <c r="IH5" s="384"/>
      <c r="II5" s="384"/>
      <c r="IJ5" s="24"/>
      <c r="IK5" s="24"/>
      <c r="IL5" s="24"/>
      <c r="IM5" s="24"/>
      <c r="IN5" s="24"/>
      <c r="IO5" s="389"/>
      <c r="IP5" s="389"/>
      <c r="IQ5" s="389"/>
      <c r="IR5" s="389"/>
      <c r="IS5" s="389"/>
      <c r="IT5" s="389"/>
      <c r="IU5" s="389"/>
    </row>
    <row r="6" spans="1:255" s="24" customFormat="1" ht="31.5" customHeight="1">
      <c r="A6" s="162"/>
      <c r="B6" s="162"/>
      <c r="C6" s="367"/>
      <c r="D6" s="162"/>
      <c r="E6" s="162"/>
      <c r="F6" s="367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4"/>
      <c r="BK6" s="384"/>
      <c r="BL6" s="384"/>
      <c r="BM6" s="384"/>
      <c r="BN6" s="384"/>
      <c r="BO6" s="384"/>
      <c r="BP6" s="384"/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4"/>
      <c r="CK6" s="384"/>
      <c r="CL6" s="384"/>
      <c r="CM6" s="384"/>
      <c r="CN6" s="384"/>
      <c r="CO6" s="384"/>
      <c r="CP6" s="384"/>
      <c r="CQ6" s="384"/>
      <c r="CR6" s="384"/>
      <c r="CS6" s="384"/>
      <c r="CT6" s="384"/>
      <c r="CU6" s="384"/>
      <c r="CV6" s="384"/>
      <c r="CW6" s="384"/>
      <c r="CX6" s="384"/>
      <c r="CY6" s="384"/>
      <c r="CZ6" s="384"/>
      <c r="DA6" s="384"/>
      <c r="DB6" s="384"/>
      <c r="DC6" s="384"/>
      <c r="DD6" s="384"/>
      <c r="DE6" s="384"/>
      <c r="DF6" s="384"/>
      <c r="DG6" s="384"/>
      <c r="DH6" s="384"/>
      <c r="DI6" s="384"/>
      <c r="DJ6" s="384"/>
      <c r="DK6" s="384"/>
      <c r="DL6" s="384"/>
      <c r="DM6" s="384"/>
      <c r="DN6" s="384"/>
      <c r="DO6" s="384"/>
      <c r="DP6" s="384"/>
      <c r="DQ6" s="384"/>
      <c r="DR6" s="384"/>
      <c r="DS6" s="384"/>
      <c r="DT6" s="384"/>
      <c r="DU6" s="384"/>
      <c r="DV6" s="384"/>
      <c r="DW6" s="384"/>
      <c r="DX6" s="384"/>
      <c r="DY6" s="384"/>
      <c r="DZ6" s="384"/>
      <c r="EA6" s="384"/>
      <c r="EB6" s="384"/>
      <c r="EC6" s="384"/>
      <c r="ED6" s="384"/>
      <c r="EE6" s="384"/>
      <c r="EF6" s="384"/>
      <c r="EG6" s="384"/>
      <c r="EH6" s="384"/>
      <c r="EI6" s="384"/>
      <c r="EJ6" s="384"/>
      <c r="EK6" s="384"/>
      <c r="EL6" s="384"/>
      <c r="EM6" s="384"/>
      <c r="EN6" s="384"/>
      <c r="EO6" s="384"/>
      <c r="EP6" s="384"/>
      <c r="EQ6" s="384"/>
      <c r="ER6" s="384"/>
      <c r="ES6" s="384"/>
      <c r="ET6" s="384"/>
      <c r="EU6" s="384"/>
      <c r="EV6" s="384"/>
      <c r="EW6" s="384"/>
      <c r="EX6" s="384"/>
      <c r="EY6" s="384"/>
      <c r="EZ6" s="384"/>
      <c r="FA6" s="384"/>
      <c r="FB6" s="384"/>
      <c r="FC6" s="384"/>
      <c r="FD6" s="384"/>
      <c r="FE6" s="384"/>
      <c r="FF6" s="384"/>
      <c r="FG6" s="384"/>
      <c r="FH6" s="384"/>
      <c r="FI6" s="384"/>
      <c r="FJ6" s="384"/>
      <c r="FK6" s="384"/>
      <c r="FL6" s="384"/>
      <c r="FM6" s="384"/>
      <c r="FN6" s="384"/>
      <c r="FO6" s="384"/>
      <c r="FP6" s="384"/>
      <c r="FQ6" s="384"/>
      <c r="FR6" s="384"/>
      <c r="FS6" s="384"/>
      <c r="FT6" s="384"/>
      <c r="FU6" s="384"/>
      <c r="FV6" s="384"/>
      <c r="FW6" s="384"/>
      <c r="FX6" s="384"/>
      <c r="FY6" s="384"/>
      <c r="FZ6" s="384"/>
      <c r="GA6" s="384"/>
      <c r="GB6" s="384"/>
      <c r="GC6" s="384"/>
      <c r="GD6" s="384"/>
      <c r="GE6" s="384"/>
      <c r="GF6" s="384"/>
      <c r="GG6" s="384"/>
      <c r="GH6" s="384"/>
      <c r="GI6" s="384"/>
      <c r="GJ6" s="384"/>
      <c r="GK6" s="384"/>
      <c r="GL6" s="384"/>
      <c r="GM6" s="384"/>
      <c r="GN6" s="384"/>
      <c r="GO6" s="384"/>
      <c r="GP6" s="384"/>
      <c r="GQ6" s="384"/>
      <c r="GR6" s="384"/>
      <c r="GS6" s="384"/>
      <c r="GT6" s="384"/>
      <c r="GU6" s="384"/>
      <c r="GV6" s="384"/>
      <c r="GW6" s="384"/>
      <c r="GX6" s="384"/>
      <c r="GY6" s="384"/>
      <c r="GZ6" s="384"/>
      <c r="HA6" s="384"/>
      <c r="HB6" s="384"/>
      <c r="HC6" s="384"/>
      <c r="HD6" s="384"/>
      <c r="HE6" s="384"/>
      <c r="HF6" s="384"/>
      <c r="HG6" s="384"/>
      <c r="HH6" s="384"/>
      <c r="HI6" s="384"/>
      <c r="HJ6" s="384"/>
      <c r="HK6" s="384"/>
      <c r="HL6" s="384"/>
      <c r="HM6" s="384"/>
      <c r="HN6" s="384"/>
      <c r="HO6" s="384"/>
      <c r="HP6" s="384"/>
      <c r="HQ6" s="384"/>
      <c r="HR6" s="384"/>
      <c r="HS6" s="384"/>
      <c r="HT6" s="384"/>
      <c r="HU6" s="384"/>
      <c r="HV6" s="384"/>
      <c r="HW6" s="384"/>
      <c r="HX6" s="384"/>
      <c r="HY6" s="384"/>
      <c r="HZ6" s="384"/>
      <c r="IA6" s="384"/>
      <c r="IB6" s="384"/>
      <c r="IC6" s="384"/>
      <c r="ID6" s="384"/>
      <c r="IE6" s="384"/>
      <c r="IF6" s="384"/>
      <c r="IG6" s="384"/>
      <c r="IH6" s="384"/>
      <c r="II6" s="384"/>
      <c r="IO6" s="389"/>
      <c r="IP6" s="389"/>
      <c r="IQ6" s="389"/>
      <c r="IR6" s="389"/>
      <c r="IS6" s="389"/>
      <c r="IT6" s="389"/>
      <c r="IU6" s="389"/>
    </row>
    <row r="7" spans="1:255" s="81" customFormat="1" ht="39" customHeight="1">
      <c r="A7" s="96"/>
      <c r="B7" s="96"/>
      <c r="C7" s="96"/>
      <c r="D7" s="96"/>
      <c r="E7" s="94" t="s">
        <v>81</v>
      </c>
      <c r="F7" s="71">
        <f>G7+K7</f>
        <v>3230</v>
      </c>
      <c r="G7" s="71">
        <f aca="true" t="shared" si="0" ref="G7:M7">G10+G11</f>
        <v>2950</v>
      </c>
      <c r="H7" s="71">
        <f t="shared" si="0"/>
        <v>2712.7</v>
      </c>
      <c r="I7" s="71">
        <f t="shared" si="0"/>
        <v>237.3</v>
      </c>
      <c r="J7" s="71">
        <f t="shared" si="0"/>
        <v>0</v>
      </c>
      <c r="K7" s="71">
        <f t="shared" si="0"/>
        <v>280</v>
      </c>
      <c r="L7" s="71">
        <f t="shared" si="0"/>
        <v>280</v>
      </c>
      <c r="M7" s="71">
        <f t="shared" si="0"/>
        <v>0</v>
      </c>
      <c r="N7" s="392"/>
      <c r="O7" s="392"/>
      <c r="P7" s="392"/>
      <c r="Q7" s="392"/>
      <c r="R7" s="392"/>
      <c r="S7" s="392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7"/>
      <c r="DD7" s="397"/>
      <c r="DE7" s="397"/>
      <c r="DF7" s="397"/>
      <c r="DG7" s="397"/>
      <c r="DH7" s="397"/>
      <c r="DI7" s="397"/>
      <c r="DJ7" s="397"/>
      <c r="DK7" s="397"/>
      <c r="DL7" s="397"/>
      <c r="DM7" s="397"/>
      <c r="DN7" s="397"/>
      <c r="DO7" s="397"/>
      <c r="DP7" s="397"/>
      <c r="DQ7" s="397"/>
      <c r="DR7" s="397"/>
      <c r="DS7" s="397"/>
      <c r="DT7" s="397"/>
      <c r="DU7" s="397"/>
      <c r="DV7" s="397"/>
      <c r="DW7" s="397"/>
      <c r="DX7" s="397"/>
      <c r="DY7" s="397"/>
      <c r="DZ7" s="397"/>
      <c r="EA7" s="397"/>
      <c r="EB7" s="397"/>
      <c r="EC7" s="397"/>
      <c r="ED7" s="397"/>
      <c r="EE7" s="397"/>
      <c r="EF7" s="397"/>
      <c r="EG7" s="397"/>
      <c r="EH7" s="397"/>
      <c r="EI7" s="397"/>
      <c r="EJ7" s="397"/>
      <c r="EK7" s="397"/>
      <c r="EL7" s="397"/>
      <c r="EM7" s="397"/>
      <c r="EN7" s="397"/>
      <c r="EO7" s="397"/>
      <c r="EP7" s="397"/>
      <c r="EQ7" s="397"/>
      <c r="ER7" s="397"/>
      <c r="ES7" s="397"/>
      <c r="ET7" s="397"/>
      <c r="EU7" s="397"/>
      <c r="EV7" s="397"/>
      <c r="EW7" s="397"/>
      <c r="EX7" s="397"/>
      <c r="EY7" s="397"/>
      <c r="EZ7" s="397"/>
      <c r="FA7" s="397"/>
      <c r="FB7" s="397"/>
      <c r="FC7" s="397"/>
      <c r="FD7" s="397"/>
      <c r="FE7" s="397"/>
      <c r="FF7" s="397"/>
      <c r="FG7" s="397"/>
      <c r="FH7" s="397"/>
      <c r="FI7" s="397"/>
      <c r="FJ7" s="397"/>
      <c r="FK7" s="397"/>
      <c r="FL7" s="397"/>
      <c r="FM7" s="397"/>
      <c r="FN7" s="397"/>
      <c r="FO7" s="397"/>
      <c r="FP7" s="397"/>
      <c r="FQ7" s="397"/>
      <c r="FR7" s="397"/>
      <c r="FS7" s="397"/>
      <c r="FT7" s="397"/>
      <c r="FU7" s="397"/>
      <c r="FV7" s="397"/>
      <c r="FW7" s="397"/>
      <c r="FX7" s="397"/>
      <c r="FY7" s="397"/>
      <c r="FZ7" s="397"/>
      <c r="GA7" s="397"/>
      <c r="GB7" s="397"/>
      <c r="GC7" s="397"/>
      <c r="GD7" s="397"/>
      <c r="GE7" s="397"/>
      <c r="GF7" s="397"/>
      <c r="GG7" s="397"/>
      <c r="GH7" s="397"/>
      <c r="GI7" s="397"/>
      <c r="GJ7" s="397"/>
      <c r="GK7" s="397"/>
      <c r="GL7" s="397"/>
      <c r="GM7" s="397"/>
      <c r="GN7" s="397"/>
      <c r="GO7" s="397"/>
      <c r="GP7" s="397"/>
      <c r="GQ7" s="397"/>
      <c r="GR7" s="397"/>
      <c r="GS7" s="397"/>
      <c r="GT7" s="397"/>
      <c r="GU7" s="397"/>
      <c r="GV7" s="397"/>
      <c r="GW7" s="397"/>
      <c r="GX7" s="397"/>
      <c r="GY7" s="397"/>
      <c r="GZ7" s="397"/>
      <c r="HA7" s="397"/>
      <c r="HB7" s="397"/>
      <c r="HC7" s="397"/>
      <c r="HD7" s="397"/>
      <c r="HE7" s="397"/>
      <c r="HF7" s="397"/>
      <c r="HG7" s="397"/>
      <c r="HH7" s="397"/>
      <c r="HI7" s="397"/>
      <c r="HJ7" s="397"/>
      <c r="HK7" s="397"/>
      <c r="HL7" s="397"/>
      <c r="HM7" s="397"/>
      <c r="HN7" s="397"/>
      <c r="HO7" s="397"/>
      <c r="HP7" s="397"/>
      <c r="HQ7" s="397"/>
      <c r="HR7" s="397"/>
      <c r="HS7" s="397"/>
      <c r="HT7" s="397"/>
      <c r="HU7" s="397"/>
      <c r="HV7" s="397"/>
      <c r="HW7" s="397"/>
      <c r="HX7" s="397"/>
      <c r="HY7" s="397"/>
      <c r="HZ7" s="397"/>
      <c r="IA7" s="397"/>
      <c r="IB7" s="397"/>
      <c r="IC7" s="397"/>
      <c r="ID7" s="397"/>
      <c r="IE7" s="397"/>
      <c r="IF7" s="397"/>
      <c r="IG7" s="397"/>
      <c r="IH7" s="397"/>
      <c r="II7" s="397"/>
      <c r="IJ7" s="402"/>
      <c r="IK7" s="402"/>
      <c r="IL7" s="402"/>
      <c r="IM7" s="402"/>
      <c r="IN7" s="402"/>
      <c r="IO7" s="402"/>
      <c r="IP7" s="402"/>
      <c r="IQ7" s="402"/>
      <c r="IR7" s="402"/>
      <c r="IS7" s="402"/>
      <c r="IT7" s="402"/>
      <c r="IU7" s="402"/>
    </row>
    <row r="8" spans="1:248" s="81" customFormat="1" ht="39" customHeight="1">
      <c r="A8" s="96" t="s">
        <v>103</v>
      </c>
      <c r="B8" s="96"/>
      <c r="C8" s="96"/>
      <c r="D8" s="632" t="s">
        <v>93</v>
      </c>
      <c r="E8" s="94" t="s">
        <v>104</v>
      </c>
      <c r="F8" s="71">
        <f>G8+K8</f>
        <v>3230</v>
      </c>
      <c r="G8" s="71">
        <f>H8+I8</f>
        <v>2950</v>
      </c>
      <c r="H8" s="391">
        <f aca="true" t="shared" si="1" ref="H8:S8">H9</f>
        <v>2712.7</v>
      </c>
      <c r="I8" s="391">
        <f t="shared" si="1"/>
        <v>237.3</v>
      </c>
      <c r="J8" s="391">
        <f t="shared" si="1"/>
        <v>0</v>
      </c>
      <c r="K8" s="391">
        <f t="shared" si="1"/>
        <v>280</v>
      </c>
      <c r="L8" s="391">
        <f t="shared" si="1"/>
        <v>280</v>
      </c>
      <c r="M8" s="391">
        <f t="shared" si="1"/>
        <v>0</v>
      </c>
      <c r="N8" s="391">
        <f t="shared" si="1"/>
        <v>0</v>
      </c>
      <c r="O8" s="391">
        <f t="shared" si="1"/>
        <v>0</v>
      </c>
      <c r="P8" s="391">
        <f t="shared" si="1"/>
        <v>0</v>
      </c>
      <c r="Q8" s="391">
        <f t="shared" si="1"/>
        <v>0</v>
      </c>
      <c r="R8" s="391">
        <f t="shared" si="1"/>
        <v>0</v>
      </c>
      <c r="S8" s="391">
        <f t="shared" si="1"/>
        <v>0</v>
      </c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398"/>
      <c r="EK8" s="398"/>
      <c r="EL8" s="398"/>
      <c r="EM8" s="398"/>
      <c r="EN8" s="398"/>
      <c r="EO8" s="398"/>
      <c r="EP8" s="398"/>
      <c r="EQ8" s="398"/>
      <c r="ER8" s="398"/>
      <c r="ES8" s="398"/>
      <c r="ET8" s="398"/>
      <c r="EU8" s="398"/>
      <c r="EV8" s="398"/>
      <c r="EW8" s="398"/>
      <c r="EX8" s="398"/>
      <c r="EY8" s="398"/>
      <c r="EZ8" s="398"/>
      <c r="FA8" s="398"/>
      <c r="FB8" s="398"/>
      <c r="FC8" s="398"/>
      <c r="FD8" s="398"/>
      <c r="FE8" s="398"/>
      <c r="FF8" s="398"/>
      <c r="FG8" s="398"/>
      <c r="FH8" s="398"/>
      <c r="FI8" s="398"/>
      <c r="FJ8" s="398"/>
      <c r="FK8" s="398"/>
      <c r="FL8" s="398"/>
      <c r="FM8" s="398"/>
      <c r="FN8" s="398"/>
      <c r="FO8" s="398"/>
      <c r="FP8" s="398"/>
      <c r="FQ8" s="398"/>
      <c r="FR8" s="398"/>
      <c r="FS8" s="398"/>
      <c r="FT8" s="398"/>
      <c r="FU8" s="398"/>
      <c r="FV8" s="398"/>
      <c r="FW8" s="398"/>
      <c r="FX8" s="398"/>
      <c r="FY8" s="398"/>
      <c r="FZ8" s="398"/>
      <c r="GA8" s="398"/>
      <c r="GB8" s="398"/>
      <c r="GC8" s="398"/>
      <c r="GD8" s="398"/>
      <c r="GE8" s="398"/>
      <c r="GF8" s="398"/>
      <c r="GG8" s="398"/>
      <c r="GH8" s="398"/>
      <c r="GI8" s="398"/>
      <c r="GJ8" s="398"/>
      <c r="GK8" s="398"/>
      <c r="GL8" s="398"/>
      <c r="GM8" s="398"/>
      <c r="GN8" s="398"/>
      <c r="GO8" s="398"/>
      <c r="GP8" s="398"/>
      <c r="GQ8" s="398"/>
      <c r="GR8" s="398"/>
      <c r="GS8" s="398"/>
      <c r="GT8" s="398"/>
      <c r="GU8" s="398"/>
      <c r="GV8" s="398"/>
      <c r="GW8" s="398"/>
      <c r="GX8" s="398"/>
      <c r="GY8" s="398"/>
      <c r="GZ8" s="398"/>
      <c r="HA8" s="398"/>
      <c r="HB8" s="398"/>
      <c r="HC8" s="398"/>
      <c r="HD8" s="398"/>
      <c r="HE8" s="398"/>
      <c r="HF8" s="398"/>
      <c r="HG8" s="398"/>
      <c r="HH8" s="398"/>
      <c r="HI8" s="398"/>
      <c r="HJ8" s="398"/>
      <c r="HK8" s="398"/>
      <c r="HL8" s="398"/>
      <c r="HM8" s="398"/>
      <c r="HN8" s="398"/>
      <c r="HO8" s="398"/>
      <c r="HP8" s="398"/>
      <c r="HQ8" s="398"/>
      <c r="HR8" s="398"/>
      <c r="HS8" s="398"/>
      <c r="HT8" s="398"/>
      <c r="HU8" s="398"/>
      <c r="HV8" s="398"/>
      <c r="HW8" s="398"/>
      <c r="HX8" s="398"/>
      <c r="HY8" s="398"/>
      <c r="HZ8" s="398"/>
      <c r="IA8" s="398"/>
      <c r="IB8" s="398"/>
      <c r="IC8" s="398"/>
      <c r="ID8" s="398"/>
      <c r="IE8" s="398"/>
      <c r="IF8" s="401"/>
      <c r="IG8" s="401"/>
      <c r="IH8" s="401"/>
      <c r="II8" s="401"/>
      <c r="IJ8" s="401"/>
      <c r="IK8" s="401"/>
      <c r="IL8" s="401"/>
      <c r="IM8" s="401"/>
      <c r="IN8" s="401"/>
    </row>
    <row r="9" spans="1:248" s="81" customFormat="1" ht="39" customHeight="1">
      <c r="A9" s="96" t="s">
        <v>103</v>
      </c>
      <c r="B9" s="96" t="s">
        <v>105</v>
      </c>
      <c r="C9" s="96"/>
      <c r="D9" s="632" t="s">
        <v>93</v>
      </c>
      <c r="E9" s="94" t="s">
        <v>106</v>
      </c>
      <c r="F9" s="71">
        <f>G9+K9</f>
        <v>3230</v>
      </c>
      <c r="G9" s="391">
        <f aca="true" t="shared" si="2" ref="G9:S9">SUM(G10:G11)</f>
        <v>2950</v>
      </c>
      <c r="H9" s="391">
        <f t="shared" si="2"/>
        <v>2712.7</v>
      </c>
      <c r="I9" s="391">
        <f t="shared" si="2"/>
        <v>237.3</v>
      </c>
      <c r="J9" s="391">
        <f t="shared" si="2"/>
        <v>0</v>
      </c>
      <c r="K9" s="391">
        <f t="shared" si="2"/>
        <v>280</v>
      </c>
      <c r="L9" s="391">
        <f t="shared" si="2"/>
        <v>280</v>
      </c>
      <c r="M9" s="391">
        <f t="shared" si="2"/>
        <v>0</v>
      </c>
      <c r="N9" s="391">
        <f t="shared" si="2"/>
        <v>0</v>
      </c>
      <c r="O9" s="391">
        <f t="shared" si="2"/>
        <v>0</v>
      </c>
      <c r="P9" s="391">
        <f t="shared" si="2"/>
        <v>0</v>
      </c>
      <c r="Q9" s="391">
        <f t="shared" si="2"/>
        <v>0</v>
      </c>
      <c r="R9" s="391">
        <f t="shared" si="2"/>
        <v>0</v>
      </c>
      <c r="S9" s="391">
        <f t="shared" si="2"/>
        <v>0</v>
      </c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F9" s="398"/>
      <c r="EG9" s="398"/>
      <c r="EH9" s="398"/>
      <c r="EI9" s="398"/>
      <c r="EJ9" s="398"/>
      <c r="EK9" s="398"/>
      <c r="EL9" s="398"/>
      <c r="EM9" s="398"/>
      <c r="EN9" s="398"/>
      <c r="EO9" s="398"/>
      <c r="EP9" s="398"/>
      <c r="EQ9" s="398"/>
      <c r="ER9" s="398"/>
      <c r="ES9" s="398"/>
      <c r="ET9" s="398"/>
      <c r="EU9" s="398"/>
      <c r="EV9" s="398"/>
      <c r="EW9" s="398"/>
      <c r="EX9" s="398"/>
      <c r="EY9" s="398"/>
      <c r="EZ9" s="398"/>
      <c r="FA9" s="398"/>
      <c r="FB9" s="398"/>
      <c r="FC9" s="398"/>
      <c r="FD9" s="398"/>
      <c r="FE9" s="398"/>
      <c r="FF9" s="398"/>
      <c r="FG9" s="398"/>
      <c r="FH9" s="398"/>
      <c r="FI9" s="398"/>
      <c r="FJ9" s="398"/>
      <c r="FK9" s="398"/>
      <c r="FL9" s="398"/>
      <c r="FM9" s="398"/>
      <c r="FN9" s="398"/>
      <c r="FO9" s="398"/>
      <c r="FP9" s="398"/>
      <c r="FQ9" s="398"/>
      <c r="FR9" s="398"/>
      <c r="FS9" s="398"/>
      <c r="FT9" s="398"/>
      <c r="FU9" s="398"/>
      <c r="FV9" s="398"/>
      <c r="FW9" s="398"/>
      <c r="FX9" s="398"/>
      <c r="FY9" s="398"/>
      <c r="FZ9" s="398"/>
      <c r="GA9" s="398"/>
      <c r="GB9" s="398"/>
      <c r="GC9" s="398"/>
      <c r="GD9" s="398"/>
      <c r="GE9" s="398"/>
      <c r="GF9" s="398"/>
      <c r="GG9" s="398"/>
      <c r="GH9" s="398"/>
      <c r="GI9" s="398"/>
      <c r="GJ9" s="398"/>
      <c r="GK9" s="398"/>
      <c r="GL9" s="398"/>
      <c r="GM9" s="398"/>
      <c r="GN9" s="398"/>
      <c r="GO9" s="398"/>
      <c r="GP9" s="398"/>
      <c r="GQ9" s="398"/>
      <c r="GR9" s="398"/>
      <c r="GS9" s="398"/>
      <c r="GT9" s="398"/>
      <c r="GU9" s="398"/>
      <c r="GV9" s="398"/>
      <c r="GW9" s="398"/>
      <c r="GX9" s="398"/>
      <c r="GY9" s="398"/>
      <c r="GZ9" s="398"/>
      <c r="HA9" s="398"/>
      <c r="HB9" s="398"/>
      <c r="HC9" s="398"/>
      <c r="HD9" s="398"/>
      <c r="HE9" s="398"/>
      <c r="HF9" s="398"/>
      <c r="HG9" s="398"/>
      <c r="HH9" s="398"/>
      <c r="HI9" s="398"/>
      <c r="HJ9" s="398"/>
      <c r="HK9" s="398"/>
      <c r="HL9" s="398"/>
      <c r="HM9" s="398"/>
      <c r="HN9" s="398"/>
      <c r="HO9" s="398"/>
      <c r="HP9" s="398"/>
      <c r="HQ9" s="398"/>
      <c r="HR9" s="398"/>
      <c r="HS9" s="398"/>
      <c r="HT9" s="398"/>
      <c r="HU9" s="398"/>
      <c r="HV9" s="398"/>
      <c r="HW9" s="398"/>
      <c r="HX9" s="398"/>
      <c r="HY9" s="398"/>
      <c r="HZ9" s="398"/>
      <c r="IA9" s="398"/>
      <c r="IB9" s="398"/>
      <c r="IC9" s="398"/>
      <c r="ID9" s="398"/>
      <c r="IE9" s="398"/>
      <c r="IF9" s="401"/>
      <c r="IG9" s="401"/>
      <c r="IH9" s="401"/>
      <c r="II9" s="401"/>
      <c r="IJ9" s="401"/>
      <c r="IK9" s="401"/>
      <c r="IL9" s="401"/>
      <c r="IM9" s="401"/>
      <c r="IN9" s="401"/>
    </row>
    <row r="10" spans="1:255" s="24" customFormat="1" ht="39" customHeight="1">
      <c r="A10" s="98" t="s">
        <v>103</v>
      </c>
      <c r="B10" s="98" t="s">
        <v>105</v>
      </c>
      <c r="C10" s="98" t="s">
        <v>105</v>
      </c>
      <c r="D10" s="635" t="s">
        <v>93</v>
      </c>
      <c r="E10" s="99" t="s">
        <v>107</v>
      </c>
      <c r="F10" s="74">
        <f>G10+K10</f>
        <v>2950</v>
      </c>
      <c r="G10" s="74">
        <f>H10+I10</f>
        <v>2950</v>
      </c>
      <c r="H10" s="74">
        <f>'4、部门支出总表（分类）'!H10</f>
        <v>2712.7</v>
      </c>
      <c r="I10" s="369">
        <f>'4、部门支出总表（分类）'!I10</f>
        <v>237.3</v>
      </c>
      <c r="J10" s="74"/>
      <c r="K10" s="74"/>
      <c r="L10" s="74"/>
      <c r="M10" s="74"/>
      <c r="N10" s="393"/>
      <c r="O10" s="393"/>
      <c r="P10" s="393"/>
      <c r="Q10" s="393"/>
      <c r="R10" s="393"/>
      <c r="S10" s="393"/>
      <c r="IJ10" s="389"/>
      <c r="IK10" s="389"/>
      <c r="IL10" s="389"/>
      <c r="IM10" s="389"/>
      <c r="IN10" s="389"/>
      <c r="IO10" s="389"/>
      <c r="IP10" s="389"/>
      <c r="IQ10" s="389"/>
      <c r="IR10" s="389"/>
      <c r="IS10" s="389"/>
      <c r="IT10" s="389"/>
      <c r="IU10" s="389"/>
    </row>
    <row r="11" spans="1:255" s="24" customFormat="1" ht="39" customHeight="1">
      <c r="A11" s="98" t="s">
        <v>103</v>
      </c>
      <c r="B11" s="98" t="s">
        <v>105</v>
      </c>
      <c r="C11" s="98" t="s">
        <v>108</v>
      </c>
      <c r="D11" s="635" t="s">
        <v>93</v>
      </c>
      <c r="E11" s="99" t="s">
        <v>109</v>
      </c>
      <c r="F11" s="74">
        <f>G11+K11</f>
        <v>280</v>
      </c>
      <c r="G11" s="74"/>
      <c r="H11" s="74"/>
      <c r="I11" s="74"/>
      <c r="J11" s="74"/>
      <c r="K11" s="74">
        <f>L11</f>
        <v>280</v>
      </c>
      <c r="L11" s="74">
        <f>'4、部门支出总表（分类）'!L11</f>
        <v>280</v>
      </c>
      <c r="M11" s="74"/>
      <c r="N11" s="393"/>
      <c r="O11" s="393"/>
      <c r="P11" s="393"/>
      <c r="Q11" s="393"/>
      <c r="R11" s="393"/>
      <c r="S11" s="393"/>
      <c r="IJ11" s="389"/>
      <c r="IK11" s="389"/>
      <c r="IL11" s="389"/>
      <c r="IM11" s="389"/>
      <c r="IN11" s="389"/>
      <c r="IO11" s="389"/>
      <c r="IP11" s="389"/>
      <c r="IQ11" s="389"/>
      <c r="IR11" s="389"/>
      <c r="IS11" s="389"/>
      <c r="IT11" s="389"/>
      <c r="IU11" s="389"/>
    </row>
    <row r="12" spans="1:255" s="351" customFormat="1" ht="39" customHeight="1">
      <c r="A12" s="374"/>
      <c r="B12" s="375"/>
      <c r="C12" s="375"/>
      <c r="D12" s="376"/>
      <c r="E12" s="377"/>
      <c r="F12" s="378"/>
      <c r="G12" s="378"/>
      <c r="H12" s="378"/>
      <c r="I12" s="378"/>
      <c r="J12" s="387"/>
      <c r="K12" s="387"/>
      <c r="L12" s="387"/>
      <c r="M12" s="387"/>
      <c r="N12" s="387"/>
      <c r="O12" s="387"/>
      <c r="P12" s="387"/>
      <c r="Q12" s="387"/>
      <c r="R12" s="387"/>
      <c r="S12" s="399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/>
      <c r="BN12" s="388"/>
      <c r="BO12" s="388"/>
      <c r="BP12" s="388"/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8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8"/>
      <c r="CQ12" s="388"/>
      <c r="CR12" s="388"/>
      <c r="CS12" s="388"/>
      <c r="CT12" s="388"/>
      <c r="CU12" s="388"/>
      <c r="CV12" s="388"/>
      <c r="CW12" s="388"/>
      <c r="CX12" s="388"/>
      <c r="CY12" s="388"/>
      <c r="CZ12" s="388"/>
      <c r="DA12" s="388"/>
      <c r="DB12" s="388"/>
      <c r="DC12" s="388"/>
      <c r="DD12" s="388"/>
      <c r="DE12" s="388"/>
      <c r="DF12" s="388"/>
      <c r="DG12" s="388"/>
      <c r="DH12" s="388"/>
      <c r="DI12" s="388"/>
      <c r="DJ12" s="388"/>
      <c r="DK12" s="388"/>
      <c r="DL12" s="388"/>
      <c r="DM12" s="388"/>
      <c r="DN12" s="388"/>
      <c r="DO12" s="388"/>
      <c r="DP12" s="388"/>
      <c r="DQ12" s="388"/>
      <c r="DR12" s="388"/>
      <c r="DS12" s="388"/>
      <c r="DT12" s="388"/>
      <c r="DU12" s="388"/>
      <c r="DV12" s="388"/>
      <c r="DW12" s="388"/>
      <c r="DX12" s="388"/>
      <c r="DY12" s="388"/>
      <c r="DZ12" s="388"/>
      <c r="EA12" s="388"/>
      <c r="EB12" s="388"/>
      <c r="EC12" s="388"/>
      <c r="ED12" s="388"/>
      <c r="EE12" s="388"/>
      <c r="EF12" s="388"/>
      <c r="EG12" s="388"/>
      <c r="EH12" s="388"/>
      <c r="EI12" s="388"/>
      <c r="EJ12" s="388"/>
      <c r="EK12" s="388"/>
      <c r="EL12" s="388"/>
      <c r="EM12" s="388"/>
      <c r="EN12" s="388"/>
      <c r="EO12" s="388"/>
      <c r="EP12" s="388"/>
      <c r="EQ12" s="388"/>
      <c r="ER12" s="388"/>
      <c r="ES12" s="388"/>
      <c r="ET12" s="388"/>
      <c r="EU12" s="388"/>
      <c r="EV12" s="388"/>
      <c r="EW12" s="388"/>
      <c r="EX12" s="388"/>
      <c r="EY12" s="388"/>
      <c r="EZ12" s="388"/>
      <c r="FA12" s="388"/>
      <c r="FB12" s="388"/>
      <c r="FC12" s="388"/>
      <c r="FD12" s="388"/>
      <c r="FE12" s="388"/>
      <c r="FF12" s="388"/>
      <c r="FG12" s="388"/>
      <c r="FH12" s="388"/>
      <c r="FI12" s="388"/>
      <c r="FJ12" s="388"/>
      <c r="FK12" s="388"/>
      <c r="FL12" s="388"/>
      <c r="FM12" s="388"/>
      <c r="FN12" s="388"/>
      <c r="FO12" s="388"/>
      <c r="FP12" s="388"/>
      <c r="FQ12" s="388"/>
      <c r="FR12" s="388"/>
      <c r="FS12" s="388"/>
      <c r="FT12" s="388"/>
      <c r="FU12" s="388"/>
      <c r="FV12" s="388"/>
      <c r="FW12" s="388"/>
      <c r="FX12" s="388"/>
      <c r="FY12" s="388"/>
      <c r="FZ12" s="388"/>
      <c r="GA12" s="388"/>
      <c r="GB12" s="388"/>
      <c r="GC12" s="388"/>
      <c r="GD12" s="388"/>
      <c r="GE12" s="388"/>
      <c r="GF12" s="388"/>
      <c r="GG12" s="388"/>
      <c r="GH12" s="388"/>
      <c r="GI12" s="388"/>
      <c r="GJ12" s="388"/>
      <c r="GK12" s="388"/>
      <c r="GL12" s="388"/>
      <c r="GM12" s="388"/>
      <c r="GN12" s="388"/>
      <c r="GO12" s="388"/>
      <c r="GP12" s="388"/>
      <c r="GQ12" s="388"/>
      <c r="GR12" s="388"/>
      <c r="GS12" s="388"/>
      <c r="GT12" s="388"/>
      <c r="GU12" s="388"/>
      <c r="GV12" s="388"/>
      <c r="GW12" s="388"/>
      <c r="GX12" s="388"/>
      <c r="GY12" s="388"/>
      <c r="GZ12" s="388"/>
      <c r="HA12" s="388"/>
      <c r="HB12" s="388"/>
      <c r="HC12" s="388"/>
      <c r="HD12" s="388"/>
      <c r="HE12" s="388"/>
      <c r="HF12" s="388"/>
      <c r="HG12" s="388"/>
      <c r="HH12" s="388"/>
      <c r="HI12" s="388"/>
      <c r="HJ12" s="388"/>
      <c r="HK12" s="388"/>
      <c r="HL12" s="388"/>
      <c r="HM12" s="388"/>
      <c r="HN12" s="388"/>
      <c r="HO12" s="388"/>
      <c r="HP12" s="388"/>
      <c r="HQ12" s="388"/>
      <c r="HR12" s="388"/>
      <c r="HS12" s="388"/>
      <c r="HT12" s="388"/>
      <c r="HU12" s="388"/>
      <c r="HV12" s="388"/>
      <c r="HW12" s="388"/>
      <c r="HX12" s="388"/>
      <c r="HY12" s="388"/>
      <c r="HZ12" s="388"/>
      <c r="IA12" s="388"/>
      <c r="IB12" s="388"/>
      <c r="IC12" s="388"/>
      <c r="ID12" s="388"/>
      <c r="IE12" s="388"/>
      <c r="IF12" s="388"/>
      <c r="IG12" s="388"/>
      <c r="IH12" s="388"/>
      <c r="II12" s="388"/>
      <c r="IJ12" s="27"/>
      <c r="IK12" s="27"/>
      <c r="IL12" s="27"/>
      <c r="IM12" s="27"/>
      <c r="IN12" s="27"/>
      <c r="IO12" s="389"/>
      <c r="IP12" s="389"/>
      <c r="IQ12" s="389"/>
      <c r="IR12" s="389"/>
      <c r="IS12" s="389"/>
      <c r="IT12" s="389"/>
      <c r="IU12" s="389"/>
    </row>
    <row r="13" spans="1:248" ht="29.25" customHeight="1">
      <c r="A13" s="379"/>
      <c r="B13" s="380"/>
      <c r="C13" s="380"/>
      <c r="D13" s="381"/>
      <c r="E13" s="382"/>
      <c r="F13" s="383"/>
      <c r="H13" s="383"/>
      <c r="I13" s="383"/>
      <c r="J13" s="383"/>
      <c r="K13" s="383"/>
      <c r="L13" s="383"/>
      <c r="M13" s="394"/>
      <c r="N13" s="395"/>
      <c r="O13" s="395"/>
      <c r="P13" s="395"/>
      <c r="Q13" s="395"/>
      <c r="R13" s="395"/>
      <c r="S13" s="400"/>
      <c r="IJ13"/>
      <c r="IK13"/>
      <c r="IL13"/>
      <c r="IM13"/>
      <c r="IN13"/>
    </row>
    <row r="14" spans="1:248" ht="18.75" customHeight="1">
      <c r="A14" s="379"/>
      <c r="B14" s="380"/>
      <c r="C14" s="380"/>
      <c r="D14" s="381"/>
      <c r="E14" s="382"/>
      <c r="F14" s="383"/>
      <c r="H14" s="383"/>
      <c r="I14" s="383"/>
      <c r="J14" s="383"/>
      <c r="K14" s="383"/>
      <c r="L14" s="383"/>
      <c r="M14" s="383"/>
      <c r="N14" s="395"/>
      <c r="O14" s="395"/>
      <c r="P14" s="395"/>
      <c r="Q14" s="395"/>
      <c r="R14" s="395"/>
      <c r="S14" s="400"/>
      <c r="IJ14"/>
      <c r="IK14"/>
      <c r="IL14"/>
      <c r="IM14"/>
      <c r="IN14"/>
    </row>
    <row r="15" spans="2:248" ht="18.75" customHeight="1">
      <c r="B15" s="380"/>
      <c r="C15" s="380"/>
      <c r="D15" s="381"/>
      <c r="E15" s="382"/>
      <c r="F15" s="383"/>
      <c r="H15" s="383"/>
      <c r="I15" s="383"/>
      <c r="J15" s="383"/>
      <c r="K15" s="383"/>
      <c r="L15" s="383"/>
      <c r="M15" s="383"/>
      <c r="N15" s="395"/>
      <c r="O15" s="395"/>
      <c r="P15" s="395"/>
      <c r="Q15" s="395"/>
      <c r="R15" s="395"/>
      <c r="S15" s="400"/>
      <c r="IJ15"/>
      <c r="IK15"/>
      <c r="IL15"/>
      <c r="IM15"/>
      <c r="IN15"/>
    </row>
    <row r="16" spans="4:248" ht="18.75" customHeight="1">
      <c r="D16" s="381"/>
      <c r="E16" s="382"/>
      <c r="F16" s="383"/>
      <c r="H16" s="383"/>
      <c r="I16" s="383"/>
      <c r="J16" s="383"/>
      <c r="K16" s="383"/>
      <c r="L16" s="383"/>
      <c r="M16" s="383"/>
      <c r="N16" s="395"/>
      <c r="O16" s="395"/>
      <c r="P16" s="395"/>
      <c r="Q16" s="395"/>
      <c r="R16" s="395"/>
      <c r="IJ16"/>
      <c r="IK16"/>
      <c r="IL16"/>
      <c r="IM16"/>
      <c r="IN16"/>
    </row>
    <row r="17" spans="4:248" ht="18.75" customHeight="1">
      <c r="D17" s="381"/>
      <c r="E17" s="382"/>
      <c r="H17" s="383"/>
      <c r="I17" s="383"/>
      <c r="J17" s="383"/>
      <c r="K17" s="383"/>
      <c r="L17" s="383"/>
      <c r="M17" s="383"/>
      <c r="N17" s="395"/>
      <c r="O17" s="395"/>
      <c r="P17" s="395"/>
      <c r="Q17" s="395"/>
      <c r="R17" s="395"/>
      <c r="IJ17"/>
      <c r="IK17"/>
      <c r="IL17"/>
      <c r="IM17"/>
      <c r="IN17"/>
    </row>
    <row r="18" spans="4:248" ht="18.75" customHeight="1">
      <c r="D18" s="381"/>
      <c r="H18" s="383"/>
      <c r="I18" s="383"/>
      <c r="J18" s="383"/>
      <c r="K18" s="383"/>
      <c r="M18" s="383"/>
      <c r="N18" s="395"/>
      <c r="O18" s="395"/>
      <c r="P18" s="395"/>
      <c r="Q18" s="395"/>
      <c r="R18" s="395"/>
      <c r="IJ18"/>
      <c r="IK18"/>
      <c r="IL18"/>
      <c r="IM18"/>
      <c r="IN18"/>
    </row>
    <row r="19" spans="8:248" ht="18.75" customHeight="1">
      <c r="H19" s="383"/>
      <c r="I19" s="383"/>
      <c r="K19" s="383"/>
      <c r="M19" s="383"/>
      <c r="N19" s="395"/>
      <c r="O19" s="395"/>
      <c r="Q19" s="395"/>
      <c r="R19" s="395"/>
      <c r="IJ19"/>
      <c r="IK19"/>
      <c r="IL19"/>
      <c r="IM19"/>
      <c r="IN19"/>
    </row>
    <row r="20" spans="4:248" ht="18.75" customHeight="1">
      <c r="D20" s="381"/>
      <c r="H20" s="383"/>
      <c r="I20" s="383"/>
      <c r="K20" s="383"/>
      <c r="N20" s="395"/>
      <c r="O20" s="395"/>
      <c r="Q20" s="395"/>
      <c r="R20" s="395"/>
      <c r="IJ20"/>
      <c r="IK20"/>
      <c r="IL20"/>
      <c r="IM20"/>
      <c r="IN20"/>
    </row>
    <row r="21" spans="1:248" ht="18.75" customHeight="1">
      <c r="A21"/>
      <c r="B21"/>
      <c r="C21"/>
      <c r="D21" s="308"/>
      <c r="E21"/>
      <c r="F21"/>
      <c r="G21"/>
      <c r="H21"/>
      <c r="I21"/>
      <c r="J21"/>
      <c r="K21"/>
      <c r="L21"/>
      <c r="M21"/>
      <c r="N21"/>
      <c r="O21"/>
      <c r="P21"/>
      <c r="Q21" s="395"/>
      <c r="R21" s="395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showZeros="0" workbookViewId="0" topLeftCell="A1">
      <pane xSplit="6" ySplit="7" topLeftCell="G8" activePane="bottomRight" state="frozen"/>
      <selection pane="bottomRight" activeCell="A3" sqref="A3"/>
    </sheetView>
  </sheetViews>
  <sheetFormatPr defaultColWidth="6.875" defaultRowHeight="18.75" customHeight="1"/>
  <cols>
    <col min="1" max="1" width="5.375" style="352" customWidth="1"/>
    <col min="2" max="3" width="5.375" style="353" customWidth="1"/>
    <col min="4" max="4" width="7.625" style="354" customWidth="1"/>
    <col min="5" max="5" width="24.125" style="355" customWidth="1"/>
    <col min="6" max="9" width="12.25390625" style="356" customWidth="1"/>
    <col min="10" max="237" width="8.00390625" style="357" customWidth="1"/>
    <col min="238" max="242" width="6.875" style="358" customWidth="1"/>
    <col min="243" max="16384" width="6.875" style="358" customWidth="1"/>
  </cols>
  <sheetData>
    <row r="1" spans="1:242" ht="23.25" customHeight="1">
      <c r="A1" s="359"/>
      <c r="B1" s="359"/>
      <c r="C1" s="359"/>
      <c r="D1" s="359"/>
      <c r="E1" s="359"/>
      <c r="F1" s="359"/>
      <c r="G1" s="359"/>
      <c r="H1" s="359"/>
      <c r="I1" s="359" t="s">
        <v>228</v>
      </c>
      <c r="ID1"/>
      <c r="IE1"/>
      <c r="IF1"/>
      <c r="IG1"/>
      <c r="IH1"/>
    </row>
    <row r="2" spans="1:242" ht="23.25" customHeight="1">
      <c r="A2" s="360" t="s">
        <v>229</v>
      </c>
      <c r="B2" s="360"/>
      <c r="C2" s="360"/>
      <c r="D2" s="360"/>
      <c r="E2" s="360"/>
      <c r="F2" s="360"/>
      <c r="G2" s="360"/>
      <c r="H2" s="360"/>
      <c r="I2" s="360"/>
      <c r="ID2"/>
      <c r="IE2"/>
      <c r="IF2"/>
      <c r="IG2"/>
      <c r="IH2"/>
    </row>
    <row r="3" spans="1:256" s="350" customFormat="1" ht="23.25" customHeight="1">
      <c r="A3" s="361" t="s">
        <v>2</v>
      </c>
      <c r="B3" s="362"/>
      <c r="C3" s="362"/>
      <c r="D3" s="363"/>
      <c r="E3" s="363"/>
      <c r="F3" s="363"/>
      <c r="G3" s="363"/>
      <c r="H3" s="363"/>
      <c r="I3" s="363" t="s">
        <v>78</v>
      </c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  <c r="CT3" s="384"/>
      <c r="CU3" s="384"/>
      <c r="CV3" s="384"/>
      <c r="CW3" s="384"/>
      <c r="CX3" s="384"/>
      <c r="CY3" s="384"/>
      <c r="CZ3" s="384"/>
      <c r="DA3" s="384"/>
      <c r="DB3" s="384"/>
      <c r="DC3" s="384"/>
      <c r="DD3" s="384"/>
      <c r="DE3" s="384"/>
      <c r="DF3" s="384"/>
      <c r="DG3" s="384"/>
      <c r="DH3" s="384"/>
      <c r="DI3" s="384"/>
      <c r="DJ3" s="384"/>
      <c r="DK3" s="384"/>
      <c r="DL3" s="384"/>
      <c r="DM3" s="384"/>
      <c r="DN3" s="384"/>
      <c r="DO3" s="384"/>
      <c r="DP3" s="384"/>
      <c r="DQ3" s="384"/>
      <c r="DR3" s="384"/>
      <c r="DS3" s="384"/>
      <c r="DT3" s="384"/>
      <c r="DU3" s="384"/>
      <c r="DV3" s="384"/>
      <c r="DW3" s="384"/>
      <c r="DX3" s="384"/>
      <c r="DY3" s="384"/>
      <c r="DZ3" s="384"/>
      <c r="EA3" s="384"/>
      <c r="EB3" s="384"/>
      <c r="EC3" s="384"/>
      <c r="ED3" s="384"/>
      <c r="EE3" s="384"/>
      <c r="EF3" s="384"/>
      <c r="EG3" s="384"/>
      <c r="EH3" s="384"/>
      <c r="EI3" s="384"/>
      <c r="EJ3" s="384"/>
      <c r="EK3" s="384"/>
      <c r="EL3" s="384"/>
      <c r="EM3" s="384"/>
      <c r="EN3" s="384"/>
      <c r="EO3" s="384"/>
      <c r="EP3" s="384"/>
      <c r="EQ3" s="384"/>
      <c r="ER3" s="384"/>
      <c r="ES3" s="384"/>
      <c r="ET3" s="384"/>
      <c r="EU3" s="384"/>
      <c r="EV3" s="384"/>
      <c r="EW3" s="384"/>
      <c r="EX3" s="384"/>
      <c r="EY3" s="384"/>
      <c r="EZ3" s="384"/>
      <c r="FA3" s="384"/>
      <c r="FB3" s="384"/>
      <c r="FC3" s="384"/>
      <c r="FD3" s="384"/>
      <c r="FE3" s="384"/>
      <c r="FF3" s="384"/>
      <c r="FG3" s="384"/>
      <c r="FH3" s="384"/>
      <c r="FI3" s="384"/>
      <c r="FJ3" s="384"/>
      <c r="FK3" s="384"/>
      <c r="FL3" s="384"/>
      <c r="FM3" s="384"/>
      <c r="FN3" s="384"/>
      <c r="FO3" s="384"/>
      <c r="FP3" s="384"/>
      <c r="FQ3" s="384"/>
      <c r="FR3" s="384"/>
      <c r="FS3" s="384"/>
      <c r="FT3" s="384"/>
      <c r="FU3" s="384"/>
      <c r="FV3" s="384"/>
      <c r="FW3" s="384"/>
      <c r="FX3" s="384"/>
      <c r="FY3" s="384"/>
      <c r="FZ3" s="384"/>
      <c r="GA3" s="384"/>
      <c r="GB3" s="384"/>
      <c r="GC3" s="384"/>
      <c r="GD3" s="384"/>
      <c r="GE3" s="384"/>
      <c r="GF3" s="384"/>
      <c r="GG3" s="384"/>
      <c r="GH3" s="384"/>
      <c r="GI3" s="384"/>
      <c r="GJ3" s="384"/>
      <c r="GK3" s="384"/>
      <c r="GL3" s="384"/>
      <c r="GM3" s="384"/>
      <c r="GN3" s="384"/>
      <c r="GO3" s="384"/>
      <c r="GP3" s="384"/>
      <c r="GQ3" s="384"/>
      <c r="GR3" s="384"/>
      <c r="GS3" s="384"/>
      <c r="GT3" s="384"/>
      <c r="GU3" s="384"/>
      <c r="GV3" s="384"/>
      <c r="GW3" s="384"/>
      <c r="GX3" s="384"/>
      <c r="GY3" s="384"/>
      <c r="GZ3" s="384"/>
      <c r="HA3" s="384"/>
      <c r="HB3" s="384"/>
      <c r="HC3" s="384"/>
      <c r="HD3" s="384"/>
      <c r="HE3" s="384"/>
      <c r="HF3" s="384"/>
      <c r="HG3" s="384"/>
      <c r="HH3" s="384"/>
      <c r="HI3" s="384"/>
      <c r="HJ3" s="384"/>
      <c r="HK3" s="384"/>
      <c r="HL3" s="384"/>
      <c r="HM3" s="384"/>
      <c r="HN3" s="384"/>
      <c r="HO3" s="384"/>
      <c r="HP3" s="384"/>
      <c r="HQ3" s="384"/>
      <c r="HR3" s="384"/>
      <c r="HS3" s="384"/>
      <c r="HT3" s="384"/>
      <c r="HU3" s="384"/>
      <c r="HV3" s="384"/>
      <c r="HW3" s="384"/>
      <c r="HX3" s="384"/>
      <c r="HY3" s="384"/>
      <c r="HZ3" s="384"/>
      <c r="IA3" s="384"/>
      <c r="IB3" s="384"/>
      <c r="IC3" s="384"/>
      <c r="ID3" s="24"/>
      <c r="IE3" s="24"/>
      <c r="IF3" s="24"/>
      <c r="IG3" s="24"/>
      <c r="IH3" s="24"/>
      <c r="II3" s="389"/>
      <c r="IJ3" s="389"/>
      <c r="IK3" s="389"/>
      <c r="IL3" s="389"/>
      <c r="IM3" s="389"/>
      <c r="IN3" s="389"/>
      <c r="IO3" s="389"/>
      <c r="IP3" s="389"/>
      <c r="IQ3" s="389"/>
      <c r="IR3" s="389"/>
      <c r="IS3" s="389"/>
      <c r="IT3" s="389"/>
      <c r="IU3" s="389"/>
      <c r="IV3" s="389"/>
    </row>
    <row r="4" spans="1:256" s="350" customFormat="1" ht="23.25" customHeight="1">
      <c r="A4" s="364" t="s">
        <v>112</v>
      </c>
      <c r="B4" s="364"/>
      <c r="C4" s="364"/>
      <c r="D4" s="162" t="s">
        <v>79</v>
      </c>
      <c r="E4" s="162" t="s">
        <v>98</v>
      </c>
      <c r="F4" s="365" t="s">
        <v>114</v>
      </c>
      <c r="G4" s="365"/>
      <c r="H4" s="365"/>
      <c r="I4" s="365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4"/>
      <c r="CC4" s="384"/>
      <c r="CD4" s="384"/>
      <c r="CE4" s="384"/>
      <c r="CF4" s="384"/>
      <c r="CG4" s="384"/>
      <c r="CH4" s="384"/>
      <c r="CI4" s="384"/>
      <c r="CJ4" s="384"/>
      <c r="CK4" s="384"/>
      <c r="CL4" s="384"/>
      <c r="CM4" s="384"/>
      <c r="CN4" s="384"/>
      <c r="CO4" s="384"/>
      <c r="CP4" s="384"/>
      <c r="CQ4" s="384"/>
      <c r="CR4" s="384"/>
      <c r="CS4" s="384"/>
      <c r="CT4" s="384"/>
      <c r="CU4" s="384"/>
      <c r="CV4" s="384"/>
      <c r="CW4" s="384"/>
      <c r="CX4" s="384"/>
      <c r="CY4" s="384"/>
      <c r="CZ4" s="384"/>
      <c r="DA4" s="384"/>
      <c r="DB4" s="384"/>
      <c r="DC4" s="384"/>
      <c r="DD4" s="384"/>
      <c r="DE4" s="384"/>
      <c r="DF4" s="384"/>
      <c r="DG4" s="384"/>
      <c r="DH4" s="384"/>
      <c r="DI4" s="384"/>
      <c r="DJ4" s="384"/>
      <c r="DK4" s="384"/>
      <c r="DL4" s="384"/>
      <c r="DM4" s="384"/>
      <c r="DN4" s="384"/>
      <c r="DO4" s="384"/>
      <c r="DP4" s="384"/>
      <c r="DQ4" s="384"/>
      <c r="DR4" s="384"/>
      <c r="DS4" s="384"/>
      <c r="DT4" s="384"/>
      <c r="DU4" s="384"/>
      <c r="DV4" s="384"/>
      <c r="DW4" s="384"/>
      <c r="DX4" s="384"/>
      <c r="DY4" s="384"/>
      <c r="DZ4" s="384"/>
      <c r="EA4" s="384"/>
      <c r="EB4" s="384"/>
      <c r="EC4" s="384"/>
      <c r="ED4" s="384"/>
      <c r="EE4" s="384"/>
      <c r="EF4" s="384"/>
      <c r="EG4" s="384"/>
      <c r="EH4" s="384"/>
      <c r="EI4" s="384"/>
      <c r="EJ4" s="384"/>
      <c r="EK4" s="384"/>
      <c r="EL4" s="384"/>
      <c r="EM4" s="384"/>
      <c r="EN4" s="384"/>
      <c r="EO4" s="384"/>
      <c r="EP4" s="384"/>
      <c r="EQ4" s="384"/>
      <c r="ER4" s="384"/>
      <c r="ES4" s="384"/>
      <c r="ET4" s="384"/>
      <c r="EU4" s="384"/>
      <c r="EV4" s="384"/>
      <c r="EW4" s="384"/>
      <c r="EX4" s="384"/>
      <c r="EY4" s="384"/>
      <c r="EZ4" s="384"/>
      <c r="FA4" s="384"/>
      <c r="FB4" s="384"/>
      <c r="FC4" s="384"/>
      <c r="FD4" s="384"/>
      <c r="FE4" s="384"/>
      <c r="FF4" s="384"/>
      <c r="FG4" s="384"/>
      <c r="FH4" s="384"/>
      <c r="FI4" s="384"/>
      <c r="FJ4" s="384"/>
      <c r="FK4" s="384"/>
      <c r="FL4" s="384"/>
      <c r="FM4" s="384"/>
      <c r="FN4" s="384"/>
      <c r="FO4" s="384"/>
      <c r="FP4" s="384"/>
      <c r="FQ4" s="384"/>
      <c r="FR4" s="384"/>
      <c r="FS4" s="384"/>
      <c r="FT4" s="384"/>
      <c r="FU4" s="384"/>
      <c r="FV4" s="384"/>
      <c r="FW4" s="384"/>
      <c r="FX4" s="384"/>
      <c r="FY4" s="384"/>
      <c r="FZ4" s="384"/>
      <c r="GA4" s="384"/>
      <c r="GB4" s="384"/>
      <c r="GC4" s="384"/>
      <c r="GD4" s="384"/>
      <c r="GE4" s="384"/>
      <c r="GF4" s="384"/>
      <c r="GG4" s="384"/>
      <c r="GH4" s="384"/>
      <c r="GI4" s="384"/>
      <c r="GJ4" s="384"/>
      <c r="GK4" s="384"/>
      <c r="GL4" s="384"/>
      <c r="GM4" s="384"/>
      <c r="GN4" s="384"/>
      <c r="GO4" s="384"/>
      <c r="GP4" s="384"/>
      <c r="GQ4" s="384"/>
      <c r="GR4" s="384"/>
      <c r="GS4" s="384"/>
      <c r="GT4" s="384"/>
      <c r="GU4" s="384"/>
      <c r="GV4" s="384"/>
      <c r="GW4" s="384"/>
      <c r="GX4" s="384"/>
      <c r="GY4" s="384"/>
      <c r="GZ4" s="384"/>
      <c r="HA4" s="384"/>
      <c r="HB4" s="384"/>
      <c r="HC4" s="384"/>
      <c r="HD4" s="384"/>
      <c r="HE4" s="384"/>
      <c r="HF4" s="384"/>
      <c r="HG4" s="384"/>
      <c r="HH4" s="384"/>
      <c r="HI4" s="384"/>
      <c r="HJ4" s="384"/>
      <c r="HK4" s="384"/>
      <c r="HL4" s="384"/>
      <c r="HM4" s="384"/>
      <c r="HN4" s="384"/>
      <c r="HO4" s="384"/>
      <c r="HP4" s="384"/>
      <c r="HQ4" s="384"/>
      <c r="HR4" s="384"/>
      <c r="HS4" s="384"/>
      <c r="HT4" s="384"/>
      <c r="HU4" s="384"/>
      <c r="HV4" s="384"/>
      <c r="HW4" s="384"/>
      <c r="HX4" s="384"/>
      <c r="HY4" s="384"/>
      <c r="HZ4" s="384"/>
      <c r="IA4" s="384"/>
      <c r="IB4" s="384"/>
      <c r="IC4" s="384"/>
      <c r="ID4" s="24"/>
      <c r="IE4" s="24"/>
      <c r="IF4" s="24"/>
      <c r="IG4" s="24"/>
      <c r="IH4" s="24"/>
      <c r="II4" s="389"/>
      <c r="IJ4" s="389"/>
      <c r="IK4" s="389"/>
      <c r="IL4" s="389"/>
      <c r="IM4" s="389"/>
      <c r="IN4" s="389"/>
      <c r="IO4" s="389"/>
      <c r="IP4" s="389"/>
      <c r="IQ4" s="389"/>
      <c r="IR4" s="389"/>
      <c r="IS4" s="389"/>
      <c r="IT4" s="389"/>
      <c r="IU4" s="389"/>
      <c r="IV4" s="389"/>
    </row>
    <row r="5" spans="1:256" s="350" customFormat="1" ht="23.25" customHeight="1">
      <c r="A5" s="162" t="s">
        <v>100</v>
      </c>
      <c r="B5" s="162" t="s">
        <v>101</v>
      </c>
      <c r="C5" s="366" t="s">
        <v>102</v>
      </c>
      <c r="D5" s="162"/>
      <c r="E5" s="162"/>
      <c r="F5" s="162" t="s">
        <v>81</v>
      </c>
      <c r="G5" s="162" t="s">
        <v>119</v>
      </c>
      <c r="H5" s="162" t="s">
        <v>120</v>
      </c>
      <c r="I5" s="162" t="s">
        <v>121</v>
      </c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  <c r="BK5" s="384"/>
      <c r="BL5" s="384"/>
      <c r="BM5" s="384"/>
      <c r="BN5" s="384"/>
      <c r="BO5" s="384"/>
      <c r="BP5" s="384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4"/>
      <c r="CY5" s="384"/>
      <c r="CZ5" s="384"/>
      <c r="DA5" s="384"/>
      <c r="DB5" s="384"/>
      <c r="DC5" s="384"/>
      <c r="DD5" s="384"/>
      <c r="DE5" s="384"/>
      <c r="DF5" s="384"/>
      <c r="DG5" s="384"/>
      <c r="DH5" s="384"/>
      <c r="DI5" s="384"/>
      <c r="DJ5" s="384"/>
      <c r="DK5" s="384"/>
      <c r="DL5" s="384"/>
      <c r="DM5" s="384"/>
      <c r="DN5" s="384"/>
      <c r="DO5" s="384"/>
      <c r="DP5" s="384"/>
      <c r="DQ5" s="384"/>
      <c r="DR5" s="384"/>
      <c r="DS5" s="384"/>
      <c r="DT5" s="384"/>
      <c r="DU5" s="384"/>
      <c r="DV5" s="384"/>
      <c r="DW5" s="384"/>
      <c r="DX5" s="384"/>
      <c r="DY5" s="384"/>
      <c r="DZ5" s="384"/>
      <c r="EA5" s="384"/>
      <c r="EB5" s="384"/>
      <c r="EC5" s="384"/>
      <c r="ED5" s="384"/>
      <c r="EE5" s="384"/>
      <c r="EF5" s="384"/>
      <c r="EG5" s="384"/>
      <c r="EH5" s="384"/>
      <c r="EI5" s="384"/>
      <c r="EJ5" s="384"/>
      <c r="EK5" s="384"/>
      <c r="EL5" s="384"/>
      <c r="EM5" s="384"/>
      <c r="EN5" s="384"/>
      <c r="EO5" s="384"/>
      <c r="EP5" s="384"/>
      <c r="EQ5" s="384"/>
      <c r="ER5" s="384"/>
      <c r="ES5" s="384"/>
      <c r="ET5" s="384"/>
      <c r="EU5" s="384"/>
      <c r="EV5" s="384"/>
      <c r="EW5" s="384"/>
      <c r="EX5" s="384"/>
      <c r="EY5" s="384"/>
      <c r="EZ5" s="384"/>
      <c r="FA5" s="384"/>
      <c r="FB5" s="384"/>
      <c r="FC5" s="384"/>
      <c r="FD5" s="384"/>
      <c r="FE5" s="384"/>
      <c r="FF5" s="384"/>
      <c r="FG5" s="384"/>
      <c r="FH5" s="384"/>
      <c r="FI5" s="384"/>
      <c r="FJ5" s="384"/>
      <c r="FK5" s="384"/>
      <c r="FL5" s="384"/>
      <c r="FM5" s="384"/>
      <c r="FN5" s="384"/>
      <c r="FO5" s="384"/>
      <c r="FP5" s="384"/>
      <c r="FQ5" s="384"/>
      <c r="FR5" s="384"/>
      <c r="FS5" s="384"/>
      <c r="FT5" s="384"/>
      <c r="FU5" s="384"/>
      <c r="FV5" s="384"/>
      <c r="FW5" s="384"/>
      <c r="FX5" s="384"/>
      <c r="FY5" s="384"/>
      <c r="FZ5" s="384"/>
      <c r="GA5" s="384"/>
      <c r="GB5" s="384"/>
      <c r="GC5" s="384"/>
      <c r="GD5" s="384"/>
      <c r="GE5" s="384"/>
      <c r="GF5" s="384"/>
      <c r="GG5" s="384"/>
      <c r="GH5" s="384"/>
      <c r="GI5" s="384"/>
      <c r="GJ5" s="384"/>
      <c r="GK5" s="384"/>
      <c r="GL5" s="384"/>
      <c r="GM5" s="384"/>
      <c r="GN5" s="384"/>
      <c r="GO5" s="384"/>
      <c r="GP5" s="384"/>
      <c r="GQ5" s="384"/>
      <c r="GR5" s="384"/>
      <c r="GS5" s="384"/>
      <c r="GT5" s="384"/>
      <c r="GU5" s="384"/>
      <c r="GV5" s="384"/>
      <c r="GW5" s="384"/>
      <c r="GX5" s="384"/>
      <c r="GY5" s="384"/>
      <c r="GZ5" s="384"/>
      <c r="HA5" s="384"/>
      <c r="HB5" s="384"/>
      <c r="HC5" s="384"/>
      <c r="HD5" s="384"/>
      <c r="HE5" s="384"/>
      <c r="HF5" s="384"/>
      <c r="HG5" s="384"/>
      <c r="HH5" s="384"/>
      <c r="HI5" s="384"/>
      <c r="HJ5" s="384"/>
      <c r="HK5" s="384"/>
      <c r="HL5" s="384"/>
      <c r="HM5" s="384"/>
      <c r="HN5" s="384"/>
      <c r="HO5" s="384"/>
      <c r="HP5" s="384"/>
      <c r="HQ5" s="384"/>
      <c r="HR5" s="384"/>
      <c r="HS5" s="384"/>
      <c r="HT5" s="384"/>
      <c r="HU5" s="384"/>
      <c r="HV5" s="384"/>
      <c r="HW5" s="384"/>
      <c r="HX5" s="384"/>
      <c r="HY5" s="384"/>
      <c r="HZ5" s="384"/>
      <c r="IA5" s="384"/>
      <c r="IB5" s="384"/>
      <c r="IC5" s="384"/>
      <c r="ID5" s="24"/>
      <c r="IE5" s="24"/>
      <c r="IF5" s="24"/>
      <c r="IG5" s="24"/>
      <c r="IH5" s="24"/>
      <c r="II5" s="389"/>
      <c r="IJ5" s="389"/>
      <c r="IK5" s="389"/>
      <c r="IL5" s="389"/>
      <c r="IM5" s="389"/>
      <c r="IN5" s="389"/>
      <c r="IO5" s="389"/>
      <c r="IP5" s="389"/>
      <c r="IQ5" s="389"/>
      <c r="IR5" s="389"/>
      <c r="IS5" s="389"/>
      <c r="IT5" s="389"/>
      <c r="IU5" s="389"/>
      <c r="IV5" s="389"/>
    </row>
    <row r="6" spans="1:256" s="24" customFormat="1" ht="31.5" customHeight="1">
      <c r="A6" s="162"/>
      <c r="B6" s="162"/>
      <c r="C6" s="367"/>
      <c r="D6" s="162"/>
      <c r="E6" s="162"/>
      <c r="F6" s="162"/>
      <c r="G6" s="162"/>
      <c r="H6" s="162"/>
      <c r="I6" s="162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4"/>
      <c r="BK6" s="384"/>
      <c r="BL6" s="384"/>
      <c r="BM6" s="384"/>
      <c r="BN6" s="384"/>
      <c r="BO6" s="384"/>
      <c r="BP6" s="384"/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4"/>
      <c r="CK6" s="384"/>
      <c r="CL6" s="384"/>
      <c r="CM6" s="384"/>
      <c r="CN6" s="384"/>
      <c r="CO6" s="384"/>
      <c r="CP6" s="384"/>
      <c r="CQ6" s="384"/>
      <c r="CR6" s="384"/>
      <c r="CS6" s="384"/>
      <c r="CT6" s="384"/>
      <c r="CU6" s="384"/>
      <c r="CV6" s="384"/>
      <c r="CW6" s="384"/>
      <c r="CX6" s="384"/>
      <c r="CY6" s="384"/>
      <c r="CZ6" s="384"/>
      <c r="DA6" s="384"/>
      <c r="DB6" s="384"/>
      <c r="DC6" s="384"/>
      <c r="DD6" s="384"/>
      <c r="DE6" s="384"/>
      <c r="DF6" s="384"/>
      <c r="DG6" s="384"/>
      <c r="DH6" s="384"/>
      <c r="DI6" s="384"/>
      <c r="DJ6" s="384"/>
      <c r="DK6" s="384"/>
      <c r="DL6" s="384"/>
      <c r="DM6" s="384"/>
      <c r="DN6" s="384"/>
      <c r="DO6" s="384"/>
      <c r="DP6" s="384"/>
      <c r="DQ6" s="384"/>
      <c r="DR6" s="384"/>
      <c r="DS6" s="384"/>
      <c r="DT6" s="384"/>
      <c r="DU6" s="384"/>
      <c r="DV6" s="384"/>
      <c r="DW6" s="384"/>
      <c r="DX6" s="384"/>
      <c r="DY6" s="384"/>
      <c r="DZ6" s="384"/>
      <c r="EA6" s="384"/>
      <c r="EB6" s="384"/>
      <c r="EC6" s="384"/>
      <c r="ED6" s="384"/>
      <c r="EE6" s="384"/>
      <c r="EF6" s="384"/>
      <c r="EG6" s="384"/>
      <c r="EH6" s="384"/>
      <c r="EI6" s="384"/>
      <c r="EJ6" s="384"/>
      <c r="EK6" s="384"/>
      <c r="EL6" s="384"/>
      <c r="EM6" s="384"/>
      <c r="EN6" s="384"/>
      <c r="EO6" s="384"/>
      <c r="EP6" s="384"/>
      <c r="EQ6" s="384"/>
      <c r="ER6" s="384"/>
      <c r="ES6" s="384"/>
      <c r="ET6" s="384"/>
      <c r="EU6" s="384"/>
      <c r="EV6" s="384"/>
      <c r="EW6" s="384"/>
      <c r="EX6" s="384"/>
      <c r="EY6" s="384"/>
      <c r="EZ6" s="384"/>
      <c r="FA6" s="384"/>
      <c r="FB6" s="384"/>
      <c r="FC6" s="384"/>
      <c r="FD6" s="384"/>
      <c r="FE6" s="384"/>
      <c r="FF6" s="384"/>
      <c r="FG6" s="384"/>
      <c r="FH6" s="384"/>
      <c r="FI6" s="384"/>
      <c r="FJ6" s="384"/>
      <c r="FK6" s="384"/>
      <c r="FL6" s="384"/>
      <c r="FM6" s="384"/>
      <c r="FN6" s="384"/>
      <c r="FO6" s="384"/>
      <c r="FP6" s="384"/>
      <c r="FQ6" s="384"/>
      <c r="FR6" s="384"/>
      <c r="FS6" s="384"/>
      <c r="FT6" s="384"/>
      <c r="FU6" s="384"/>
      <c r="FV6" s="384"/>
      <c r="FW6" s="384"/>
      <c r="FX6" s="384"/>
      <c r="FY6" s="384"/>
      <c r="FZ6" s="384"/>
      <c r="GA6" s="384"/>
      <c r="GB6" s="384"/>
      <c r="GC6" s="384"/>
      <c r="GD6" s="384"/>
      <c r="GE6" s="384"/>
      <c r="GF6" s="384"/>
      <c r="GG6" s="384"/>
      <c r="GH6" s="384"/>
      <c r="GI6" s="384"/>
      <c r="GJ6" s="384"/>
      <c r="GK6" s="384"/>
      <c r="GL6" s="384"/>
      <c r="GM6" s="384"/>
      <c r="GN6" s="384"/>
      <c r="GO6" s="384"/>
      <c r="GP6" s="384"/>
      <c r="GQ6" s="384"/>
      <c r="GR6" s="384"/>
      <c r="GS6" s="384"/>
      <c r="GT6" s="384"/>
      <c r="GU6" s="384"/>
      <c r="GV6" s="384"/>
      <c r="GW6" s="384"/>
      <c r="GX6" s="384"/>
      <c r="GY6" s="384"/>
      <c r="GZ6" s="384"/>
      <c r="HA6" s="384"/>
      <c r="HB6" s="384"/>
      <c r="HC6" s="384"/>
      <c r="HD6" s="384"/>
      <c r="HE6" s="384"/>
      <c r="HF6" s="384"/>
      <c r="HG6" s="384"/>
      <c r="HH6" s="384"/>
      <c r="HI6" s="384"/>
      <c r="HJ6" s="384"/>
      <c r="HK6" s="384"/>
      <c r="HL6" s="384"/>
      <c r="HM6" s="384"/>
      <c r="HN6" s="384"/>
      <c r="HO6" s="384"/>
      <c r="HP6" s="384"/>
      <c r="HQ6" s="384"/>
      <c r="HR6" s="384"/>
      <c r="HS6" s="384"/>
      <c r="HT6" s="384"/>
      <c r="HU6" s="384"/>
      <c r="HV6" s="384"/>
      <c r="HW6" s="384"/>
      <c r="HX6" s="384"/>
      <c r="HY6" s="384"/>
      <c r="HZ6" s="384"/>
      <c r="IA6" s="384"/>
      <c r="IB6" s="384"/>
      <c r="IC6" s="384"/>
      <c r="II6" s="389"/>
      <c r="IJ6" s="389"/>
      <c r="IK6" s="389"/>
      <c r="IL6" s="389"/>
      <c r="IM6" s="389"/>
      <c r="IN6" s="389"/>
      <c r="IO6" s="389"/>
      <c r="IP6" s="389"/>
      <c r="IQ6" s="389"/>
      <c r="IR6" s="389"/>
      <c r="IS6" s="389"/>
      <c r="IT6" s="389"/>
      <c r="IU6" s="389"/>
      <c r="IV6" s="389"/>
    </row>
    <row r="7" spans="1:256" s="24" customFormat="1" ht="31.5" customHeight="1">
      <c r="A7" s="96"/>
      <c r="B7" s="96"/>
      <c r="C7" s="96"/>
      <c r="D7" s="96"/>
      <c r="E7" s="94" t="s">
        <v>81</v>
      </c>
      <c r="F7" s="71">
        <f>G7+H7</f>
        <v>2950</v>
      </c>
      <c r="G7" s="368">
        <f aca="true" t="shared" si="0" ref="G7:H9">G8</f>
        <v>2712.7</v>
      </c>
      <c r="H7" s="368">
        <f t="shared" si="0"/>
        <v>237.3</v>
      </c>
      <c r="I7" s="385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  <c r="DG7" s="384"/>
      <c r="DH7" s="384"/>
      <c r="DI7" s="384"/>
      <c r="DJ7" s="384"/>
      <c r="DK7" s="384"/>
      <c r="DL7" s="384"/>
      <c r="DM7" s="384"/>
      <c r="DN7" s="384"/>
      <c r="DO7" s="384"/>
      <c r="DP7" s="384"/>
      <c r="DQ7" s="384"/>
      <c r="DR7" s="384"/>
      <c r="DS7" s="384"/>
      <c r="DT7" s="384"/>
      <c r="DU7" s="384"/>
      <c r="DV7" s="384"/>
      <c r="DW7" s="384"/>
      <c r="DX7" s="384"/>
      <c r="DY7" s="384"/>
      <c r="DZ7" s="384"/>
      <c r="EA7" s="384"/>
      <c r="EB7" s="384"/>
      <c r="EC7" s="384"/>
      <c r="ED7" s="384"/>
      <c r="EE7" s="384"/>
      <c r="EF7" s="384"/>
      <c r="EG7" s="384"/>
      <c r="EH7" s="384"/>
      <c r="EI7" s="384"/>
      <c r="EJ7" s="384"/>
      <c r="EK7" s="384"/>
      <c r="EL7" s="384"/>
      <c r="EM7" s="384"/>
      <c r="EN7" s="384"/>
      <c r="EO7" s="384"/>
      <c r="EP7" s="384"/>
      <c r="EQ7" s="384"/>
      <c r="ER7" s="384"/>
      <c r="ES7" s="384"/>
      <c r="ET7" s="384"/>
      <c r="EU7" s="384"/>
      <c r="EV7" s="384"/>
      <c r="EW7" s="384"/>
      <c r="EX7" s="384"/>
      <c r="EY7" s="384"/>
      <c r="EZ7" s="384"/>
      <c r="FA7" s="384"/>
      <c r="FB7" s="384"/>
      <c r="FC7" s="384"/>
      <c r="FD7" s="384"/>
      <c r="FE7" s="384"/>
      <c r="FF7" s="384"/>
      <c r="FG7" s="384"/>
      <c r="FH7" s="384"/>
      <c r="FI7" s="384"/>
      <c r="FJ7" s="384"/>
      <c r="FK7" s="384"/>
      <c r="FL7" s="384"/>
      <c r="FM7" s="384"/>
      <c r="FN7" s="384"/>
      <c r="FO7" s="384"/>
      <c r="FP7" s="384"/>
      <c r="FQ7" s="384"/>
      <c r="FR7" s="384"/>
      <c r="FS7" s="384"/>
      <c r="FT7" s="384"/>
      <c r="FU7" s="384"/>
      <c r="FV7" s="384"/>
      <c r="FW7" s="384"/>
      <c r="FX7" s="384"/>
      <c r="FY7" s="384"/>
      <c r="FZ7" s="384"/>
      <c r="GA7" s="384"/>
      <c r="GB7" s="384"/>
      <c r="GC7" s="384"/>
      <c r="GD7" s="384"/>
      <c r="GE7" s="384"/>
      <c r="GF7" s="384"/>
      <c r="GG7" s="384"/>
      <c r="GH7" s="384"/>
      <c r="GI7" s="384"/>
      <c r="GJ7" s="384"/>
      <c r="GK7" s="384"/>
      <c r="GL7" s="384"/>
      <c r="GM7" s="384"/>
      <c r="GN7" s="384"/>
      <c r="GO7" s="384"/>
      <c r="GP7" s="384"/>
      <c r="GQ7" s="384"/>
      <c r="GR7" s="384"/>
      <c r="GS7" s="384"/>
      <c r="GT7" s="384"/>
      <c r="GU7" s="384"/>
      <c r="GV7" s="384"/>
      <c r="GW7" s="384"/>
      <c r="GX7" s="384"/>
      <c r="GY7" s="384"/>
      <c r="GZ7" s="384"/>
      <c r="HA7" s="384"/>
      <c r="HB7" s="384"/>
      <c r="HC7" s="384"/>
      <c r="HD7" s="384"/>
      <c r="HE7" s="384"/>
      <c r="HF7" s="384"/>
      <c r="HG7" s="384"/>
      <c r="HH7" s="384"/>
      <c r="HI7" s="384"/>
      <c r="HJ7" s="384"/>
      <c r="HK7" s="384"/>
      <c r="HL7" s="384"/>
      <c r="HM7" s="384"/>
      <c r="HN7" s="384"/>
      <c r="HO7" s="384"/>
      <c r="HP7" s="384"/>
      <c r="HQ7" s="384"/>
      <c r="HR7" s="384"/>
      <c r="HS7" s="384"/>
      <c r="HT7" s="384"/>
      <c r="HU7" s="384"/>
      <c r="HV7" s="384"/>
      <c r="HW7" s="384"/>
      <c r="HX7" s="384"/>
      <c r="HY7" s="384"/>
      <c r="HZ7" s="384"/>
      <c r="IA7" s="384"/>
      <c r="IB7" s="384"/>
      <c r="IC7" s="384"/>
      <c r="II7" s="389"/>
      <c r="IJ7" s="389"/>
      <c r="IK7" s="389"/>
      <c r="IL7" s="389"/>
      <c r="IM7" s="389"/>
      <c r="IN7" s="389"/>
      <c r="IO7" s="389"/>
      <c r="IP7" s="389"/>
      <c r="IQ7" s="389"/>
      <c r="IR7" s="389"/>
      <c r="IS7" s="389"/>
      <c r="IT7" s="389"/>
      <c r="IU7" s="389"/>
      <c r="IV7" s="389"/>
    </row>
    <row r="8" spans="1:256" s="24" customFormat="1" ht="31.5" customHeight="1">
      <c r="A8" s="96" t="s">
        <v>103</v>
      </c>
      <c r="B8" s="96"/>
      <c r="C8" s="96"/>
      <c r="D8" s="632" t="s">
        <v>93</v>
      </c>
      <c r="E8" s="94" t="s">
        <v>104</v>
      </c>
      <c r="F8" s="71">
        <f>G8+H8</f>
        <v>2950</v>
      </c>
      <c r="G8" s="368">
        <f t="shared" si="0"/>
        <v>2712.7</v>
      </c>
      <c r="H8" s="368">
        <f t="shared" si="0"/>
        <v>237.3</v>
      </c>
      <c r="I8" s="385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  <c r="DG8" s="384"/>
      <c r="DH8" s="384"/>
      <c r="DI8" s="384"/>
      <c r="DJ8" s="384"/>
      <c r="DK8" s="384"/>
      <c r="DL8" s="384"/>
      <c r="DM8" s="384"/>
      <c r="DN8" s="384"/>
      <c r="DO8" s="384"/>
      <c r="DP8" s="384"/>
      <c r="DQ8" s="384"/>
      <c r="DR8" s="384"/>
      <c r="DS8" s="384"/>
      <c r="DT8" s="384"/>
      <c r="DU8" s="384"/>
      <c r="DV8" s="384"/>
      <c r="DW8" s="384"/>
      <c r="DX8" s="384"/>
      <c r="DY8" s="384"/>
      <c r="DZ8" s="384"/>
      <c r="EA8" s="384"/>
      <c r="EB8" s="384"/>
      <c r="EC8" s="384"/>
      <c r="ED8" s="384"/>
      <c r="EE8" s="384"/>
      <c r="EF8" s="384"/>
      <c r="EG8" s="384"/>
      <c r="EH8" s="384"/>
      <c r="EI8" s="384"/>
      <c r="EJ8" s="384"/>
      <c r="EK8" s="384"/>
      <c r="EL8" s="384"/>
      <c r="EM8" s="384"/>
      <c r="EN8" s="384"/>
      <c r="EO8" s="384"/>
      <c r="EP8" s="384"/>
      <c r="EQ8" s="384"/>
      <c r="ER8" s="384"/>
      <c r="ES8" s="384"/>
      <c r="ET8" s="384"/>
      <c r="EU8" s="384"/>
      <c r="EV8" s="384"/>
      <c r="EW8" s="384"/>
      <c r="EX8" s="384"/>
      <c r="EY8" s="384"/>
      <c r="EZ8" s="384"/>
      <c r="FA8" s="384"/>
      <c r="FB8" s="384"/>
      <c r="FC8" s="384"/>
      <c r="FD8" s="384"/>
      <c r="FE8" s="384"/>
      <c r="FF8" s="384"/>
      <c r="FG8" s="384"/>
      <c r="FH8" s="384"/>
      <c r="FI8" s="384"/>
      <c r="FJ8" s="384"/>
      <c r="FK8" s="384"/>
      <c r="FL8" s="384"/>
      <c r="FM8" s="384"/>
      <c r="FN8" s="384"/>
      <c r="FO8" s="384"/>
      <c r="FP8" s="384"/>
      <c r="FQ8" s="384"/>
      <c r="FR8" s="384"/>
      <c r="FS8" s="384"/>
      <c r="FT8" s="384"/>
      <c r="FU8" s="384"/>
      <c r="FV8" s="384"/>
      <c r="FW8" s="384"/>
      <c r="FX8" s="384"/>
      <c r="FY8" s="384"/>
      <c r="FZ8" s="384"/>
      <c r="GA8" s="384"/>
      <c r="GB8" s="384"/>
      <c r="GC8" s="384"/>
      <c r="GD8" s="384"/>
      <c r="GE8" s="384"/>
      <c r="GF8" s="384"/>
      <c r="GG8" s="384"/>
      <c r="GH8" s="384"/>
      <c r="GI8" s="384"/>
      <c r="GJ8" s="384"/>
      <c r="GK8" s="384"/>
      <c r="GL8" s="384"/>
      <c r="GM8" s="384"/>
      <c r="GN8" s="384"/>
      <c r="GO8" s="384"/>
      <c r="GP8" s="384"/>
      <c r="GQ8" s="384"/>
      <c r="GR8" s="384"/>
      <c r="GS8" s="384"/>
      <c r="GT8" s="384"/>
      <c r="GU8" s="384"/>
      <c r="GV8" s="384"/>
      <c r="GW8" s="384"/>
      <c r="GX8" s="384"/>
      <c r="GY8" s="384"/>
      <c r="GZ8" s="384"/>
      <c r="HA8" s="384"/>
      <c r="HB8" s="384"/>
      <c r="HC8" s="384"/>
      <c r="HD8" s="384"/>
      <c r="HE8" s="384"/>
      <c r="HF8" s="384"/>
      <c r="HG8" s="384"/>
      <c r="HH8" s="384"/>
      <c r="HI8" s="384"/>
      <c r="HJ8" s="384"/>
      <c r="HK8" s="384"/>
      <c r="HL8" s="384"/>
      <c r="HM8" s="384"/>
      <c r="HN8" s="384"/>
      <c r="HO8" s="384"/>
      <c r="HP8" s="384"/>
      <c r="HQ8" s="384"/>
      <c r="HR8" s="384"/>
      <c r="HS8" s="384"/>
      <c r="HT8" s="384"/>
      <c r="HU8" s="384"/>
      <c r="HV8" s="384"/>
      <c r="HW8" s="384"/>
      <c r="HX8" s="384"/>
      <c r="HY8" s="384"/>
      <c r="HZ8" s="384"/>
      <c r="IA8" s="384"/>
      <c r="IB8" s="384"/>
      <c r="IC8" s="384"/>
      <c r="II8" s="389"/>
      <c r="IJ8" s="389"/>
      <c r="IK8" s="389"/>
      <c r="IL8" s="389"/>
      <c r="IM8" s="389"/>
      <c r="IN8" s="389"/>
      <c r="IO8" s="389"/>
      <c r="IP8" s="389"/>
      <c r="IQ8" s="389"/>
      <c r="IR8" s="389"/>
      <c r="IS8" s="389"/>
      <c r="IT8" s="389"/>
      <c r="IU8" s="389"/>
      <c r="IV8" s="389"/>
    </row>
    <row r="9" spans="1:256" s="24" customFormat="1" ht="31.5" customHeight="1">
      <c r="A9" s="96" t="s">
        <v>103</v>
      </c>
      <c r="B9" s="96" t="s">
        <v>105</v>
      </c>
      <c r="C9" s="96"/>
      <c r="D9" s="632" t="s">
        <v>93</v>
      </c>
      <c r="E9" s="94" t="s">
        <v>106</v>
      </c>
      <c r="F9" s="71">
        <f>G9+H9</f>
        <v>2950</v>
      </c>
      <c r="G9" s="368">
        <f t="shared" si="0"/>
        <v>2712.7</v>
      </c>
      <c r="H9" s="368">
        <f t="shared" si="0"/>
        <v>237.3</v>
      </c>
      <c r="I9" s="385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  <c r="DQ9" s="384"/>
      <c r="DR9" s="384"/>
      <c r="DS9" s="384"/>
      <c r="DT9" s="384"/>
      <c r="DU9" s="384"/>
      <c r="DV9" s="384"/>
      <c r="DW9" s="384"/>
      <c r="DX9" s="384"/>
      <c r="DY9" s="384"/>
      <c r="DZ9" s="384"/>
      <c r="EA9" s="384"/>
      <c r="EB9" s="384"/>
      <c r="EC9" s="384"/>
      <c r="ED9" s="384"/>
      <c r="EE9" s="384"/>
      <c r="EF9" s="384"/>
      <c r="EG9" s="384"/>
      <c r="EH9" s="384"/>
      <c r="EI9" s="384"/>
      <c r="EJ9" s="384"/>
      <c r="EK9" s="384"/>
      <c r="EL9" s="384"/>
      <c r="EM9" s="384"/>
      <c r="EN9" s="384"/>
      <c r="EO9" s="384"/>
      <c r="EP9" s="384"/>
      <c r="EQ9" s="384"/>
      <c r="ER9" s="384"/>
      <c r="ES9" s="384"/>
      <c r="ET9" s="384"/>
      <c r="EU9" s="384"/>
      <c r="EV9" s="384"/>
      <c r="EW9" s="384"/>
      <c r="EX9" s="384"/>
      <c r="EY9" s="384"/>
      <c r="EZ9" s="384"/>
      <c r="FA9" s="384"/>
      <c r="FB9" s="384"/>
      <c r="FC9" s="384"/>
      <c r="FD9" s="384"/>
      <c r="FE9" s="384"/>
      <c r="FF9" s="384"/>
      <c r="FG9" s="384"/>
      <c r="FH9" s="384"/>
      <c r="FI9" s="384"/>
      <c r="FJ9" s="384"/>
      <c r="FK9" s="384"/>
      <c r="FL9" s="384"/>
      <c r="FM9" s="384"/>
      <c r="FN9" s="384"/>
      <c r="FO9" s="384"/>
      <c r="FP9" s="384"/>
      <c r="FQ9" s="384"/>
      <c r="FR9" s="384"/>
      <c r="FS9" s="384"/>
      <c r="FT9" s="384"/>
      <c r="FU9" s="384"/>
      <c r="FV9" s="384"/>
      <c r="FW9" s="384"/>
      <c r="FX9" s="384"/>
      <c r="FY9" s="384"/>
      <c r="FZ9" s="384"/>
      <c r="GA9" s="384"/>
      <c r="GB9" s="384"/>
      <c r="GC9" s="384"/>
      <c r="GD9" s="384"/>
      <c r="GE9" s="384"/>
      <c r="GF9" s="384"/>
      <c r="GG9" s="384"/>
      <c r="GH9" s="384"/>
      <c r="GI9" s="384"/>
      <c r="GJ9" s="384"/>
      <c r="GK9" s="384"/>
      <c r="GL9" s="384"/>
      <c r="GM9" s="384"/>
      <c r="GN9" s="384"/>
      <c r="GO9" s="384"/>
      <c r="GP9" s="384"/>
      <c r="GQ9" s="384"/>
      <c r="GR9" s="384"/>
      <c r="GS9" s="384"/>
      <c r="GT9" s="384"/>
      <c r="GU9" s="384"/>
      <c r="GV9" s="384"/>
      <c r="GW9" s="384"/>
      <c r="GX9" s="384"/>
      <c r="GY9" s="384"/>
      <c r="GZ9" s="384"/>
      <c r="HA9" s="384"/>
      <c r="HB9" s="384"/>
      <c r="HC9" s="384"/>
      <c r="HD9" s="384"/>
      <c r="HE9" s="384"/>
      <c r="HF9" s="384"/>
      <c r="HG9" s="384"/>
      <c r="HH9" s="384"/>
      <c r="HI9" s="384"/>
      <c r="HJ9" s="384"/>
      <c r="HK9" s="384"/>
      <c r="HL9" s="384"/>
      <c r="HM9" s="384"/>
      <c r="HN9" s="384"/>
      <c r="HO9" s="384"/>
      <c r="HP9" s="384"/>
      <c r="HQ9" s="384"/>
      <c r="HR9" s="384"/>
      <c r="HS9" s="384"/>
      <c r="HT9" s="384"/>
      <c r="HU9" s="384"/>
      <c r="HV9" s="384"/>
      <c r="HW9" s="384"/>
      <c r="HX9" s="384"/>
      <c r="HY9" s="384"/>
      <c r="HZ9" s="384"/>
      <c r="IA9" s="384"/>
      <c r="IB9" s="384"/>
      <c r="IC9" s="384"/>
      <c r="II9" s="389"/>
      <c r="IJ9" s="389"/>
      <c r="IK9" s="389"/>
      <c r="IL9" s="389"/>
      <c r="IM9" s="389"/>
      <c r="IN9" s="389"/>
      <c r="IO9" s="389"/>
      <c r="IP9" s="389"/>
      <c r="IQ9" s="389"/>
      <c r="IR9" s="389"/>
      <c r="IS9" s="389"/>
      <c r="IT9" s="389"/>
      <c r="IU9" s="389"/>
      <c r="IV9" s="389"/>
    </row>
    <row r="10" spans="1:256" s="24" customFormat="1" ht="42" customHeight="1">
      <c r="A10" s="98" t="s">
        <v>103</v>
      </c>
      <c r="B10" s="98" t="s">
        <v>105</v>
      </c>
      <c r="C10" s="98" t="s">
        <v>105</v>
      </c>
      <c r="D10" s="635" t="s">
        <v>93</v>
      </c>
      <c r="E10" s="99" t="s">
        <v>107</v>
      </c>
      <c r="F10" s="74">
        <f>G10+H10</f>
        <v>2950</v>
      </c>
      <c r="G10" s="74">
        <f>'13、一般预算支出'!H10</f>
        <v>2712.7</v>
      </c>
      <c r="H10" s="369">
        <f>'13、一般预算支出'!I10</f>
        <v>237.3</v>
      </c>
      <c r="I10" s="386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4"/>
      <c r="DG10" s="384"/>
      <c r="DH10" s="384"/>
      <c r="DI10" s="384"/>
      <c r="DJ10" s="384"/>
      <c r="DK10" s="384"/>
      <c r="DL10" s="384"/>
      <c r="DM10" s="384"/>
      <c r="DN10" s="384"/>
      <c r="DO10" s="384"/>
      <c r="DP10" s="384"/>
      <c r="DQ10" s="384"/>
      <c r="DR10" s="384"/>
      <c r="DS10" s="384"/>
      <c r="DT10" s="384"/>
      <c r="DU10" s="384"/>
      <c r="DV10" s="384"/>
      <c r="DW10" s="384"/>
      <c r="DX10" s="384"/>
      <c r="DY10" s="384"/>
      <c r="DZ10" s="384"/>
      <c r="EA10" s="384"/>
      <c r="EB10" s="384"/>
      <c r="EC10" s="384"/>
      <c r="ED10" s="384"/>
      <c r="EE10" s="384"/>
      <c r="EF10" s="384"/>
      <c r="EG10" s="384"/>
      <c r="EH10" s="384"/>
      <c r="EI10" s="384"/>
      <c r="EJ10" s="384"/>
      <c r="EK10" s="384"/>
      <c r="EL10" s="384"/>
      <c r="EM10" s="384"/>
      <c r="EN10" s="384"/>
      <c r="EO10" s="384"/>
      <c r="EP10" s="384"/>
      <c r="EQ10" s="384"/>
      <c r="ER10" s="384"/>
      <c r="ES10" s="384"/>
      <c r="ET10" s="384"/>
      <c r="EU10" s="384"/>
      <c r="EV10" s="384"/>
      <c r="EW10" s="384"/>
      <c r="EX10" s="384"/>
      <c r="EY10" s="384"/>
      <c r="EZ10" s="384"/>
      <c r="FA10" s="384"/>
      <c r="FB10" s="384"/>
      <c r="FC10" s="384"/>
      <c r="FD10" s="384"/>
      <c r="FE10" s="384"/>
      <c r="FF10" s="384"/>
      <c r="FG10" s="384"/>
      <c r="FH10" s="384"/>
      <c r="FI10" s="384"/>
      <c r="FJ10" s="384"/>
      <c r="FK10" s="384"/>
      <c r="FL10" s="384"/>
      <c r="FM10" s="384"/>
      <c r="FN10" s="384"/>
      <c r="FO10" s="384"/>
      <c r="FP10" s="384"/>
      <c r="FQ10" s="384"/>
      <c r="FR10" s="384"/>
      <c r="FS10" s="384"/>
      <c r="FT10" s="384"/>
      <c r="FU10" s="384"/>
      <c r="FV10" s="384"/>
      <c r="FW10" s="384"/>
      <c r="FX10" s="384"/>
      <c r="FY10" s="384"/>
      <c r="FZ10" s="384"/>
      <c r="GA10" s="384"/>
      <c r="GB10" s="384"/>
      <c r="GC10" s="384"/>
      <c r="GD10" s="384"/>
      <c r="GE10" s="384"/>
      <c r="GF10" s="384"/>
      <c r="GG10" s="384"/>
      <c r="GH10" s="384"/>
      <c r="GI10" s="384"/>
      <c r="GJ10" s="384"/>
      <c r="GK10" s="384"/>
      <c r="GL10" s="384"/>
      <c r="GM10" s="384"/>
      <c r="GN10" s="384"/>
      <c r="GO10" s="384"/>
      <c r="GP10" s="384"/>
      <c r="GQ10" s="384"/>
      <c r="GR10" s="384"/>
      <c r="GS10" s="384"/>
      <c r="GT10" s="384"/>
      <c r="GU10" s="384"/>
      <c r="GV10" s="384"/>
      <c r="GW10" s="384"/>
      <c r="GX10" s="384"/>
      <c r="GY10" s="384"/>
      <c r="GZ10" s="384"/>
      <c r="HA10" s="384"/>
      <c r="HB10" s="384"/>
      <c r="HC10" s="384"/>
      <c r="HD10" s="384"/>
      <c r="HE10" s="384"/>
      <c r="HF10" s="384"/>
      <c r="HG10" s="384"/>
      <c r="HH10" s="384"/>
      <c r="HI10" s="384"/>
      <c r="HJ10" s="384"/>
      <c r="HK10" s="384"/>
      <c r="HL10" s="384"/>
      <c r="HM10" s="384"/>
      <c r="HN10" s="384"/>
      <c r="HO10" s="384"/>
      <c r="HP10" s="384"/>
      <c r="HQ10" s="384"/>
      <c r="HR10" s="384"/>
      <c r="HS10" s="384"/>
      <c r="HT10" s="384"/>
      <c r="HU10" s="384"/>
      <c r="HV10" s="384"/>
      <c r="HW10" s="384"/>
      <c r="HX10" s="384"/>
      <c r="HY10" s="384"/>
      <c r="HZ10" s="384"/>
      <c r="IA10" s="384"/>
      <c r="IB10" s="384"/>
      <c r="IC10" s="384"/>
      <c r="ID10" s="389"/>
      <c r="IE10" s="389"/>
      <c r="IF10" s="389"/>
      <c r="IG10" s="389"/>
      <c r="IH10" s="389"/>
      <c r="II10" s="389"/>
      <c r="IJ10" s="389"/>
      <c r="IK10" s="389"/>
      <c r="IL10" s="389"/>
      <c r="IM10" s="389"/>
      <c r="IN10" s="389"/>
      <c r="IO10" s="389"/>
      <c r="IP10" s="389"/>
      <c r="IQ10" s="389"/>
      <c r="IR10" s="389"/>
      <c r="IS10" s="389"/>
      <c r="IT10" s="389"/>
      <c r="IU10" s="389"/>
      <c r="IV10" s="389"/>
    </row>
    <row r="11" spans="1:256" s="24" customFormat="1" ht="23.25" customHeight="1">
      <c r="A11" s="370"/>
      <c r="B11" s="371"/>
      <c r="C11" s="371"/>
      <c r="D11" s="372"/>
      <c r="E11" s="372"/>
      <c r="F11" s="372"/>
      <c r="G11" s="372"/>
      <c r="H11" s="373"/>
      <c r="I11" s="386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  <c r="CW11" s="384"/>
      <c r="CX11" s="384"/>
      <c r="CY11" s="384"/>
      <c r="CZ11" s="384"/>
      <c r="DA11" s="384"/>
      <c r="DB11" s="384"/>
      <c r="DC11" s="384"/>
      <c r="DD11" s="384"/>
      <c r="DE11" s="384"/>
      <c r="DF11" s="384"/>
      <c r="DG11" s="384"/>
      <c r="DH11" s="384"/>
      <c r="DI11" s="384"/>
      <c r="DJ11" s="384"/>
      <c r="DK11" s="384"/>
      <c r="DL11" s="384"/>
      <c r="DM11" s="384"/>
      <c r="DN11" s="384"/>
      <c r="DO11" s="384"/>
      <c r="DP11" s="384"/>
      <c r="DQ11" s="384"/>
      <c r="DR11" s="384"/>
      <c r="DS11" s="384"/>
      <c r="DT11" s="384"/>
      <c r="DU11" s="384"/>
      <c r="DV11" s="384"/>
      <c r="DW11" s="384"/>
      <c r="DX11" s="384"/>
      <c r="DY11" s="384"/>
      <c r="DZ11" s="384"/>
      <c r="EA11" s="384"/>
      <c r="EB11" s="384"/>
      <c r="EC11" s="384"/>
      <c r="ED11" s="384"/>
      <c r="EE11" s="384"/>
      <c r="EF11" s="384"/>
      <c r="EG11" s="384"/>
      <c r="EH11" s="384"/>
      <c r="EI11" s="384"/>
      <c r="EJ11" s="384"/>
      <c r="EK11" s="384"/>
      <c r="EL11" s="384"/>
      <c r="EM11" s="384"/>
      <c r="EN11" s="384"/>
      <c r="EO11" s="384"/>
      <c r="EP11" s="384"/>
      <c r="EQ11" s="384"/>
      <c r="ER11" s="384"/>
      <c r="ES11" s="384"/>
      <c r="ET11" s="384"/>
      <c r="EU11" s="384"/>
      <c r="EV11" s="384"/>
      <c r="EW11" s="384"/>
      <c r="EX11" s="384"/>
      <c r="EY11" s="384"/>
      <c r="EZ11" s="384"/>
      <c r="FA11" s="384"/>
      <c r="FB11" s="384"/>
      <c r="FC11" s="384"/>
      <c r="FD11" s="384"/>
      <c r="FE11" s="384"/>
      <c r="FF11" s="384"/>
      <c r="FG11" s="384"/>
      <c r="FH11" s="384"/>
      <c r="FI11" s="384"/>
      <c r="FJ11" s="384"/>
      <c r="FK11" s="384"/>
      <c r="FL11" s="384"/>
      <c r="FM11" s="384"/>
      <c r="FN11" s="384"/>
      <c r="FO11" s="384"/>
      <c r="FP11" s="384"/>
      <c r="FQ11" s="384"/>
      <c r="FR11" s="384"/>
      <c r="FS11" s="384"/>
      <c r="FT11" s="384"/>
      <c r="FU11" s="384"/>
      <c r="FV11" s="384"/>
      <c r="FW11" s="384"/>
      <c r="FX11" s="384"/>
      <c r="FY11" s="384"/>
      <c r="FZ11" s="384"/>
      <c r="GA11" s="384"/>
      <c r="GB11" s="384"/>
      <c r="GC11" s="384"/>
      <c r="GD11" s="384"/>
      <c r="GE11" s="384"/>
      <c r="GF11" s="384"/>
      <c r="GG11" s="384"/>
      <c r="GH11" s="384"/>
      <c r="GI11" s="384"/>
      <c r="GJ11" s="384"/>
      <c r="GK11" s="384"/>
      <c r="GL11" s="384"/>
      <c r="GM11" s="384"/>
      <c r="GN11" s="384"/>
      <c r="GO11" s="384"/>
      <c r="GP11" s="384"/>
      <c r="GQ11" s="384"/>
      <c r="GR11" s="384"/>
      <c r="GS11" s="384"/>
      <c r="GT11" s="384"/>
      <c r="GU11" s="384"/>
      <c r="GV11" s="384"/>
      <c r="GW11" s="384"/>
      <c r="GX11" s="384"/>
      <c r="GY11" s="384"/>
      <c r="GZ11" s="384"/>
      <c r="HA11" s="384"/>
      <c r="HB11" s="384"/>
      <c r="HC11" s="384"/>
      <c r="HD11" s="384"/>
      <c r="HE11" s="384"/>
      <c r="HF11" s="384"/>
      <c r="HG11" s="384"/>
      <c r="HH11" s="384"/>
      <c r="HI11" s="384"/>
      <c r="HJ11" s="384"/>
      <c r="HK11" s="384"/>
      <c r="HL11" s="384"/>
      <c r="HM11" s="384"/>
      <c r="HN11" s="384"/>
      <c r="HO11" s="384"/>
      <c r="HP11" s="384"/>
      <c r="HQ11" s="384"/>
      <c r="HR11" s="384"/>
      <c r="HS11" s="384"/>
      <c r="HT11" s="384"/>
      <c r="HU11" s="384"/>
      <c r="HV11" s="384"/>
      <c r="HW11" s="384"/>
      <c r="HX11" s="384"/>
      <c r="HY11" s="384"/>
      <c r="HZ11" s="384"/>
      <c r="IA11" s="384"/>
      <c r="IB11" s="384"/>
      <c r="IC11" s="384"/>
      <c r="ID11" s="389"/>
      <c r="IE11" s="389"/>
      <c r="IF11" s="389"/>
      <c r="IG11" s="389"/>
      <c r="IH11" s="389"/>
      <c r="II11" s="389"/>
      <c r="IJ11" s="389"/>
      <c r="IK11" s="389"/>
      <c r="IL11" s="389"/>
      <c r="IM11" s="389"/>
      <c r="IN11" s="389"/>
      <c r="IO11" s="389"/>
      <c r="IP11" s="389"/>
      <c r="IQ11" s="389"/>
      <c r="IR11" s="389"/>
      <c r="IS11" s="389"/>
      <c r="IT11" s="389"/>
      <c r="IU11" s="389"/>
      <c r="IV11" s="389"/>
    </row>
    <row r="12" spans="1:256" s="24" customFormat="1" ht="23.25" customHeight="1">
      <c r="A12" s="370"/>
      <c r="B12" s="371"/>
      <c r="C12" s="371"/>
      <c r="D12" s="372"/>
      <c r="E12" s="372"/>
      <c r="F12" s="372"/>
      <c r="G12" s="372"/>
      <c r="H12" s="373"/>
      <c r="I12" s="386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/>
      <c r="DA12" s="384"/>
      <c r="DB12" s="384"/>
      <c r="DC12" s="384"/>
      <c r="DD12" s="384"/>
      <c r="DE12" s="384"/>
      <c r="DF12" s="384"/>
      <c r="DG12" s="384"/>
      <c r="DH12" s="384"/>
      <c r="DI12" s="384"/>
      <c r="DJ12" s="384"/>
      <c r="DK12" s="384"/>
      <c r="DL12" s="384"/>
      <c r="DM12" s="384"/>
      <c r="DN12" s="384"/>
      <c r="DO12" s="384"/>
      <c r="DP12" s="384"/>
      <c r="DQ12" s="384"/>
      <c r="DR12" s="384"/>
      <c r="DS12" s="384"/>
      <c r="DT12" s="384"/>
      <c r="DU12" s="384"/>
      <c r="DV12" s="384"/>
      <c r="DW12" s="384"/>
      <c r="DX12" s="384"/>
      <c r="DY12" s="384"/>
      <c r="DZ12" s="384"/>
      <c r="EA12" s="384"/>
      <c r="EB12" s="384"/>
      <c r="EC12" s="384"/>
      <c r="ED12" s="384"/>
      <c r="EE12" s="384"/>
      <c r="EF12" s="384"/>
      <c r="EG12" s="384"/>
      <c r="EH12" s="384"/>
      <c r="EI12" s="384"/>
      <c r="EJ12" s="384"/>
      <c r="EK12" s="384"/>
      <c r="EL12" s="384"/>
      <c r="EM12" s="384"/>
      <c r="EN12" s="384"/>
      <c r="EO12" s="384"/>
      <c r="EP12" s="384"/>
      <c r="EQ12" s="384"/>
      <c r="ER12" s="384"/>
      <c r="ES12" s="384"/>
      <c r="ET12" s="384"/>
      <c r="EU12" s="384"/>
      <c r="EV12" s="384"/>
      <c r="EW12" s="384"/>
      <c r="EX12" s="384"/>
      <c r="EY12" s="384"/>
      <c r="EZ12" s="384"/>
      <c r="FA12" s="384"/>
      <c r="FB12" s="384"/>
      <c r="FC12" s="384"/>
      <c r="FD12" s="384"/>
      <c r="FE12" s="384"/>
      <c r="FF12" s="384"/>
      <c r="FG12" s="384"/>
      <c r="FH12" s="384"/>
      <c r="FI12" s="384"/>
      <c r="FJ12" s="384"/>
      <c r="FK12" s="384"/>
      <c r="FL12" s="384"/>
      <c r="FM12" s="384"/>
      <c r="FN12" s="384"/>
      <c r="FO12" s="384"/>
      <c r="FP12" s="384"/>
      <c r="FQ12" s="384"/>
      <c r="FR12" s="384"/>
      <c r="FS12" s="384"/>
      <c r="FT12" s="384"/>
      <c r="FU12" s="384"/>
      <c r="FV12" s="384"/>
      <c r="FW12" s="384"/>
      <c r="FX12" s="384"/>
      <c r="FY12" s="384"/>
      <c r="FZ12" s="384"/>
      <c r="GA12" s="384"/>
      <c r="GB12" s="384"/>
      <c r="GC12" s="384"/>
      <c r="GD12" s="384"/>
      <c r="GE12" s="384"/>
      <c r="GF12" s="384"/>
      <c r="GG12" s="384"/>
      <c r="GH12" s="384"/>
      <c r="GI12" s="384"/>
      <c r="GJ12" s="384"/>
      <c r="GK12" s="384"/>
      <c r="GL12" s="384"/>
      <c r="GM12" s="384"/>
      <c r="GN12" s="384"/>
      <c r="GO12" s="384"/>
      <c r="GP12" s="384"/>
      <c r="GQ12" s="384"/>
      <c r="GR12" s="384"/>
      <c r="GS12" s="384"/>
      <c r="GT12" s="384"/>
      <c r="GU12" s="384"/>
      <c r="GV12" s="384"/>
      <c r="GW12" s="384"/>
      <c r="GX12" s="384"/>
      <c r="GY12" s="384"/>
      <c r="GZ12" s="384"/>
      <c r="HA12" s="384"/>
      <c r="HB12" s="384"/>
      <c r="HC12" s="384"/>
      <c r="HD12" s="384"/>
      <c r="HE12" s="384"/>
      <c r="HF12" s="384"/>
      <c r="HG12" s="384"/>
      <c r="HH12" s="384"/>
      <c r="HI12" s="384"/>
      <c r="HJ12" s="384"/>
      <c r="HK12" s="384"/>
      <c r="HL12" s="384"/>
      <c r="HM12" s="384"/>
      <c r="HN12" s="384"/>
      <c r="HO12" s="384"/>
      <c r="HP12" s="384"/>
      <c r="HQ12" s="384"/>
      <c r="HR12" s="384"/>
      <c r="HS12" s="384"/>
      <c r="HT12" s="384"/>
      <c r="HU12" s="384"/>
      <c r="HV12" s="384"/>
      <c r="HW12" s="384"/>
      <c r="HX12" s="384"/>
      <c r="HY12" s="384"/>
      <c r="HZ12" s="384"/>
      <c r="IA12" s="384"/>
      <c r="IB12" s="384"/>
      <c r="IC12" s="384"/>
      <c r="ID12" s="389"/>
      <c r="IE12" s="389"/>
      <c r="IF12" s="389"/>
      <c r="IG12" s="389"/>
      <c r="IH12" s="389"/>
      <c r="II12" s="389"/>
      <c r="IJ12" s="389"/>
      <c r="IK12" s="389"/>
      <c r="IL12" s="389"/>
      <c r="IM12" s="389"/>
      <c r="IN12" s="389"/>
      <c r="IO12" s="389"/>
      <c r="IP12" s="389"/>
      <c r="IQ12" s="389"/>
      <c r="IR12" s="389"/>
      <c r="IS12" s="389"/>
      <c r="IT12" s="389"/>
      <c r="IU12" s="389"/>
      <c r="IV12" s="389"/>
    </row>
    <row r="13" spans="1:256" s="351" customFormat="1" ht="23.25" customHeight="1">
      <c r="A13" s="374"/>
      <c r="B13" s="375"/>
      <c r="C13" s="375"/>
      <c r="D13" s="376"/>
      <c r="E13" s="377"/>
      <c r="F13" s="378"/>
      <c r="G13" s="378"/>
      <c r="H13" s="378"/>
      <c r="I13" s="387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8"/>
      <c r="CQ13" s="388"/>
      <c r="CR13" s="388"/>
      <c r="CS13" s="388"/>
      <c r="CT13" s="388"/>
      <c r="CU13" s="388"/>
      <c r="CV13" s="388"/>
      <c r="CW13" s="388"/>
      <c r="CX13" s="388"/>
      <c r="CY13" s="388"/>
      <c r="CZ13" s="388"/>
      <c r="DA13" s="388"/>
      <c r="DB13" s="388"/>
      <c r="DC13" s="388"/>
      <c r="DD13" s="388"/>
      <c r="DE13" s="388"/>
      <c r="DF13" s="388"/>
      <c r="DG13" s="388"/>
      <c r="DH13" s="388"/>
      <c r="DI13" s="388"/>
      <c r="DJ13" s="388"/>
      <c r="DK13" s="388"/>
      <c r="DL13" s="388"/>
      <c r="DM13" s="388"/>
      <c r="DN13" s="388"/>
      <c r="DO13" s="388"/>
      <c r="DP13" s="388"/>
      <c r="DQ13" s="388"/>
      <c r="DR13" s="388"/>
      <c r="DS13" s="388"/>
      <c r="DT13" s="388"/>
      <c r="DU13" s="388"/>
      <c r="DV13" s="388"/>
      <c r="DW13" s="388"/>
      <c r="DX13" s="388"/>
      <c r="DY13" s="388"/>
      <c r="DZ13" s="388"/>
      <c r="EA13" s="388"/>
      <c r="EB13" s="388"/>
      <c r="EC13" s="388"/>
      <c r="ED13" s="388"/>
      <c r="EE13" s="388"/>
      <c r="EF13" s="388"/>
      <c r="EG13" s="388"/>
      <c r="EH13" s="388"/>
      <c r="EI13" s="388"/>
      <c r="EJ13" s="388"/>
      <c r="EK13" s="388"/>
      <c r="EL13" s="388"/>
      <c r="EM13" s="388"/>
      <c r="EN13" s="388"/>
      <c r="EO13" s="388"/>
      <c r="EP13" s="388"/>
      <c r="EQ13" s="388"/>
      <c r="ER13" s="388"/>
      <c r="ES13" s="388"/>
      <c r="ET13" s="388"/>
      <c r="EU13" s="388"/>
      <c r="EV13" s="388"/>
      <c r="EW13" s="388"/>
      <c r="EX13" s="388"/>
      <c r="EY13" s="388"/>
      <c r="EZ13" s="388"/>
      <c r="FA13" s="388"/>
      <c r="FB13" s="388"/>
      <c r="FC13" s="388"/>
      <c r="FD13" s="388"/>
      <c r="FE13" s="388"/>
      <c r="FF13" s="388"/>
      <c r="FG13" s="388"/>
      <c r="FH13" s="388"/>
      <c r="FI13" s="388"/>
      <c r="FJ13" s="388"/>
      <c r="FK13" s="388"/>
      <c r="FL13" s="388"/>
      <c r="FM13" s="388"/>
      <c r="FN13" s="388"/>
      <c r="FO13" s="388"/>
      <c r="FP13" s="388"/>
      <c r="FQ13" s="388"/>
      <c r="FR13" s="388"/>
      <c r="FS13" s="388"/>
      <c r="FT13" s="388"/>
      <c r="FU13" s="388"/>
      <c r="FV13" s="388"/>
      <c r="FW13" s="388"/>
      <c r="FX13" s="388"/>
      <c r="FY13" s="388"/>
      <c r="FZ13" s="388"/>
      <c r="GA13" s="388"/>
      <c r="GB13" s="388"/>
      <c r="GC13" s="388"/>
      <c r="GD13" s="388"/>
      <c r="GE13" s="388"/>
      <c r="GF13" s="388"/>
      <c r="GG13" s="388"/>
      <c r="GH13" s="388"/>
      <c r="GI13" s="388"/>
      <c r="GJ13" s="388"/>
      <c r="GK13" s="388"/>
      <c r="GL13" s="388"/>
      <c r="GM13" s="388"/>
      <c r="GN13" s="388"/>
      <c r="GO13" s="388"/>
      <c r="GP13" s="388"/>
      <c r="GQ13" s="388"/>
      <c r="GR13" s="388"/>
      <c r="GS13" s="388"/>
      <c r="GT13" s="388"/>
      <c r="GU13" s="388"/>
      <c r="GV13" s="388"/>
      <c r="GW13" s="388"/>
      <c r="GX13" s="388"/>
      <c r="GY13" s="388"/>
      <c r="GZ13" s="388"/>
      <c r="HA13" s="388"/>
      <c r="HB13" s="388"/>
      <c r="HC13" s="388"/>
      <c r="HD13" s="388"/>
      <c r="HE13" s="388"/>
      <c r="HF13" s="388"/>
      <c r="HG13" s="388"/>
      <c r="HH13" s="388"/>
      <c r="HI13" s="388"/>
      <c r="HJ13" s="388"/>
      <c r="HK13" s="388"/>
      <c r="HL13" s="388"/>
      <c r="HM13" s="388"/>
      <c r="HN13" s="388"/>
      <c r="HO13" s="388"/>
      <c r="HP13" s="388"/>
      <c r="HQ13" s="388"/>
      <c r="HR13" s="388"/>
      <c r="HS13" s="388"/>
      <c r="HT13" s="388"/>
      <c r="HU13" s="388"/>
      <c r="HV13" s="388"/>
      <c r="HW13" s="388"/>
      <c r="HX13" s="388"/>
      <c r="HY13" s="388"/>
      <c r="HZ13" s="388"/>
      <c r="IA13" s="388"/>
      <c r="IB13" s="388"/>
      <c r="IC13" s="388"/>
      <c r="ID13" s="27"/>
      <c r="IE13" s="27"/>
      <c r="IF13" s="27"/>
      <c r="IG13" s="27"/>
      <c r="IH13" s="27"/>
      <c r="II13" s="389"/>
      <c r="IJ13" s="389"/>
      <c r="IK13" s="389"/>
      <c r="IL13" s="389"/>
      <c r="IM13" s="389"/>
      <c r="IN13" s="389"/>
      <c r="IO13" s="389"/>
      <c r="IP13" s="389"/>
      <c r="IQ13" s="389"/>
      <c r="IR13" s="389"/>
      <c r="IS13" s="389"/>
      <c r="IT13" s="389"/>
      <c r="IU13" s="389"/>
      <c r="IV13" s="389"/>
    </row>
    <row r="14" spans="1:242" ht="29.25" customHeight="1">
      <c r="A14" s="379"/>
      <c r="B14" s="380"/>
      <c r="C14" s="380"/>
      <c r="D14" s="381"/>
      <c r="E14" s="382"/>
      <c r="G14" s="383"/>
      <c r="H14" s="383"/>
      <c r="I14" s="383"/>
      <c r="ID14"/>
      <c r="IE14"/>
      <c r="IF14"/>
      <c r="IG14"/>
      <c r="IH14"/>
    </row>
    <row r="15" spans="1:242" ht="18.75" customHeight="1">
      <c r="A15" s="379"/>
      <c r="B15" s="380"/>
      <c r="C15" s="380"/>
      <c r="D15" s="381"/>
      <c r="E15" s="382"/>
      <c r="G15" s="383"/>
      <c r="H15" s="383"/>
      <c r="I15" s="383"/>
      <c r="ID15"/>
      <c r="IE15"/>
      <c r="IF15"/>
      <c r="IG15"/>
      <c r="IH15"/>
    </row>
    <row r="16" spans="2:242" ht="18.75" customHeight="1">
      <c r="B16" s="380"/>
      <c r="C16" s="380"/>
      <c r="D16" s="381"/>
      <c r="E16" s="382"/>
      <c r="G16" s="383"/>
      <c r="H16" s="383"/>
      <c r="I16" s="383"/>
      <c r="ID16"/>
      <c r="IE16"/>
      <c r="IF16"/>
      <c r="IG16"/>
      <c r="IH16"/>
    </row>
    <row r="17" spans="4:242" ht="18.75" customHeight="1">
      <c r="D17" s="381"/>
      <c r="E17" s="382"/>
      <c r="G17" s="383"/>
      <c r="H17" s="383"/>
      <c r="I17" s="383"/>
      <c r="ID17"/>
      <c r="IE17"/>
      <c r="IF17"/>
      <c r="IG17"/>
      <c r="IH17"/>
    </row>
    <row r="18" spans="4:242" ht="18.75" customHeight="1">
      <c r="D18" s="381"/>
      <c r="E18" s="382"/>
      <c r="G18" s="383"/>
      <c r="H18" s="383"/>
      <c r="I18" s="383"/>
      <c r="ID18"/>
      <c r="IE18"/>
      <c r="IF18"/>
      <c r="IG18"/>
      <c r="IH18"/>
    </row>
    <row r="19" spans="4:242" ht="18.75" customHeight="1">
      <c r="D19" s="381"/>
      <c r="G19" s="383"/>
      <c r="H19" s="383"/>
      <c r="I19" s="383"/>
      <c r="ID19"/>
      <c r="IE19"/>
      <c r="IF19"/>
      <c r="IG19"/>
      <c r="IH19"/>
    </row>
    <row r="20" spans="7:242" ht="18.75" customHeight="1">
      <c r="G20" s="383"/>
      <c r="H20" s="383"/>
      <c r="ID20"/>
      <c r="IE20"/>
      <c r="IF20"/>
      <c r="IG20"/>
      <c r="IH20"/>
    </row>
    <row r="21" spans="4:242" ht="18.75" customHeight="1">
      <c r="D21" s="381"/>
      <c r="G21" s="383"/>
      <c r="H21" s="383"/>
      <c r="ID21"/>
      <c r="IE21"/>
      <c r="IF21"/>
      <c r="IG21"/>
      <c r="IH21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pane xSplit="7" ySplit="7" topLeftCell="K8" activePane="bottomRight" state="frozen"/>
      <selection pane="bottomRight" activeCell="A3" sqref="A3"/>
    </sheetView>
  </sheetViews>
  <sheetFormatPr defaultColWidth="6.75390625" defaultRowHeight="22.5" customHeight="1"/>
  <cols>
    <col min="1" max="1" width="5.75390625" style="315" customWidth="1"/>
    <col min="2" max="2" width="5.375" style="315" customWidth="1"/>
    <col min="3" max="4" width="7.25390625" style="315" customWidth="1"/>
    <col min="5" max="5" width="24.75390625" style="315" customWidth="1"/>
    <col min="6" max="6" width="11.75390625" style="315" customWidth="1"/>
    <col min="7" max="7" width="9.625" style="315" customWidth="1"/>
    <col min="8" max="8" width="9.75390625" style="315" customWidth="1"/>
    <col min="9" max="12" width="7.50390625" style="315" customWidth="1"/>
    <col min="13" max="13" width="7.50390625" style="316" customWidth="1"/>
    <col min="14" max="14" width="8.50390625" style="315" customWidth="1"/>
    <col min="15" max="23" width="7.50390625" style="315" customWidth="1"/>
    <col min="24" max="24" width="8.125" style="315" customWidth="1"/>
    <col min="25" max="27" width="7.50390625" style="315" customWidth="1"/>
    <col min="28" max="16384" width="6.75390625" style="315" customWidth="1"/>
  </cols>
  <sheetData>
    <row r="1" spans="2:28" ht="22.5" customHeight="1"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AA1" s="342" t="s">
        <v>230</v>
      </c>
      <c r="AB1" s="343"/>
    </row>
    <row r="2" spans="1:27" ht="22.5" customHeight="1">
      <c r="A2" s="318" t="s">
        <v>231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</row>
    <row r="3" spans="1:256" s="24" customFormat="1" ht="22.5" customHeight="1">
      <c r="A3" s="319" t="s">
        <v>2</v>
      </c>
      <c r="B3" s="319"/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34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38"/>
      <c r="Y3" s="338"/>
      <c r="Z3" s="344" t="s">
        <v>78</v>
      </c>
      <c r="AA3" s="344"/>
      <c r="AB3" s="345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38"/>
      <c r="CD3" s="338"/>
      <c r="CE3" s="338"/>
      <c r="CF3" s="338"/>
      <c r="CG3" s="338"/>
      <c r="CH3" s="338"/>
      <c r="CI3" s="338"/>
      <c r="CJ3" s="338"/>
      <c r="CK3" s="338"/>
      <c r="CL3" s="338"/>
      <c r="CM3" s="338"/>
      <c r="CN3" s="338"/>
      <c r="CO3" s="338"/>
      <c r="CP3" s="338"/>
      <c r="CQ3" s="338"/>
      <c r="CR3" s="338"/>
      <c r="CS3" s="338"/>
      <c r="CT3" s="338"/>
      <c r="CU3" s="338"/>
      <c r="CV3" s="338"/>
      <c r="CW3" s="338"/>
      <c r="CX3" s="338"/>
      <c r="CY3" s="338"/>
      <c r="CZ3" s="338"/>
      <c r="DA3" s="338"/>
      <c r="DB3" s="338"/>
      <c r="DC3" s="338"/>
      <c r="DD3" s="338"/>
      <c r="DE3" s="338"/>
      <c r="DF3" s="338"/>
      <c r="DG3" s="338"/>
      <c r="DH3" s="338"/>
      <c r="DI3" s="338"/>
      <c r="DJ3" s="338"/>
      <c r="DK3" s="338"/>
      <c r="DL3" s="338"/>
      <c r="DM3" s="338"/>
      <c r="DN3" s="338"/>
      <c r="DO3" s="338"/>
      <c r="DP3" s="338"/>
      <c r="DQ3" s="338"/>
      <c r="DR3" s="338"/>
      <c r="DS3" s="338"/>
      <c r="DT3" s="338"/>
      <c r="DU3" s="338"/>
      <c r="DV3" s="338"/>
      <c r="DW3" s="338"/>
      <c r="DX3" s="338"/>
      <c r="DY3" s="338"/>
      <c r="DZ3" s="338"/>
      <c r="EA3" s="338"/>
      <c r="EB3" s="338"/>
      <c r="EC3" s="338"/>
      <c r="ED3" s="338"/>
      <c r="EE3" s="338"/>
      <c r="EF3" s="338"/>
      <c r="EG3" s="338"/>
      <c r="EH3" s="338"/>
      <c r="EI3" s="338"/>
      <c r="EJ3" s="338"/>
      <c r="EK3" s="338"/>
      <c r="EL3" s="338"/>
      <c r="EM3" s="338"/>
      <c r="EN3" s="338"/>
      <c r="EO3" s="338"/>
      <c r="EP3" s="338"/>
      <c r="EQ3" s="338"/>
      <c r="ER3" s="338"/>
      <c r="ES3" s="338"/>
      <c r="ET3" s="338"/>
      <c r="EU3" s="338"/>
      <c r="EV3" s="338"/>
      <c r="EW3" s="338"/>
      <c r="EX3" s="338"/>
      <c r="EY3" s="338"/>
      <c r="EZ3" s="338"/>
      <c r="FA3" s="338"/>
      <c r="FB3" s="338"/>
      <c r="FC3" s="338"/>
      <c r="FD3" s="338"/>
      <c r="FE3" s="338"/>
      <c r="FF3" s="338"/>
      <c r="FG3" s="338"/>
      <c r="FH3" s="338"/>
      <c r="FI3" s="338"/>
      <c r="FJ3" s="338"/>
      <c r="FK3" s="338"/>
      <c r="FL3" s="338"/>
      <c r="FM3" s="338"/>
      <c r="FN3" s="338"/>
      <c r="FO3" s="338"/>
      <c r="FP3" s="338"/>
      <c r="FQ3" s="338"/>
      <c r="FR3" s="338"/>
      <c r="FS3" s="338"/>
      <c r="FT3" s="338"/>
      <c r="FU3" s="338"/>
      <c r="FV3" s="338"/>
      <c r="FW3" s="338"/>
      <c r="FX3" s="338"/>
      <c r="FY3" s="338"/>
      <c r="FZ3" s="338"/>
      <c r="GA3" s="338"/>
      <c r="GB3" s="338"/>
      <c r="GC3" s="338"/>
      <c r="GD3" s="338"/>
      <c r="GE3" s="338"/>
      <c r="GF3" s="338"/>
      <c r="GG3" s="338"/>
      <c r="GH3" s="338"/>
      <c r="GI3" s="338"/>
      <c r="GJ3" s="338"/>
      <c r="GK3" s="338"/>
      <c r="GL3" s="338"/>
      <c r="GM3" s="338"/>
      <c r="GN3" s="338"/>
      <c r="GO3" s="338"/>
      <c r="GP3" s="338"/>
      <c r="GQ3" s="338"/>
      <c r="GR3" s="338"/>
      <c r="GS3" s="338"/>
      <c r="GT3" s="338"/>
      <c r="GU3" s="338"/>
      <c r="GV3" s="338"/>
      <c r="GW3" s="338"/>
      <c r="GX3" s="338"/>
      <c r="GY3" s="338"/>
      <c r="GZ3" s="338"/>
      <c r="HA3" s="338"/>
      <c r="HB3" s="338"/>
      <c r="HC3" s="338"/>
      <c r="HD3" s="338"/>
      <c r="HE3" s="338"/>
      <c r="HF3" s="338"/>
      <c r="HG3" s="338"/>
      <c r="HH3" s="338"/>
      <c r="HI3" s="338"/>
      <c r="HJ3" s="338"/>
      <c r="HK3" s="338"/>
      <c r="HL3" s="338"/>
      <c r="HM3" s="338"/>
      <c r="HN3" s="338"/>
      <c r="HO3" s="338"/>
      <c r="HP3" s="338"/>
      <c r="HQ3" s="338"/>
      <c r="HR3" s="338"/>
      <c r="HS3" s="338"/>
      <c r="HT3" s="338"/>
      <c r="HU3" s="338"/>
      <c r="HV3" s="338"/>
      <c r="HW3" s="338"/>
      <c r="HX3" s="338"/>
      <c r="HY3" s="338"/>
      <c r="HZ3" s="338"/>
      <c r="IA3" s="338"/>
      <c r="IB3" s="338"/>
      <c r="IC3" s="338"/>
      <c r="ID3" s="338"/>
      <c r="IE3" s="338"/>
      <c r="IF3" s="338"/>
      <c r="IG3" s="338"/>
      <c r="IH3" s="338"/>
      <c r="II3" s="338"/>
      <c r="IJ3" s="338"/>
      <c r="IK3" s="338"/>
      <c r="IL3" s="338"/>
      <c r="IM3" s="338"/>
      <c r="IN3" s="338"/>
      <c r="IO3" s="338"/>
      <c r="IP3" s="338"/>
      <c r="IQ3" s="338"/>
      <c r="IR3" s="338"/>
      <c r="IS3" s="338"/>
      <c r="IT3" s="338"/>
      <c r="IU3" s="338"/>
      <c r="IV3" s="338"/>
    </row>
    <row r="4" spans="1:256" s="24" customFormat="1" ht="27" customHeight="1">
      <c r="A4" s="321" t="s">
        <v>97</v>
      </c>
      <c r="B4" s="321"/>
      <c r="C4" s="321"/>
      <c r="D4" s="322" t="s">
        <v>79</v>
      </c>
      <c r="E4" s="322" t="s">
        <v>98</v>
      </c>
      <c r="F4" s="322" t="s">
        <v>99</v>
      </c>
      <c r="G4" s="323" t="s">
        <v>146</v>
      </c>
      <c r="H4" s="323"/>
      <c r="I4" s="323"/>
      <c r="J4" s="323"/>
      <c r="K4" s="323"/>
      <c r="L4" s="323"/>
      <c r="M4" s="323"/>
      <c r="N4" s="323"/>
      <c r="O4" s="323" t="s">
        <v>147</v>
      </c>
      <c r="P4" s="323"/>
      <c r="Q4" s="323"/>
      <c r="R4" s="323"/>
      <c r="S4" s="323"/>
      <c r="T4" s="323"/>
      <c r="U4" s="323"/>
      <c r="V4" s="323"/>
      <c r="W4" s="339" t="s">
        <v>148</v>
      </c>
      <c r="X4" s="322" t="s">
        <v>149</v>
      </c>
      <c r="Y4" s="322"/>
      <c r="Z4" s="322"/>
      <c r="AA4" s="322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8"/>
      <c r="EF4" s="338"/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8"/>
      <c r="FL4" s="338"/>
      <c r="FM4" s="338"/>
      <c r="FN4" s="338"/>
      <c r="FO4" s="338"/>
      <c r="FP4" s="338"/>
      <c r="FQ4" s="338"/>
      <c r="FR4" s="338"/>
      <c r="FS4" s="338"/>
      <c r="FT4" s="338"/>
      <c r="FU4" s="338"/>
      <c r="FV4" s="338"/>
      <c r="FW4" s="338"/>
      <c r="FX4" s="338"/>
      <c r="FY4" s="338"/>
      <c r="FZ4" s="338"/>
      <c r="GA4" s="338"/>
      <c r="GB4" s="338"/>
      <c r="GC4" s="338"/>
      <c r="GD4" s="338"/>
      <c r="GE4" s="338"/>
      <c r="GF4" s="338"/>
      <c r="GG4" s="338"/>
      <c r="GH4" s="338"/>
      <c r="GI4" s="338"/>
      <c r="GJ4" s="338"/>
      <c r="GK4" s="338"/>
      <c r="GL4" s="338"/>
      <c r="GM4" s="338"/>
      <c r="GN4" s="338"/>
      <c r="GO4" s="338"/>
      <c r="GP4" s="338"/>
      <c r="GQ4" s="338"/>
      <c r="GR4" s="338"/>
      <c r="GS4" s="338"/>
      <c r="GT4" s="338"/>
      <c r="GU4" s="338"/>
      <c r="GV4" s="338"/>
      <c r="GW4" s="338"/>
      <c r="GX4" s="338"/>
      <c r="GY4" s="338"/>
      <c r="GZ4" s="338"/>
      <c r="HA4" s="338"/>
      <c r="HB4" s="338"/>
      <c r="HC4" s="338"/>
      <c r="HD4" s="338"/>
      <c r="HE4" s="338"/>
      <c r="HF4" s="338"/>
      <c r="HG4" s="338"/>
      <c r="HH4" s="338"/>
      <c r="HI4" s="338"/>
      <c r="HJ4" s="338"/>
      <c r="HK4" s="338"/>
      <c r="HL4" s="338"/>
      <c r="HM4" s="338"/>
      <c r="HN4" s="338"/>
      <c r="HO4" s="338"/>
      <c r="HP4" s="338"/>
      <c r="HQ4" s="338"/>
      <c r="HR4" s="338"/>
      <c r="HS4" s="338"/>
      <c r="HT4" s="338"/>
      <c r="HU4" s="338"/>
      <c r="HV4" s="338"/>
      <c r="HW4" s="338"/>
      <c r="HX4" s="338"/>
      <c r="HY4" s="338"/>
      <c r="HZ4" s="338"/>
      <c r="IA4" s="338"/>
      <c r="IB4" s="338"/>
      <c r="IC4" s="338"/>
      <c r="ID4" s="338"/>
      <c r="IE4" s="338"/>
      <c r="IF4" s="338"/>
      <c r="IG4" s="338"/>
      <c r="IH4" s="338"/>
      <c r="II4" s="338"/>
      <c r="IJ4" s="338"/>
      <c r="IK4" s="338"/>
      <c r="IL4" s="338"/>
      <c r="IM4" s="338"/>
      <c r="IN4" s="338"/>
      <c r="IO4" s="338"/>
      <c r="IP4" s="338"/>
      <c r="IQ4" s="338"/>
      <c r="IR4" s="338"/>
      <c r="IS4" s="338"/>
      <c r="IT4" s="338"/>
      <c r="IU4" s="338"/>
      <c r="IV4" s="338"/>
    </row>
    <row r="5" spans="1:256" s="24" customFormat="1" ht="27" customHeight="1">
      <c r="A5" s="322" t="s">
        <v>100</v>
      </c>
      <c r="B5" s="322" t="s">
        <v>101</v>
      </c>
      <c r="C5" s="322" t="s">
        <v>102</v>
      </c>
      <c r="D5" s="322"/>
      <c r="E5" s="322"/>
      <c r="F5" s="322"/>
      <c r="G5" s="322" t="s">
        <v>81</v>
      </c>
      <c r="H5" s="322" t="s">
        <v>150</v>
      </c>
      <c r="I5" s="322" t="s">
        <v>151</v>
      </c>
      <c r="J5" s="322" t="s">
        <v>152</v>
      </c>
      <c r="K5" s="322" t="s">
        <v>153</v>
      </c>
      <c r="L5" s="335" t="s">
        <v>154</v>
      </c>
      <c r="M5" s="322" t="s">
        <v>155</v>
      </c>
      <c r="N5" s="322" t="s">
        <v>156</v>
      </c>
      <c r="O5" s="322" t="s">
        <v>81</v>
      </c>
      <c r="P5" s="322" t="s">
        <v>157</v>
      </c>
      <c r="Q5" s="322" t="s">
        <v>158</v>
      </c>
      <c r="R5" s="322" t="s">
        <v>159</v>
      </c>
      <c r="S5" s="335" t="s">
        <v>160</v>
      </c>
      <c r="T5" s="322" t="s">
        <v>161</v>
      </c>
      <c r="U5" s="322" t="s">
        <v>162</v>
      </c>
      <c r="V5" s="322" t="s">
        <v>163</v>
      </c>
      <c r="W5" s="340"/>
      <c r="X5" s="322" t="s">
        <v>81</v>
      </c>
      <c r="Y5" s="322" t="s">
        <v>164</v>
      </c>
      <c r="Z5" s="322" t="s">
        <v>165</v>
      </c>
      <c r="AA5" s="322" t="s">
        <v>149</v>
      </c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L5" s="338"/>
      <c r="DM5" s="338"/>
      <c r="DN5" s="338"/>
      <c r="DO5" s="338"/>
      <c r="DP5" s="338"/>
      <c r="DQ5" s="338"/>
      <c r="DR5" s="338"/>
      <c r="DS5" s="338"/>
      <c r="DT5" s="338"/>
      <c r="DU5" s="338"/>
      <c r="DV5" s="338"/>
      <c r="DW5" s="338"/>
      <c r="DX5" s="338"/>
      <c r="DY5" s="338"/>
      <c r="DZ5" s="338"/>
      <c r="EA5" s="338"/>
      <c r="EB5" s="338"/>
      <c r="EC5" s="338"/>
      <c r="ED5" s="338"/>
      <c r="EE5" s="338"/>
      <c r="EF5" s="338"/>
      <c r="EG5" s="338"/>
      <c r="EH5" s="338"/>
      <c r="EI5" s="338"/>
      <c r="EJ5" s="338"/>
      <c r="EK5" s="338"/>
      <c r="EL5" s="338"/>
      <c r="EM5" s="338"/>
      <c r="EN5" s="338"/>
      <c r="EO5" s="338"/>
      <c r="EP5" s="338"/>
      <c r="EQ5" s="338"/>
      <c r="ER5" s="338"/>
      <c r="ES5" s="338"/>
      <c r="ET5" s="338"/>
      <c r="EU5" s="338"/>
      <c r="EV5" s="338"/>
      <c r="EW5" s="338"/>
      <c r="EX5" s="338"/>
      <c r="EY5" s="338"/>
      <c r="EZ5" s="338"/>
      <c r="FA5" s="338"/>
      <c r="FB5" s="338"/>
      <c r="FC5" s="338"/>
      <c r="FD5" s="338"/>
      <c r="FE5" s="338"/>
      <c r="FF5" s="338"/>
      <c r="FG5" s="338"/>
      <c r="FH5" s="338"/>
      <c r="FI5" s="338"/>
      <c r="FJ5" s="338"/>
      <c r="FK5" s="338"/>
      <c r="FL5" s="338"/>
      <c r="FM5" s="338"/>
      <c r="FN5" s="338"/>
      <c r="FO5" s="338"/>
      <c r="FP5" s="338"/>
      <c r="FQ5" s="338"/>
      <c r="FR5" s="338"/>
      <c r="FS5" s="338"/>
      <c r="FT5" s="338"/>
      <c r="FU5" s="338"/>
      <c r="FV5" s="338"/>
      <c r="FW5" s="338"/>
      <c r="FX5" s="338"/>
      <c r="FY5" s="338"/>
      <c r="FZ5" s="338"/>
      <c r="GA5" s="338"/>
      <c r="GB5" s="338"/>
      <c r="GC5" s="338"/>
      <c r="GD5" s="338"/>
      <c r="GE5" s="338"/>
      <c r="GF5" s="338"/>
      <c r="GG5" s="338"/>
      <c r="GH5" s="338"/>
      <c r="GI5" s="338"/>
      <c r="GJ5" s="338"/>
      <c r="GK5" s="338"/>
      <c r="GL5" s="338"/>
      <c r="GM5" s="338"/>
      <c r="GN5" s="338"/>
      <c r="GO5" s="338"/>
      <c r="GP5" s="338"/>
      <c r="GQ5" s="338"/>
      <c r="GR5" s="338"/>
      <c r="GS5" s="338"/>
      <c r="GT5" s="338"/>
      <c r="GU5" s="338"/>
      <c r="GV5" s="338"/>
      <c r="GW5" s="338"/>
      <c r="GX5" s="338"/>
      <c r="GY5" s="338"/>
      <c r="GZ5" s="338"/>
      <c r="HA5" s="338"/>
      <c r="HB5" s="338"/>
      <c r="HC5" s="338"/>
      <c r="HD5" s="338"/>
      <c r="HE5" s="338"/>
      <c r="HF5" s="338"/>
      <c r="HG5" s="338"/>
      <c r="HH5" s="338"/>
      <c r="HI5" s="338"/>
      <c r="HJ5" s="338"/>
      <c r="HK5" s="338"/>
      <c r="HL5" s="338"/>
      <c r="HM5" s="338"/>
      <c r="HN5" s="338"/>
      <c r="HO5" s="338"/>
      <c r="HP5" s="338"/>
      <c r="HQ5" s="338"/>
      <c r="HR5" s="338"/>
      <c r="HS5" s="338"/>
      <c r="HT5" s="338"/>
      <c r="HU5" s="338"/>
      <c r="HV5" s="338"/>
      <c r="HW5" s="338"/>
      <c r="HX5" s="338"/>
      <c r="HY5" s="338"/>
      <c r="HZ5" s="338"/>
      <c r="IA5" s="338"/>
      <c r="IB5" s="338"/>
      <c r="IC5" s="338"/>
      <c r="ID5" s="338"/>
      <c r="IE5" s="338"/>
      <c r="IF5" s="338"/>
      <c r="IG5" s="338"/>
      <c r="IH5" s="338"/>
      <c r="II5" s="338"/>
      <c r="IJ5" s="338"/>
      <c r="IK5" s="338"/>
      <c r="IL5" s="338"/>
      <c r="IM5" s="338"/>
      <c r="IN5" s="338"/>
      <c r="IO5" s="338"/>
      <c r="IP5" s="338"/>
      <c r="IQ5" s="338"/>
      <c r="IR5" s="338"/>
      <c r="IS5" s="338"/>
      <c r="IT5" s="338"/>
      <c r="IU5" s="338"/>
      <c r="IV5" s="338"/>
    </row>
    <row r="6" spans="1:256" s="24" customFormat="1" ht="27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35"/>
      <c r="M6" s="322"/>
      <c r="N6" s="322"/>
      <c r="O6" s="322"/>
      <c r="P6" s="322"/>
      <c r="Q6" s="322"/>
      <c r="R6" s="322"/>
      <c r="S6" s="335"/>
      <c r="T6" s="322"/>
      <c r="U6" s="322"/>
      <c r="V6" s="322"/>
      <c r="W6" s="341"/>
      <c r="X6" s="322"/>
      <c r="Y6" s="322"/>
      <c r="Z6" s="322"/>
      <c r="AA6" s="322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  <c r="DN6" s="338"/>
      <c r="DO6" s="338"/>
      <c r="DP6" s="338"/>
      <c r="DQ6" s="338"/>
      <c r="DR6" s="338"/>
      <c r="DS6" s="338"/>
      <c r="DT6" s="338"/>
      <c r="DU6" s="338"/>
      <c r="DV6" s="338"/>
      <c r="DW6" s="338"/>
      <c r="DX6" s="338"/>
      <c r="DY6" s="338"/>
      <c r="DZ6" s="338"/>
      <c r="EA6" s="338"/>
      <c r="EB6" s="338"/>
      <c r="EC6" s="338"/>
      <c r="ED6" s="338"/>
      <c r="EE6" s="338"/>
      <c r="EF6" s="338"/>
      <c r="EG6" s="338"/>
      <c r="EH6" s="338"/>
      <c r="EI6" s="338"/>
      <c r="EJ6" s="338"/>
      <c r="EK6" s="338"/>
      <c r="EL6" s="338"/>
      <c r="EM6" s="338"/>
      <c r="EN6" s="338"/>
      <c r="EO6" s="338"/>
      <c r="EP6" s="338"/>
      <c r="EQ6" s="338"/>
      <c r="ER6" s="338"/>
      <c r="ES6" s="338"/>
      <c r="ET6" s="338"/>
      <c r="EU6" s="338"/>
      <c r="EV6" s="338"/>
      <c r="EW6" s="338"/>
      <c r="EX6" s="338"/>
      <c r="EY6" s="338"/>
      <c r="EZ6" s="338"/>
      <c r="FA6" s="338"/>
      <c r="FB6" s="338"/>
      <c r="FC6" s="338"/>
      <c r="FD6" s="338"/>
      <c r="FE6" s="338"/>
      <c r="FF6" s="338"/>
      <c r="FG6" s="338"/>
      <c r="FH6" s="338"/>
      <c r="FI6" s="338"/>
      <c r="FJ6" s="338"/>
      <c r="FK6" s="338"/>
      <c r="FL6" s="338"/>
      <c r="FM6" s="338"/>
      <c r="FN6" s="338"/>
      <c r="FO6" s="338"/>
      <c r="FP6" s="338"/>
      <c r="FQ6" s="338"/>
      <c r="FR6" s="338"/>
      <c r="FS6" s="338"/>
      <c r="FT6" s="338"/>
      <c r="FU6" s="338"/>
      <c r="FV6" s="338"/>
      <c r="FW6" s="338"/>
      <c r="FX6" s="338"/>
      <c r="FY6" s="338"/>
      <c r="FZ6" s="338"/>
      <c r="GA6" s="338"/>
      <c r="GB6" s="338"/>
      <c r="GC6" s="338"/>
      <c r="GD6" s="338"/>
      <c r="GE6" s="338"/>
      <c r="GF6" s="338"/>
      <c r="GG6" s="338"/>
      <c r="GH6" s="338"/>
      <c r="GI6" s="338"/>
      <c r="GJ6" s="338"/>
      <c r="GK6" s="338"/>
      <c r="GL6" s="338"/>
      <c r="GM6" s="338"/>
      <c r="GN6" s="338"/>
      <c r="GO6" s="338"/>
      <c r="GP6" s="338"/>
      <c r="GQ6" s="338"/>
      <c r="GR6" s="338"/>
      <c r="GS6" s="338"/>
      <c r="GT6" s="338"/>
      <c r="GU6" s="338"/>
      <c r="GV6" s="338"/>
      <c r="GW6" s="338"/>
      <c r="GX6" s="338"/>
      <c r="GY6" s="338"/>
      <c r="GZ6" s="338"/>
      <c r="HA6" s="338"/>
      <c r="HB6" s="338"/>
      <c r="HC6" s="338"/>
      <c r="HD6" s="338"/>
      <c r="HE6" s="338"/>
      <c r="HF6" s="338"/>
      <c r="HG6" s="338"/>
      <c r="HH6" s="338"/>
      <c r="HI6" s="338"/>
      <c r="HJ6" s="338"/>
      <c r="HK6" s="338"/>
      <c r="HL6" s="338"/>
      <c r="HM6" s="338"/>
      <c r="HN6" s="338"/>
      <c r="HO6" s="338"/>
      <c r="HP6" s="338"/>
      <c r="HQ6" s="338"/>
      <c r="HR6" s="338"/>
      <c r="HS6" s="338"/>
      <c r="HT6" s="338"/>
      <c r="HU6" s="338"/>
      <c r="HV6" s="338"/>
      <c r="HW6" s="338"/>
      <c r="HX6" s="338"/>
      <c r="HY6" s="338"/>
      <c r="HZ6" s="338"/>
      <c r="IA6" s="338"/>
      <c r="IB6" s="338"/>
      <c r="IC6" s="338"/>
      <c r="ID6" s="338"/>
      <c r="IE6" s="338"/>
      <c r="IF6" s="338"/>
      <c r="IG6" s="338"/>
      <c r="IH6" s="338"/>
      <c r="II6" s="338"/>
      <c r="IJ6" s="338"/>
      <c r="IK6" s="338"/>
      <c r="IL6" s="338"/>
      <c r="IM6" s="338"/>
      <c r="IN6" s="338"/>
      <c r="IO6" s="338"/>
      <c r="IP6" s="338"/>
      <c r="IQ6" s="338"/>
      <c r="IR6" s="338"/>
      <c r="IS6" s="338"/>
      <c r="IT6" s="338"/>
      <c r="IU6" s="338"/>
      <c r="IV6" s="338"/>
    </row>
    <row r="7" spans="1:256" s="81" customFormat="1" ht="30" customHeight="1">
      <c r="A7" s="93"/>
      <c r="B7" s="93"/>
      <c r="C7" s="93"/>
      <c r="D7" s="93"/>
      <c r="E7" s="94" t="s">
        <v>81</v>
      </c>
      <c r="F7" s="324">
        <f>G7+O7+W7+X7</f>
        <v>2712.7</v>
      </c>
      <c r="G7" s="324">
        <f>H7+I7+J7+K7+L7+M7+N7</f>
        <v>2000.8000000000002</v>
      </c>
      <c r="H7" s="325">
        <f aca="true" t="shared" si="0" ref="H7:AA7">H8</f>
        <v>1108.9</v>
      </c>
      <c r="I7" s="325">
        <f t="shared" si="0"/>
        <v>0</v>
      </c>
      <c r="J7" s="325">
        <f t="shared" si="0"/>
        <v>799.5</v>
      </c>
      <c r="K7" s="325">
        <f t="shared" si="0"/>
        <v>0</v>
      </c>
      <c r="L7" s="325">
        <f t="shared" si="0"/>
        <v>0</v>
      </c>
      <c r="M7" s="325">
        <f t="shared" si="0"/>
        <v>92.4</v>
      </c>
      <c r="N7" s="325">
        <f t="shared" si="0"/>
        <v>0</v>
      </c>
      <c r="O7" s="325">
        <f t="shared" si="0"/>
        <v>451</v>
      </c>
      <c r="P7" s="325">
        <f t="shared" si="0"/>
        <v>283</v>
      </c>
      <c r="Q7" s="325">
        <f t="shared" si="0"/>
        <v>132.7</v>
      </c>
      <c r="R7" s="325">
        <f t="shared" si="0"/>
        <v>17.7</v>
      </c>
      <c r="S7" s="325">
        <f t="shared" si="0"/>
        <v>0</v>
      </c>
      <c r="T7" s="325">
        <f t="shared" si="0"/>
        <v>17.6</v>
      </c>
      <c r="U7" s="325">
        <f t="shared" si="0"/>
        <v>0</v>
      </c>
      <c r="V7" s="325">
        <f t="shared" si="0"/>
        <v>0</v>
      </c>
      <c r="W7" s="325">
        <f t="shared" si="0"/>
        <v>212.2</v>
      </c>
      <c r="X7" s="325">
        <f t="shared" si="0"/>
        <v>48.7</v>
      </c>
      <c r="Y7" s="325">
        <f t="shared" si="0"/>
        <v>0</v>
      </c>
      <c r="Z7" s="325">
        <f t="shared" si="0"/>
        <v>0</v>
      </c>
      <c r="AA7" s="325">
        <f t="shared" si="0"/>
        <v>48.7</v>
      </c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46"/>
      <c r="DX7" s="346"/>
      <c r="DY7" s="346"/>
      <c r="DZ7" s="346"/>
      <c r="EA7" s="346"/>
      <c r="EB7" s="346"/>
      <c r="EC7" s="346"/>
      <c r="ED7" s="346"/>
      <c r="EE7" s="346"/>
      <c r="EF7" s="346"/>
      <c r="EG7" s="346"/>
      <c r="EH7" s="346"/>
      <c r="EI7" s="346"/>
      <c r="EJ7" s="346"/>
      <c r="EK7" s="346"/>
      <c r="EL7" s="346"/>
      <c r="EM7" s="346"/>
      <c r="EN7" s="346"/>
      <c r="EO7" s="346"/>
      <c r="EP7" s="346"/>
      <c r="EQ7" s="346"/>
      <c r="ER7" s="346"/>
      <c r="ES7" s="346"/>
      <c r="ET7" s="346"/>
      <c r="EU7" s="346"/>
      <c r="EV7" s="346"/>
      <c r="EW7" s="346"/>
      <c r="EX7" s="346"/>
      <c r="EY7" s="346"/>
      <c r="EZ7" s="346"/>
      <c r="FA7" s="346"/>
      <c r="FB7" s="346"/>
      <c r="FC7" s="346"/>
      <c r="FD7" s="346"/>
      <c r="FE7" s="346"/>
      <c r="FF7" s="346"/>
      <c r="FG7" s="346"/>
      <c r="FH7" s="346"/>
      <c r="FI7" s="346"/>
      <c r="FJ7" s="346"/>
      <c r="FK7" s="346"/>
      <c r="FL7" s="346"/>
      <c r="FM7" s="346"/>
      <c r="FN7" s="346"/>
      <c r="FO7" s="346"/>
      <c r="FP7" s="346"/>
      <c r="FQ7" s="346"/>
      <c r="FR7" s="346"/>
      <c r="FS7" s="346"/>
      <c r="FT7" s="346"/>
      <c r="FU7" s="346"/>
      <c r="FV7" s="346"/>
      <c r="FW7" s="346"/>
      <c r="FX7" s="346"/>
      <c r="FY7" s="346"/>
      <c r="FZ7" s="346"/>
      <c r="GA7" s="346"/>
      <c r="GB7" s="346"/>
      <c r="GC7" s="346"/>
      <c r="GD7" s="346"/>
      <c r="GE7" s="346"/>
      <c r="GF7" s="346"/>
      <c r="GG7" s="346"/>
      <c r="GH7" s="346"/>
      <c r="GI7" s="346"/>
      <c r="GJ7" s="346"/>
      <c r="GK7" s="346"/>
      <c r="GL7" s="346"/>
      <c r="GM7" s="346"/>
      <c r="GN7" s="346"/>
      <c r="GO7" s="346"/>
      <c r="GP7" s="346"/>
      <c r="GQ7" s="346"/>
      <c r="GR7" s="346"/>
      <c r="GS7" s="346"/>
      <c r="GT7" s="346"/>
      <c r="GU7" s="346"/>
      <c r="GV7" s="346"/>
      <c r="GW7" s="346"/>
      <c r="GX7" s="346"/>
      <c r="GY7" s="346"/>
      <c r="GZ7" s="346"/>
      <c r="HA7" s="346"/>
      <c r="HB7" s="346"/>
      <c r="HC7" s="346"/>
      <c r="HD7" s="346"/>
      <c r="HE7" s="346"/>
      <c r="HF7" s="346"/>
      <c r="HG7" s="346"/>
      <c r="HH7" s="346"/>
      <c r="HI7" s="346"/>
      <c r="HJ7" s="346"/>
      <c r="HK7" s="346"/>
      <c r="HL7" s="346"/>
      <c r="HM7" s="346"/>
      <c r="HN7" s="346"/>
      <c r="HO7" s="346"/>
      <c r="HP7" s="346"/>
      <c r="HQ7" s="346"/>
      <c r="HR7" s="346"/>
      <c r="HS7" s="346"/>
      <c r="HT7" s="346"/>
      <c r="HU7" s="346"/>
      <c r="HV7" s="346"/>
      <c r="HW7" s="346"/>
      <c r="HX7" s="346"/>
      <c r="HY7" s="346"/>
      <c r="HZ7" s="346"/>
      <c r="IA7" s="346"/>
      <c r="IB7" s="346"/>
      <c r="IC7" s="346"/>
      <c r="ID7" s="346"/>
      <c r="IE7" s="346"/>
      <c r="IF7" s="346"/>
      <c r="IG7" s="346"/>
      <c r="IH7" s="346"/>
      <c r="II7" s="346"/>
      <c r="IJ7" s="346"/>
      <c r="IK7" s="346"/>
      <c r="IL7" s="346"/>
      <c r="IM7" s="346"/>
      <c r="IN7" s="346"/>
      <c r="IO7" s="346"/>
      <c r="IP7" s="346"/>
      <c r="IQ7" s="346"/>
      <c r="IR7" s="346"/>
      <c r="IS7" s="346"/>
      <c r="IT7" s="346"/>
      <c r="IU7" s="346"/>
      <c r="IV7" s="346"/>
    </row>
    <row r="8" spans="1:256" s="81" customFormat="1" ht="36" customHeight="1">
      <c r="A8" s="96" t="s">
        <v>103</v>
      </c>
      <c r="B8" s="96"/>
      <c r="C8" s="96"/>
      <c r="D8" s="632" t="s">
        <v>93</v>
      </c>
      <c r="E8" s="94" t="s">
        <v>104</v>
      </c>
      <c r="F8" s="324">
        <f>G8+O8+W8+X8</f>
        <v>2712.7</v>
      </c>
      <c r="G8" s="324">
        <f>H8+I8+J8+K8+L8+M8+N8</f>
        <v>2000.8000000000002</v>
      </c>
      <c r="H8" s="325">
        <f aca="true" t="shared" si="1" ref="H8:AA8">H9</f>
        <v>1108.9</v>
      </c>
      <c r="I8" s="325">
        <f t="shared" si="1"/>
        <v>0</v>
      </c>
      <c r="J8" s="325">
        <f t="shared" si="1"/>
        <v>799.5</v>
      </c>
      <c r="K8" s="325">
        <f t="shared" si="1"/>
        <v>0</v>
      </c>
      <c r="L8" s="325">
        <f t="shared" si="1"/>
        <v>0</v>
      </c>
      <c r="M8" s="325">
        <f t="shared" si="1"/>
        <v>92.4</v>
      </c>
      <c r="N8" s="325">
        <f t="shared" si="1"/>
        <v>0</v>
      </c>
      <c r="O8" s="325">
        <f t="shared" si="1"/>
        <v>451</v>
      </c>
      <c r="P8" s="325">
        <f t="shared" si="1"/>
        <v>283</v>
      </c>
      <c r="Q8" s="325">
        <f t="shared" si="1"/>
        <v>132.7</v>
      </c>
      <c r="R8" s="325">
        <f t="shared" si="1"/>
        <v>17.7</v>
      </c>
      <c r="S8" s="325">
        <f t="shared" si="1"/>
        <v>0</v>
      </c>
      <c r="T8" s="325">
        <f t="shared" si="1"/>
        <v>17.6</v>
      </c>
      <c r="U8" s="325">
        <f t="shared" si="1"/>
        <v>0</v>
      </c>
      <c r="V8" s="325">
        <f t="shared" si="1"/>
        <v>0</v>
      </c>
      <c r="W8" s="325">
        <f t="shared" si="1"/>
        <v>212.2</v>
      </c>
      <c r="X8" s="325">
        <f t="shared" si="1"/>
        <v>48.7</v>
      </c>
      <c r="Y8" s="325">
        <f t="shared" si="1"/>
        <v>0</v>
      </c>
      <c r="Z8" s="325">
        <f t="shared" si="1"/>
        <v>0</v>
      </c>
      <c r="AA8" s="325">
        <f t="shared" si="1"/>
        <v>48.7</v>
      </c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6"/>
      <c r="DT8" s="346"/>
      <c r="DU8" s="346"/>
      <c r="DV8" s="346"/>
      <c r="DW8" s="346"/>
      <c r="DX8" s="346"/>
      <c r="DY8" s="346"/>
      <c r="DZ8" s="346"/>
      <c r="EA8" s="346"/>
      <c r="EB8" s="346"/>
      <c r="EC8" s="346"/>
      <c r="ED8" s="346"/>
      <c r="EE8" s="346"/>
      <c r="EF8" s="346"/>
      <c r="EG8" s="346"/>
      <c r="EH8" s="346"/>
      <c r="EI8" s="346"/>
      <c r="EJ8" s="346"/>
      <c r="EK8" s="346"/>
      <c r="EL8" s="346"/>
      <c r="EM8" s="346"/>
      <c r="EN8" s="346"/>
      <c r="EO8" s="346"/>
      <c r="EP8" s="346"/>
      <c r="EQ8" s="346"/>
      <c r="ER8" s="346"/>
      <c r="ES8" s="346"/>
      <c r="ET8" s="346"/>
      <c r="EU8" s="346"/>
      <c r="EV8" s="346"/>
      <c r="EW8" s="346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  <c r="FJ8" s="346"/>
      <c r="FK8" s="346"/>
      <c r="FL8" s="346"/>
      <c r="FM8" s="346"/>
      <c r="FN8" s="346"/>
      <c r="FO8" s="346"/>
      <c r="FP8" s="346"/>
      <c r="FQ8" s="346"/>
      <c r="FR8" s="346"/>
      <c r="FS8" s="346"/>
      <c r="FT8" s="346"/>
      <c r="FU8" s="346"/>
      <c r="FV8" s="346"/>
      <c r="FW8" s="346"/>
      <c r="FX8" s="346"/>
      <c r="FY8" s="346"/>
      <c r="FZ8" s="346"/>
      <c r="GA8" s="346"/>
      <c r="GB8" s="346"/>
      <c r="GC8" s="346"/>
      <c r="GD8" s="346"/>
      <c r="GE8" s="346"/>
      <c r="GF8" s="346"/>
      <c r="GG8" s="346"/>
      <c r="GH8" s="346"/>
      <c r="GI8" s="346"/>
      <c r="GJ8" s="346"/>
      <c r="GK8" s="346"/>
      <c r="GL8" s="346"/>
      <c r="GM8" s="346"/>
      <c r="GN8" s="346"/>
      <c r="GO8" s="346"/>
      <c r="GP8" s="346"/>
      <c r="GQ8" s="346"/>
      <c r="GR8" s="346"/>
      <c r="GS8" s="346"/>
      <c r="GT8" s="346"/>
      <c r="GU8" s="346"/>
      <c r="GV8" s="346"/>
      <c r="GW8" s="346"/>
      <c r="GX8" s="346"/>
      <c r="GY8" s="346"/>
      <c r="GZ8" s="346"/>
      <c r="HA8" s="346"/>
      <c r="HB8" s="346"/>
      <c r="HC8" s="346"/>
      <c r="HD8" s="346"/>
      <c r="HE8" s="346"/>
      <c r="HF8" s="346"/>
      <c r="HG8" s="346"/>
      <c r="HH8" s="346"/>
      <c r="HI8" s="346"/>
      <c r="HJ8" s="346"/>
      <c r="HK8" s="346"/>
      <c r="HL8" s="346"/>
      <c r="HM8" s="346"/>
      <c r="HN8" s="346"/>
      <c r="HO8" s="346"/>
      <c r="HP8" s="346"/>
      <c r="HQ8" s="346"/>
      <c r="HR8" s="346"/>
      <c r="HS8" s="346"/>
      <c r="HT8" s="346"/>
      <c r="HU8" s="346"/>
      <c r="HV8" s="346"/>
      <c r="HW8" s="346"/>
      <c r="HX8" s="346"/>
      <c r="HY8" s="346"/>
      <c r="HZ8" s="346"/>
      <c r="IA8" s="346"/>
      <c r="IB8" s="346"/>
      <c r="IC8" s="346"/>
      <c r="ID8" s="346"/>
      <c r="IE8" s="346"/>
      <c r="IF8" s="346"/>
      <c r="IG8" s="346"/>
      <c r="IH8" s="346"/>
      <c r="II8" s="346"/>
      <c r="IJ8" s="346"/>
      <c r="IK8" s="346"/>
      <c r="IL8" s="346"/>
      <c r="IM8" s="346"/>
      <c r="IN8" s="346"/>
      <c r="IO8" s="346"/>
      <c r="IP8" s="346"/>
      <c r="IQ8" s="346"/>
      <c r="IR8" s="346"/>
      <c r="IS8" s="346"/>
      <c r="IT8" s="346"/>
      <c r="IU8" s="346"/>
      <c r="IV8" s="346"/>
    </row>
    <row r="9" spans="1:256" s="81" customFormat="1" ht="36" customHeight="1">
      <c r="A9" s="96" t="s">
        <v>103</v>
      </c>
      <c r="B9" s="96" t="s">
        <v>105</v>
      </c>
      <c r="C9" s="96"/>
      <c r="D9" s="632" t="s">
        <v>93</v>
      </c>
      <c r="E9" s="94" t="s">
        <v>106</v>
      </c>
      <c r="F9" s="324">
        <f>G9+O9+W9+X9</f>
        <v>2712.7</v>
      </c>
      <c r="G9" s="324">
        <f>H9+I9+J9+K9+L9+M9+N9</f>
        <v>2000.8000000000002</v>
      </c>
      <c r="H9" s="325">
        <f aca="true" t="shared" si="2" ref="H9:AA9">H10</f>
        <v>1108.9</v>
      </c>
      <c r="I9" s="325">
        <f t="shared" si="2"/>
        <v>0</v>
      </c>
      <c r="J9" s="325">
        <f t="shared" si="2"/>
        <v>799.5</v>
      </c>
      <c r="K9" s="325">
        <f t="shared" si="2"/>
        <v>0</v>
      </c>
      <c r="L9" s="325">
        <f t="shared" si="2"/>
        <v>0</v>
      </c>
      <c r="M9" s="325">
        <f t="shared" si="2"/>
        <v>92.4</v>
      </c>
      <c r="N9" s="325">
        <f t="shared" si="2"/>
        <v>0</v>
      </c>
      <c r="O9" s="325">
        <f t="shared" si="2"/>
        <v>451</v>
      </c>
      <c r="P9" s="325">
        <f t="shared" si="2"/>
        <v>283</v>
      </c>
      <c r="Q9" s="325">
        <f t="shared" si="2"/>
        <v>132.7</v>
      </c>
      <c r="R9" s="325">
        <f t="shared" si="2"/>
        <v>17.7</v>
      </c>
      <c r="S9" s="325">
        <f t="shared" si="2"/>
        <v>0</v>
      </c>
      <c r="T9" s="325">
        <f t="shared" si="2"/>
        <v>17.6</v>
      </c>
      <c r="U9" s="325">
        <f t="shared" si="2"/>
        <v>0</v>
      </c>
      <c r="V9" s="325">
        <f t="shared" si="2"/>
        <v>0</v>
      </c>
      <c r="W9" s="325">
        <f t="shared" si="2"/>
        <v>212.2</v>
      </c>
      <c r="X9" s="325">
        <f t="shared" si="2"/>
        <v>48.7</v>
      </c>
      <c r="Y9" s="325">
        <f t="shared" si="2"/>
        <v>0</v>
      </c>
      <c r="Z9" s="325">
        <f t="shared" si="2"/>
        <v>0</v>
      </c>
      <c r="AA9" s="325">
        <f t="shared" si="2"/>
        <v>48.7</v>
      </c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346"/>
      <c r="DQ9" s="346"/>
      <c r="DR9" s="346"/>
      <c r="DS9" s="346"/>
      <c r="DT9" s="346"/>
      <c r="DU9" s="346"/>
      <c r="DV9" s="346"/>
      <c r="DW9" s="346"/>
      <c r="DX9" s="346"/>
      <c r="DY9" s="346"/>
      <c r="DZ9" s="346"/>
      <c r="EA9" s="346"/>
      <c r="EB9" s="346"/>
      <c r="EC9" s="346"/>
      <c r="ED9" s="346"/>
      <c r="EE9" s="346"/>
      <c r="EF9" s="346"/>
      <c r="EG9" s="346"/>
      <c r="EH9" s="346"/>
      <c r="EI9" s="346"/>
      <c r="EJ9" s="346"/>
      <c r="EK9" s="346"/>
      <c r="EL9" s="346"/>
      <c r="EM9" s="346"/>
      <c r="EN9" s="346"/>
      <c r="EO9" s="346"/>
      <c r="EP9" s="346"/>
      <c r="EQ9" s="346"/>
      <c r="ER9" s="346"/>
      <c r="ES9" s="346"/>
      <c r="ET9" s="346"/>
      <c r="EU9" s="346"/>
      <c r="EV9" s="346"/>
      <c r="EW9" s="346"/>
      <c r="EX9" s="346"/>
      <c r="EY9" s="346"/>
      <c r="EZ9" s="346"/>
      <c r="FA9" s="346"/>
      <c r="FB9" s="346"/>
      <c r="FC9" s="346"/>
      <c r="FD9" s="346"/>
      <c r="FE9" s="346"/>
      <c r="FF9" s="346"/>
      <c r="FG9" s="346"/>
      <c r="FH9" s="346"/>
      <c r="FI9" s="346"/>
      <c r="FJ9" s="346"/>
      <c r="FK9" s="346"/>
      <c r="FL9" s="346"/>
      <c r="FM9" s="346"/>
      <c r="FN9" s="346"/>
      <c r="FO9" s="346"/>
      <c r="FP9" s="346"/>
      <c r="FQ9" s="346"/>
      <c r="FR9" s="346"/>
      <c r="FS9" s="346"/>
      <c r="FT9" s="346"/>
      <c r="FU9" s="346"/>
      <c r="FV9" s="346"/>
      <c r="FW9" s="346"/>
      <c r="FX9" s="346"/>
      <c r="FY9" s="346"/>
      <c r="FZ9" s="346"/>
      <c r="GA9" s="346"/>
      <c r="GB9" s="346"/>
      <c r="GC9" s="346"/>
      <c r="GD9" s="346"/>
      <c r="GE9" s="346"/>
      <c r="GF9" s="346"/>
      <c r="GG9" s="346"/>
      <c r="GH9" s="346"/>
      <c r="GI9" s="346"/>
      <c r="GJ9" s="346"/>
      <c r="GK9" s="346"/>
      <c r="GL9" s="346"/>
      <c r="GM9" s="346"/>
      <c r="GN9" s="346"/>
      <c r="GO9" s="346"/>
      <c r="GP9" s="346"/>
      <c r="GQ9" s="346"/>
      <c r="GR9" s="346"/>
      <c r="GS9" s="346"/>
      <c r="GT9" s="346"/>
      <c r="GU9" s="346"/>
      <c r="GV9" s="346"/>
      <c r="GW9" s="346"/>
      <c r="GX9" s="346"/>
      <c r="GY9" s="346"/>
      <c r="GZ9" s="346"/>
      <c r="HA9" s="346"/>
      <c r="HB9" s="346"/>
      <c r="HC9" s="346"/>
      <c r="HD9" s="346"/>
      <c r="HE9" s="346"/>
      <c r="HF9" s="346"/>
      <c r="HG9" s="346"/>
      <c r="HH9" s="346"/>
      <c r="HI9" s="346"/>
      <c r="HJ9" s="346"/>
      <c r="HK9" s="346"/>
      <c r="HL9" s="346"/>
      <c r="HM9" s="346"/>
      <c r="HN9" s="346"/>
      <c r="HO9" s="346"/>
      <c r="HP9" s="346"/>
      <c r="HQ9" s="346"/>
      <c r="HR9" s="346"/>
      <c r="HS9" s="346"/>
      <c r="HT9" s="346"/>
      <c r="HU9" s="346"/>
      <c r="HV9" s="346"/>
      <c r="HW9" s="346"/>
      <c r="HX9" s="346"/>
      <c r="HY9" s="346"/>
      <c r="HZ9" s="346"/>
      <c r="IA9" s="346"/>
      <c r="IB9" s="346"/>
      <c r="IC9" s="346"/>
      <c r="ID9" s="346"/>
      <c r="IE9" s="346"/>
      <c r="IF9" s="346"/>
      <c r="IG9" s="346"/>
      <c r="IH9" s="346"/>
      <c r="II9" s="346"/>
      <c r="IJ9" s="346"/>
      <c r="IK9" s="346"/>
      <c r="IL9" s="346"/>
      <c r="IM9" s="346"/>
      <c r="IN9" s="346"/>
      <c r="IO9" s="346"/>
      <c r="IP9" s="346"/>
      <c r="IQ9" s="346"/>
      <c r="IR9" s="346"/>
      <c r="IS9" s="346"/>
      <c r="IT9" s="346"/>
      <c r="IU9" s="346"/>
      <c r="IV9" s="346"/>
    </row>
    <row r="10" spans="1:256" s="24" customFormat="1" ht="36" customHeight="1">
      <c r="A10" s="98" t="s">
        <v>103</v>
      </c>
      <c r="B10" s="98" t="s">
        <v>105</v>
      </c>
      <c r="C10" s="98" t="s">
        <v>105</v>
      </c>
      <c r="D10" s="634" t="s">
        <v>93</v>
      </c>
      <c r="E10" s="99" t="s">
        <v>107</v>
      </c>
      <c r="F10" s="326">
        <f>G10+O10+W10+X10</f>
        <v>2712.7</v>
      </c>
      <c r="G10" s="326">
        <f>H10+I10+J10+K10+L10+M10+N10</f>
        <v>2000.8000000000002</v>
      </c>
      <c r="H10" s="326">
        <f>'6、基本-工资福利'!H10</f>
        <v>1108.9</v>
      </c>
      <c r="I10" s="326"/>
      <c r="J10" s="326">
        <f>'6、基本-工资福利'!J10</f>
        <v>799.5</v>
      </c>
      <c r="K10" s="326"/>
      <c r="L10" s="326"/>
      <c r="M10" s="326">
        <f>'6、基本-工资福利'!M10</f>
        <v>92.4</v>
      </c>
      <c r="N10" s="326"/>
      <c r="O10" s="326">
        <f>P10+Q10+R10+S10+T10+U10+V10</f>
        <v>451</v>
      </c>
      <c r="P10" s="326">
        <f>'6、基本-工资福利'!P10</f>
        <v>283</v>
      </c>
      <c r="Q10" s="326">
        <f>'6、基本-工资福利'!Q10</f>
        <v>132.7</v>
      </c>
      <c r="R10" s="326">
        <f>'6、基本-工资福利'!R10</f>
        <v>17.7</v>
      </c>
      <c r="S10" s="326"/>
      <c r="T10" s="326">
        <f>'6、基本-工资福利'!T10</f>
        <v>17.6</v>
      </c>
      <c r="U10" s="326"/>
      <c r="V10" s="326"/>
      <c r="W10" s="326">
        <f>'6、基本-工资福利'!W10</f>
        <v>212.2</v>
      </c>
      <c r="X10" s="326">
        <f>Y10+Z10+AA10</f>
        <v>48.7</v>
      </c>
      <c r="Y10" s="326"/>
      <c r="Z10" s="326"/>
      <c r="AA10" s="347">
        <f>'6、基本-工资福利'!AA10</f>
        <v>48.7</v>
      </c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48"/>
      <c r="DP10" s="348"/>
      <c r="DQ10" s="348"/>
      <c r="DR10" s="348"/>
      <c r="DS10" s="348"/>
      <c r="DT10" s="348"/>
      <c r="DU10" s="348"/>
      <c r="DV10" s="348"/>
      <c r="DW10" s="348"/>
      <c r="DX10" s="348"/>
      <c r="DY10" s="348"/>
      <c r="DZ10" s="348"/>
      <c r="EA10" s="348"/>
      <c r="EB10" s="348"/>
      <c r="EC10" s="348"/>
      <c r="ED10" s="348"/>
      <c r="EE10" s="348"/>
      <c r="EF10" s="348"/>
      <c r="EG10" s="348"/>
      <c r="EH10" s="348"/>
      <c r="EI10" s="348"/>
      <c r="EJ10" s="348"/>
      <c r="EK10" s="348"/>
      <c r="EL10" s="348"/>
      <c r="EM10" s="348"/>
      <c r="EN10" s="348"/>
      <c r="EO10" s="348"/>
      <c r="EP10" s="348"/>
      <c r="EQ10" s="348"/>
      <c r="ER10" s="348"/>
      <c r="ES10" s="348"/>
      <c r="ET10" s="348"/>
      <c r="EU10" s="348"/>
      <c r="EV10" s="348"/>
      <c r="EW10" s="348"/>
      <c r="EX10" s="348"/>
      <c r="EY10" s="348"/>
      <c r="EZ10" s="348"/>
      <c r="FA10" s="348"/>
      <c r="FB10" s="348"/>
      <c r="FC10" s="348"/>
      <c r="FD10" s="348"/>
      <c r="FE10" s="348"/>
      <c r="FF10" s="348"/>
      <c r="FG10" s="348"/>
      <c r="FH10" s="348"/>
      <c r="FI10" s="348"/>
      <c r="FJ10" s="348"/>
      <c r="FK10" s="348"/>
      <c r="FL10" s="348"/>
      <c r="FM10" s="348"/>
      <c r="FN10" s="348"/>
      <c r="FO10" s="348"/>
      <c r="FP10" s="348"/>
      <c r="FQ10" s="348"/>
      <c r="FR10" s="348"/>
      <c r="FS10" s="348"/>
      <c r="FT10" s="348"/>
      <c r="FU10" s="348"/>
      <c r="FV10" s="348"/>
      <c r="FW10" s="348"/>
      <c r="FX10" s="348"/>
      <c r="FY10" s="348"/>
      <c r="FZ10" s="348"/>
      <c r="GA10" s="348"/>
      <c r="GB10" s="348"/>
      <c r="GC10" s="348"/>
      <c r="GD10" s="348"/>
      <c r="GE10" s="348"/>
      <c r="GF10" s="348"/>
      <c r="GG10" s="348"/>
      <c r="GH10" s="348"/>
      <c r="GI10" s="348"/>
      <c r="GJ10" s="348"/>
      <c r="GK10" s="348"/>
      <c r="GL10" s="348"/>
      <c r="GM10" s="348"/>
      <c r="GN10" s="348"/>
      <c r="GO10" s="348"/>
      <c r="GP10" s="348"/>
      <c r="GQ10" s="348"/>
      <c r="GR10" s="348"/>
      <c r="GS10" s="348"/>
      <c r="GT10" s="348"/>
      <c r="GU10" s="348"/>
      <c r="GV10" s="348"/>
      <c r="GW10" s="348"/>
      <c r="GX10" s="348"/>
      <c r="GY10" s="348"/>
      <c r="GZ10" s="348"/>
      <c r="HA10" s="348"/>
      <c r="HB10" s="348"/>
      <c r="HC10" s="348"/>
      <c r="HD10" s="348"/>
      <c r="HE10" s="348"/>
      <c r="HF10" s="348"/>
      <c r="HG10" s="348"/>
      <c r="HH10" s="348"/>
      <c r="HI10" s="348"/>
      <c r="HJ10" s="348"/>
      <c r="HK10" s="348"/>
      <c r="HL10" s="348"/>
      <c r="HM10" s="348"/>
      <c r="HN10" s="348"/>
      <c r="HO10" s="348"/>
      <c r="HP10" s="348"/>
      <c r="HQ10" s="348"/>
      <c r="HR10" s="348"/>
      <c r="HS10" s="348"/>
      <c r="HT10" s="348"/>
      <c r="HU10" s="348"/>
      <c r="HV10" s="348"/>
      <c r="HW10" s="348"/>
      <c r="HX10" s="348"/>
      <c r="HY10" s="348"/>
      <c r="HZ10" s="348"/>
      <c r="IA10" s="348"/>
      <c r="IB10" s="348"/>
      <c r="IC10" s="348"/>
      <c r="ID10" s="348"/>
      <c r="IE10" s="348"/>
      <c r="IF10" s="348"/>
      <c r="IG10" s="348"/>
      <c r="IH10" s="348"/>
      <c r="II10" s="348"/>
      <c r="IJ10" s="348"/>
      <c r="IK10" s="348"/>
      <c r="IL10" s="348"/>
      <c r="IM10" s="348"/>
      <c r="IN10" s="348"/>
      <c r="IO10" s="348"/>
      <c r="IP10" s="348"/>
      <c r="IQ10" s="348"/>
      <c r="IR10" s="348"/>
      <c r="IS10" s="348"/>
      <c r="IT10" s="348"/>
      <c r="IU10" s="348"/>
      <c r="IV10" s="348"/>
    </row>
    <row r="11" spans="1:256" s="24" customFormat="1" ht="22.5" customHeight="1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8"/>
      <c r="DX11" s="338"/>
      <c r="DY11" s="338"/>
      <c r="DZ11" s="338"/>
      <c r="EA11" s="338"/>
      <c r="EB11" s="338"/>
      <c r="EC11" s="338"/>
      <c r="ED11" s="338"/>
      <c r="EE11" s="338"/>
      <c r="EF11" s="338"/>
      <c r="EG11" s="338"/>
      <c r="EH11" s="338"/>
      <c r="EI11" s="338"/>
      <c r="EJ11" s="338"/>
      <c r="EK11" s="338"/>
      <c r="EL11" s="338"/>
      <c r="EM11" s="338"/>
      <c r="EN11" s="338"/>
      <c r="EO11" s="338"/>
      <c r="EP11" s="338"/>
      <c r="EQ11" s="338"/>
      <c r="ER11" s="338"/>
      <c r="ES11" s="338"/>
      <c r="ET11" s="338"/>
      <c r="EU11" s="338"/>
      <c r="EV11" s="338"/>
      <c r="EW11" s="338"/>
      <c r="EX11" s="338"/>
      <c r="EY11" s="338"/>
      <c r="EZ11" s="338"/>
      <c r="FA11" s="338"/>
      <c r="FB11" s="338"/>
      <c r="FC11" s="338"/>
      <c r="FD11" s="338"/>
      <c r="FE11" s="338"/>
      <c r="FF11" s="338"/>
      <c r="FG11" s="338"/>
      <c r="FH11" s="338"/>
      <c r="FI11" s="338"/>
      <c r="FJ11" s="338"/>
      <c r="FK11" s="338"/>
      <c r="FL11" s="338"/>
      <c r="FM11" s="338"/>
      <c r="FN11" s="338"/>
      <c r="FO11" s="338"/>
      <c r="FP11" s="338"/>
      <c r="FQ11" s="338"/>
      <c r="FR11" s="338"/>
      <c r="FS11" s="338"/>
      <c r="FT11" s="338"/>
      <c r="FU11" s="338"/>
      <c r="FV11" s="338"/>
      <c r="FW11" s="338"/>
      <c r="FX11" s="338"/>
      <c r="FY11" s="338"/>
      <c r="FZ11" s="338"/>
      <c r="GA11" s="338"/>
      <c r="GB11" s="338"/>
      <c r="GC11" s="338"/>
      <c r="GD11" s="338"/>
      <c r="GE11" s="338"/>
      <c r="GF11" s="338"/>
      <c r="GG11" s="338"/>
      <c r="GH11" s="338"/>
      <c r="GI11" s="338"/>
      <c r="GJ11" s="338"/>
      <c r="GK11" s="338"/>
      <c r="GL11" s="338"/>
      <c r="GM11" s="338"/>
      <c r="GN11" s="338"/>
      <c r="GO11" s="338"/>
      <c r="GP11" s="338"/>
      <c r="GQ11" s="338"/>
      <c r="GR11" s="338"/>
      <c r="GS11" s="338"/>
      <c r="GT11" s="338"/>
      <c r="GU11" s="338"/>
      <c r="GV11" s="338"/>
      <c r="GW11" s="338"/>
      <c r="GX11" s="338"/>
      <c r="GY11" s="338"/>
      <c r="GZ11" s="338"/>
      <c r="HA11" s="338"/>
      <c r="HB11" s="338"/>
      <c r="HC11" s="338"/>
      <c r="HD11" s="338"/>
      <c r="HE11" s="338"/>
      <c r="HF11" s="338"/>
      <c r="HG11" s="338"/>
      <c r="HH11" s="338"/>
      <c r="HI11" s="338"/>
      <c r="HJ11" s="338"/>
      <c r="HK11" s="338"/>
      <c r="HL11" s="338"/>
      <c r="HM11" s="338"/>
      <c r="HN11" s="338"/>
      <c r="HO11" s="338"/>
      <c r="HP11" s="338"/>
      <c r="HQ11" s="338"/>
      <c r="HR11" s="338"/>
      <c r="HS11" s="338"/>
      <c r="HT11" s="338"/>
      <c r="HU11" s="338"/>
      <c r="HV11" s="338"/>
      <c r="HW11" s="338"/>
      <c r="HX11" s="338"/>
      <c r="HY11" s="338"/>
      <c r="HZ11" s="338"/>
      <c r="IA11" s="338"/>
      <c r="IB11" s="338"/>
      <c r="IC11" s="338"/>
      <c r="ID11" s="338"/>
      <c r="IE11" s="338"/>
      <c r="IF11" s="338"/>
      <c r="IG11" s="338"/>
      <c r="IH11" s="338"/>
      <c r="II11" s="338"/>
      <c r="IJ11" s="338"/>
      <c r="IK11" s="338"/>
      <c r="IL11" s="338"/>
      <c r="IM11" s="338"/>
      <c r="IN11" s="338"/>
      <c r="IO11" s="338"/>
      <c r="IP11" s="338"/>
      <c r="IQ11" s="338"/>
      <c r="IR11" s="338"/>
      <c r="IS11" s="338"/>
      <c r="IT11" s="338"/>
      <c r="IU11" s="338"/>
      <c r="IV11" s="338"/>
    </row>
    <row r="12" spans="1:256" s="24" customFormat="1" ht="22.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O12" s="338"/>
      <c r="CP12" s="338"/>
      <c r="CQ12" s="338"/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  <c r="DI12" s="338"/>
      <c r="DJ12" s="338"/>
      <c r="DK12" s="338"/>
      <c r="DL12" s="338"/>
      <c r="DM12" s="338"/>
      <c r="DN12" s="338"/>
      <c r="DO12" s="338"/>
      <c r="DP12" s="338"/>
      <c r="DQ12" s="338"/>
      <c r="DR12" s="338"/>
      <c r="DS12" s="338"/>
      <c r="DT12" s="338"/>
      <c r="DU12" s="338"/>
      <c r="DV12" s="338"/>
      <c r="DW12" s="338"/>
      <c r="DX12" s="338"/>
      <c r="DY12" s="338"/>
      <c r="DZ12" s="338"/>
      <c r="EA12" s="338"/>
      <c r="EB12" s="338"/>
      <c r="EC12" s="338"/>
      <c r="ED12" s="338"/>
      <c r="EE12" s="338"/>
      <c r="EF12" s="338"/>
      <c r="EG12" s="338"/>
      <c r="EH12" s="338"/>
      <c r="EI12" s="338"/>
      <c r="EJ12" s="338"/>
      <c r="EK12" s="338"/>
      <c r="EL12" s="338"/>
      <c r="EM12" s="338"/>
      <c r="EN12" s="338"/>
      <c r="EO12" s="338"/>
      <c r="EP12" s="338"/>
      <c r="EQ12" s="338"/>
      <c r="ER12" s="338"/>
      <c r="ES12" s="338"/>
      <c r="ET12" s="338"/>
      <c r="EU12" s="338"/>
      <c r="EV12" s="338"/>
      <c r="EW12" s="338"/>
      <c r="EX12" s="338"/>
      <c r="EY12" s="338"/>
      <c r="EZ12" s="338"/>
      <c r="FA12" s="338"/>
      <c r="FB12" s="338"/>
      <c r="FC12" s="338"/>
      <c r="FD12" s="338"/>
      <c r="FE12" s="338"/>
      <c r="FF12" s="338"/>
      <c r="FG12" s="338"/>
      <c r="FH12" s="338"/>
      <c r="FI12" s="338"/>
      <c r="FJ12" s="338"/>
      <c r="FK12" s="338"/>
      <c r="FL12" s="338"/>
      <c r="FM12" s="338"/>
      <c r="FN12" s="338"/>
      <c r="FO12" s="338"/>
      <c r="FP12" s="338"/>
      <c r="FQ12" s="338"/>
      <c r="FR12" s="338"/>
      <c r="FS12" s="338"/>
      <c r="FT12" s="338"/>
      <c r="FU12" s="338"/>
      <c r="FV12" s="338"/>
      <c r="FW12" s="338"/>
      <c r="FX12" s="338"/>
      <c r="FY12" s="338"/>
      <c r="FZ12" s="338"/>
      <c r="GA12" s="338"/>
      <c r="GB12" s="338"/>
      <c r="GC12" s="338"/>
      <c r="GD12" s="338"/>
      <c r="GE12" s="338"/>
      <c r="GF12" s="338"/>
      <c r="GG12" s="338"/>
      <c r="GH12" s="338"/>
      <c r="GI12" s="338"/>
      <c r="GJ12" s="338"/>
      <c r="GK12" s="338"/>
      <c r="GL12" s="338"/>
      <c r="GM12" s="338"/>
      <c r="GN12" s="338"/>
      <c r="GO12" s="338"/>
      <c r="GP12" s="338"/>
      <c r="GQ12" s="338"/>
      <c r="GR12" s="338"/>
      <c r="GS12" s="338"/>
      <c r="GT12" s="338"/>
      <c r="GU12" s="338"/>
      <c r="GV12" s="338"/>
      <c r="GW12" s="338"/>
      <c r="GX12" s="338"/>
      <c r="GY12" s="338"/>
      <c r="GZ12" s="338"/>
      <c r="HA12" s="338"/>
      <c r="HB12" s="338"/>
      <c r="HC12" s="338"/>
      <c r="HD12" s="338"/>
      <c r="HE12" s="338"/>
      <c r="HF12" s="338"/>
      <c r="HG12" s="338"/>
      <c r="HH12" s="338"/>
      <c r="HI12" s="338"/>
      <c r="HJ12" s="338"/>
      <c r="HK12" s="338"/>
      <c r="HL12" s="338"/>
      <c r="HM12" s="338"/>
      <c r="HN12" s="338"/>
      <c r="HO12" s="338"/>
      <c r="HP12" s="338"/>
      <c r="HQ12" s="338"/>
      <c r="HR12" s="338"/>
      <c r="HS12" s="338"/>
      <c r="HT12" s="338"/>
      <c r="HU12" s="338"/>
      <c r="HV12" s="338"/>
      <c r="HW12" s="338"/>
      <c r="HX12" s="338"/>
      <c r="HY12" s="338"/>
      <c r="HZ12" s="338"/>
      <c r="IA12" s="338"/>
      <c r="IB12" s="338"/>
      <c r="IC12" s="338"/>
      <c r="ID12" s="338"/>
      <c r="IE12" s="338"/>
      <c r="IF12" s="338"/>
      <c r="IG12" s="338"/>
      <c r="IH12" s="338"/>
      <c r="II12" s="338"/>
      <c r="IJ12" s="338"/>
      <c r="IK12" s="338"/>
      <c r="IL12" s="338"/>
      <c r="IM12" s="338"/>
      <c r="IN12" s="338"/>
      <c r="IO12" s="338"/>
      <c r="IP12" s="338"/>
      <c r="IQ12" s="338"/>
      <c r="IR12" s="338"/>
      <c r="IS12" s="338"/>
      <c r="IT12" s="338"/>
      <c r="IU12" s="338"/>
      <c r="IV12" s="338"/>
    </row>
    <row r="13" spans="1:256" s="24" customFormat="1" ht="22.5" customHeight="1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  <c r="DP13" s="338"/>
      <c r="DQ13" s="338"/>
      <c r="DR13" s="338"/>
      <c r="DS13" s="338"/>
      <c r="DT13" s="338"/>
      <c r="DU13" s="338"/>
      <c r="DV13" s="338"/>
      <c r="DW13" s="338"/>
      <c r="DX13" s="338"/>
      <c r="DY13" s="338"/>
      <c r="DZ13" s="338"/>
      <c r="EA13" s="338"/>
      <c r="EB13" s="338"/>
      <c r="EC13" s="338"/>
      <c r="ED13" s="338"/>
      <c r="EE13" s="338"/>
      <c r="EF13" s="338"/>
      <c r="EG13" s="338"/>
      <c r="EH13" s="338"/>
      <c r="EI13" s="338"/>
      <c r="EJ13" s="338"/>
      <c r="EK13" s="338"/>
      <c r="EL13" s="338"/>
      <c r="EM13" s="338"/>
      <c r="EN13" s="338"/>
      <c r="EO13" s="338"/>
      <c r="EP13" s="338"/>
      <c r="EQ13" s="338"/>
      <c r="ER13" s="338"/>
      <c r="ES13" s="338"/>
      <c r="ET13" s="338"/>
      <c r="EU13" s="338"/>
      <c r="EV13" s="338"/>
      <c r="EW13" s="338"/>
      <c r="EX13" s="338"/>
      <c r="EY13" s="338"/>
      <c r="EZ13" s="338"/>
      <c r="FA13" s="338"/>
      <c r="FB13" s="338"/>
      <c r="FC13" s="338"/>
      <c r="FD13" s="338"/>
      <c r="FE13" s="338"/>
      <c r="FF13" s="338"/>
      <c r="FG13" s="338"/>
      <c r="FH13" s="338"/>
      <c r="FI13" s="338"/>
      <c r="FJ13" s="338"/>
      <c r="FK13" s="338"/>
      <c r="FL13" s="338"/>
      <c r="FM13" s="338"/>
      <c r="FN13" s="338"/>
      <c r="FO13" s="338"/>
      <c r="FP13" s="338"/>
      <c r="FQ13" s="338"/>
      <c r="FR13" s="338"/>
      <c r="FS13" s="338"/>
      <c r="FT13" s="338"/>
      <c r="FU13" s="338"/>
      <c r="FV13" s="338"/>
      <c r="FW13" s="338"/>
      <c r="FX13" s="338"/>
      <c r="FY13" s="338"/>
      <c r="FZ13" s="338"/>
      <c r="GA13" s="338"/>
      <c r="GB13" s="338"/>
      <c r="GC13" s="338"/>
      <c r="GD13" s="338"/>
      <c r="GE13" s="338"/>
      <c r="GF13" s="338"/>
      <c r="GG13" s="338"/>
      <c r="GH13" s="338"/>
      <c r="GI13" s="338"/>
      <c r="GJ13" s="338"/>
      <c r="GK13" s="338"/>
      <c r="GL13" s="338"/>
      <c r="GM13" s="338"/>
      <c r="GN13" s="338"/>
      <c r="GO13" s="338"/>
      <c r="GP13" s="338"/>
      <c r="GQ13" s="338"/>
      <c r="GR13" s="338"/>
      <c r="GS13" s="338"/>
      <c r="GT13" s="338"/>
      <c r="GU13" s="338"/>
      <c r="GV13" s="338"/>
      <c r="GW13" s="338"/>
      <c r="GX13" s="338"/>
      <c r="GY13" s="338"/>
      <c r="GZ13" s="338"/>
      <c r="HA13" s="338"/>
      <c r="HB13" s="338"/>
      <c r="HC13" s="338"/>
      <c r="HD13" s="338"/>
      <c r="HE13" s="338"/>
      <c r="HF13" s="338"/>
      <c r="HG13" s="338"/>
      <c r="HH13" s="338"/>
      <c r="HI13" s="338"/>
      <c r="HJ13" s="338"/>
      <c r="HK13" s="338"/>
      <c r="HL13" s="338"/>
      <c r="HM13" s="338"/>
      <c r="HN13" s="338"/>
      <c r="HO13" s="338"/>
      <c r="HP13" s="338"/>
      <c r="HQ13" s="338"/>
      <c r="HR13" s="338"/>
      <c r="HS13" s="338"/>
      <c r="HT13" s="338"/>
      <c r="HU13" s="338"/>
      <c r="HV13" s="338"/>
      <c r="HW13" s="338"/>
      <c r="HX13" s="338"/>
      <c r="HY13" s="338"/>
      <c r="HZ13" s="338"/>
      <c r="IA13" s="338"/>
      <c r="IB13" s="338"/>
      <c r="IC13" s="338"/>
      <c r="ID13" s="338"/>
      <c r="IE13" s="338"/>
      <c r="IF13" s="338"/>
      <c r="IG13" s="338"/>
      <c r="IH13" s="338"/>
      <c r="II13" s="338"/>
      <c r="IJ13" s="338"/>
      <c r="IK13" s="338"/>
      <c r="IL13" s="338"/>
      <c r="IM13" s="338"/>
      <c r="IN13" s="338"/>
      <c r="IO13" s="338"/>
      <c r="IP13" s="338"/>
      <c r="IQ13" s="338"/>
      <c r="IR13" s="338"/>
      <c r="IS13" s="338"/>
      <c r="IT13" s="338"/>
      <c r="IU13" s="338"/>
      <c r="IV13" s="338"/>
    </row>
    <row r="14" spans="1:27" ht="22.5" customHeight="1">
      <c r="A14" s="327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</row>
    <row r="15" spans="1:27" ht="22.5" customHeight="1">
      <c r="A15" s="327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</row>
    <row r="16" spans="1:27" ht="22.5" customHeight="1">
      <c r="A16" s="327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</row>
    <row r="17" spans="1:27" ht="22.5" customHeight="1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</row>
    <row r="18" spans="1:256" s="314" customFormat="1" ht="26.25" customHeight="1">
      <c r="A18" s="328"/>
      <c r="B18" s="328"/>
      <c r="C18" s="328"/>
      <c r="D18" s="329"/>
      <c r="E18" s="329"/>
      <c r="F18" s="330"/>
      <c r="G18" s="331"/>
      <c r="H18" s="331"/>
      <c r="I18" s="331"/>
      <c r="J18" s="331"/>
      <c r="K18" s="331"/>
      <c r="L18" s="331"/>
      <c r="M18" s="336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  <c r="DN18" s="349"/>
      <c r="DO18" s="349"/>
      <c r="DP18" s="349"/>
      <c r="DQ18" s="349"/>
      <c r="DR18" s="349"/>
      <c r="DS18" s="349"/>
      <c r="DT18" s="349"/>
      <c r="DU18" s="349"/>
      <c r="DV18" s="349"/>
      <c r="DW18" s="349"/>
      <c r="DX18" s="349"/>
      <c r="DY18" s="349"/>
      <c r="DZ18" s="349"/>
      <c r="EA18" s="349"/>
      <c r="EB18" s="349"/>
      <c r="EC18" s="349"/>
      <c r="ED18" s="349"/>
      <c r="EE18" s="349"/>
      <c r="EF18" s="349"/>
      <c r="EG18" s="349"/>
      <c r="EH18" s="349"/>
      <c r="EI18" s="349"/>
      <c r="EJ18" s="349"/>
      <c r="EK18" s="349"/>
      <c r="EL18" s="349"/>
      <c r="EM18" s="349"/>
      <c r="EN18" s="349"/>
      <c r="EO18" s="349"/>
      <c r="EP18" s="349"/>
      <c r="EQ18" s="349"/>
      <c r="ER18" s="349"/>
      <c r="ES18" s="349"/>
      <c r="ET18" s="349"/>
      <c r="EU18" s="349"/>
      <c r="EV18" s="349"/>
      <c r="EW18" s="349"/>
      <c r="EX18" s="349"/>
      <c r="EY18" s="349"/>
      <c r="EZ18" s="349"/>
      <c r="FA18" s="349"/>
      <c r="FB18" s="349"/>
      <c r="FC18" s="349"/>
      <c r="FD18" s="349"/>
      <c r="FE18" s="349"/>
      <c r="FF18" s="349"/>
      <c r="FG18" s="349"/>
      <c r="FH18" s="349"/>
      <c r="FI18" s="349"/>
      <c r="FJ18" s="349"/>
      <c r="FK18" s="349"/>
      <c r="FL18" s="349"/>
      <c r="FM18" s="349"/>
      <c r="FN18" s="349"/>
      <c r="FO18" s="349"/>
      <c r="FP18" s="349"/>
      <c r="FQ18" s="349"/>
      <c r="FR18" s="349"/>
      <c r="FS18" s="349"/>
      <c r="FT18" s="349"/>
      <c r="FU18" s="349"/>
      <c r="FV18" s="349"/>
      <c r="FW18" s="349"/>
      <c r="FX18" s="349"/>
      <c r="FY18" s="349"/>
      <c r="FZ18" s="349"/>
      <c r="GA18" s="349"/>
      <c r="GB18" s="349"/>
      <c r="GC18" s="349"/>
      <c r="GD18" s="349"/>
      <c r="GE18" s="349"/>
      <c r="GF18" s="349"/>
      <c r="GG18" s="349"/>
      <c r="GH18" s="349"/>
      <c r="GI18" s="349"/>
      <c r="GJ18" s="349"/>
      <c r="GK18" s="349"/>
      <c r="GL18" s="349"/>
      <c r="GM18" s="349"/>
      <c r="GN18" s="349"/>
      <c r="GO18" s="349"/>
      <c r="GP18" s="349"/>
      <c r="GQ18" s="349"/>
      <c r="GR18" s="349"/>
      <c r="GS18" s="349"/>
      <c r="GT18" s="349"/>
      <c r="GU18" s="349"/>
      <c r="GV18" s="349"/>
      <c r="GW18" s="349"/>
      <c r="GX18" s="349"/>
      <c r="GY18" s="349"/>
      <c r="GZ18" s="349"/>
      <c r="HA18" s="349"/>
      <c r="HB18" s="349"/>
      <c r="HC18" s="349"/>
      <c r="HD18" s="349"/>
      <c r="HE18" s="349"/>
      <c r="HF18" s="349"/>
      <c r="HG18" s="349"/>
      <c r="HH18" s="349"/>
      <c r="HI18" s="349"/>
      <c r="HJ18" s="349"/>
      <c r="HK18" s="349"/>
      <c r="HL18" s="349"/>
      <c r="HM18" s="349"/>
      <c r="HN18" s="349"/>
      <c r="HO18" s="349"/>
      <c r="HP18" s="349"/>
      <c r="HQ18" s="349"/>
      <c r="HR18" s="349"/>
      <c r="HS18" s="349"/>
      <c r="HT18" s="349"/>
      <c r="HU18" s="349"/>
      <c r="HV18" s="349"/>
      <c r="HW18" s="349"/>
      <c r="HX18" s="349"/>
      <c r="HY18" s="349"/>
      <c r="HZ18" s="349"/>
      <c r="IA18" s="349"/>
      <c r="IB18" s="349"/>
      <c r="IC18" s="349"/>
      <c r="ID18" s="349"/>
      <c r="IE18" s="349"/>
      <c r="IF18" s="349"/>
      <c r="IG18" s="349"/>
      <c r="IH18" s="349"/>
      <c r="II18" s="349"/>
      <c r="IJ18" s="349"/>
      <c r="IK18" s="349"/>
      <c r="IL18" s="349"/>
      <c r="IM18" s="349"/>
      <c r="IN18" s="349"/>
      <c r="IO18" s="349"/>
      <c r="IP18" s="349"/>
      <c r="IQ18" s="349"/>
      <c r="IR18" s="349"/>
      <c r="IS18" s="349"/>
      <c r="IT18" s="349"/>
      <c r="IU18" s="349"/>
      <c r="IV18" s="349"/>
    </row>
    <row r="19" spans="1:28" ht="22.5" customHeight="1">
      <c r="A19" s="332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7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</row>
    <row r="20" spans="1:28" ht="22.5" customHeight="1">
      <c r="A20" s="332"/>
      <c r="B20" s="332"/>
      <c r="C20" s="332"/>
      <c r="D20" s="332"/>
      <c r="E20" s="332"/>
      <c r="F20" s="333"/>
      <c r="G20" s="332"/>
      <c r="H20" s="332"/>
      <c r="I20" s="332"/>
      <c r="J20" s="332"/>
      <c r="K20" s="332"/>
      <c r="L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</row>
    <row r="21" spans="1:27" ht="22.5" customHeight="1">
      <c r="A21" s="332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</row>
    <row r="22" spans="1:27" ht="22.5" customHeight="1">
      <c r="A22" s="332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</row>
    <row r="23" spans="1:26" ht="22.5" customHeight="1">
      <c r="A23" s="332"/>
      <c r="B23" s="332"/>
      <c r="C23" s="332"/>
      <c r="D23" s="332"/>
      <c r="E23" s="332"/>
      <c r="F23" s="332"/>
      <c r="J23" s="332"/>
      <c r="K23" s="332"/>
      <c r="L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</row>
    <row r="24" spans="1:25" ht="22.5" customHeight="1">
      <c r="A24" s="332"/>
      <c r="B24" s="332"/>
      <c r="C24" s="332"/>
      <c r="D24" s="332"/>
      <c r="E24" s="332"/>
      <c r="F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</row>
    <row r="25" spans="15:24" ht="22.5" customHeight="1">
      <c r="O25" s="332"/>
      <c r="P25" s="332"/>
      <c r="Q25" s="332"/>
      <c r="R25" s="332"/>
      <c r="S25" s="332"/>
      <c r="T25" s="332"/>
      <c r="U25" s="332"/>
      <c r="V25" s="332"/>
      <c r="W25" s="332"/>
      <c r="X25" s="332"/>
    </row>
    <row r="26" spans="15:17" ht="22.5" customHeight="1">
      <c r="O26" s="332"/>
      <c r="P26" s="332"/>
      <c r="Q26" s="332"/>
    </row>
    <row r="27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showZeros="0" workbookViewId="0" topLeftCell="A1">
      <pane xSplit="7" ySplit="7" topLeftCell="H8" activePane="bottomRight" state="frozen"/>
      <selection pane="bottomRight" activeCell="A3" sqref="A3:IV3"/>
    </sheetView>
  </sheetViews>
  <sheetFormatPr defaultColWidth="9.00390625" defaultRowHeight="14.25"/>
  <cols>
    <col min="1" max="3" width="5.375" style="0" customWidth="1"/>
    <col min="4" max="4" width="9.00390625" style="308" customWidth="1"/>
    <col min="5" max="5" width="25.125" style="0" customWidth="1"/>
    <col min="6" max="6" width="12.50390625" style="0" customWidth="1"/>
    <col min="7" max="7" width="11.125" style="0" customWidth="1"/>
    <col min="8" max="8" width="11.00390625" style="0" customWidth="1"/>
  </cols>
  <sheetData>
    <row r="1" ht="14.25" customHeight="1">
      <c r="N1" t="s">
        <v>232</v>
      </c>
    </row>
    <row r="2" spans="1:14" ht="33" customHeight="1">
      <c r="A2" s="309" t="s">
        <v>233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23" customFormat="1" ht="28.5" customHeight="1">
      <c r="A3" s="23" t="s">
        <v>2</v>
      </c>
      <c r="B3" s="252"/>
      <c r="C3" s="252"/>
      <c r="D3" s="310"/>
      <c r="E3" s="252"/>
      <c r="F3" s="252"/>
      <c r="G3" s="252"/>
      <c r="H3" s="252"/>
      <c r="M3" s="103" t="s">
        <v>78</v>
      </c>
      <c r="N3" s="103"/>
    </row>
    <row r="4" spans="1:14" s="24" customFormat="1" ht="22.5" customHeight="1">
      <c r="A4" s="253" t="s">
        <v>97</v>
      </c>
      <c r="B4" s="253"/>
      <c r="C4" s="253"/>
      <c r="D4" s="90" t="s">
        <v>131</v>
      </c>
      <c r="E4" s="90" t="s">
        <v>80</v>
      </c>
      <c r="F4" s="90" t="s">
        <v>81</v>
      </c>
      <c r="G4" s="90" t="s">
        <v>133</v>
      </c>
      <c r="H4" s="90"/>
      <c r="I4" s="90"/>
      <c r="J4" s="90"/>
      <c r="K4" s="90"/>
      <c r="L4" s="90" t="s">
        <v>137</v>
      </c>
      <c r="M4" s="90"/>
      <c r="N4" s="90"/>
    </row>
    <row r="5" spans="1:14" s="24" customFormat="1" ht="17.25" customHeight="1">
      <c r="A5" s="90" t="s">
        <v>100</v>
      </c>
      <c r="B5" s="130" t="s">
        <v>101</v>
      </c>
      <c r="C5" s="90" t="s">
        <v>102</v>
      </c>
      <c r="D5" s="90"/>
      <c r="E5" s="90"/>
      <c r="F5" s="90"/>
      <c r="G5" s="90" t="s">
        <v>168</v>
      </c>
      <c r="H5" s="90" t="s">
        <v>169</v>
      </c>
      <c r="I5" s="90" t="s">
        <v>147</v>
      </c>
      <c r="J5" s="90" t="s">
        <v>148</v>
      </c>
      <c r="K5" s="90" t="s">
        <v>149</v>
      </c>
      <c r="L5" s="90" t="s">
        <v>168</v>
      </c>
      <c r="M5" s="90" t="s">
        <v>119</v>
      </c>
      <c r="N5" s="90" t="s">
        <v>170</v>
      </c>
    </row>
    <row r="6" spans="1:14" s="24" customFormat="1" ht="20.25" customHeight="1">
      <c r="A6" s="90"/>
      <c r="B6" s="13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81" customFormat="1" ht="30" customHeight="1">
      <c r="A7" s="93"/>
      <c r="B7" s="93"/>
      <c r="C7" s="93"/>
      <c r="D7" s="93"/>
      <c r="E7" s="94" t="s">
        <v>81</v>
      </c>
      <c r="F7" s="95">
        <f>G7+L7</f>
        <v>2712.7</v>
      </c>
      <c r="G7" s="95">
        <f>H7+I7+J7+K7</f>
        <v>2712.7</v>
      </c>
      <c r="H7" s="95">
        <f aca="true" t="shared" si="0" ref="H7:K9">H8</f>
        <v>2000.8000000000002</v>
      </c>
      <c r="I7" s="95">
        <f t="shared" si="0"/>
        <v>451</v>
      </c>
      <c r="J7" s="95">
        <f t="shared" si="0"/>
        <v>212.2</v>
      </c>
      <c r="K7" s="95">
        <f t="shared" si="0"/>
        <v>48.7</v>
      </c>
      <c r="L7" s="313"/>
      <c r="M7" s="313"/>
      <c r="N7" s="313"/>
    </row>
    <row r="8" spans="1:14" s="81" customFormat="1" ht="30" customHeight="1">
      <c r="A8" s="96" t="s">
        <v>103</v>
      </c>
      <c r="B8" s="96"/>
      <c r="C8" s="96"/>
      <c r="D8" s="632" t="s">
        <v>93</v>
      </c>
      <c r="E8" s="94" t="s">
        <v>104</v>
      </c>
      <c r="F8" s="95">
        <f>G8+L8</f>
        <v>2712.7</v>
      </c>
      <c r="G8" s="95">
        <f>H8+I8+J8+K8</f>
        <v>2712.7</v>
      </c>
      <c r="H8" s="95">
        <f t="shared" si="0"/>
        <v>2000.8000000000002</v>
      </c>
      <c r="I8" s="95">
        <f t="shared" si="0"/>
        <v>451</v>
      </c>
      <c r="J8" s="95">
        <f t="shared" si="0"/>
        <v>212.2</v>
      </c>
      <c r="K8" s="95">
        <f t="shared" si="0"/>
        <v>48.7</v>
      </c>
      <c r="L8" s="313"/>
      <c r="M8" s="313"/>
      <c r="N8" s="313"/>
    </row>
    <row r="9" spans="1:14" s="81" customFormat="1" ht="30" customHeight="1">
      <c r="A9" s="96" t="s">
        <v>103</v>
      </c>
      <c r="B9" s="96" t="s">
        <v>105</v>
      </c>
      <c r="C9" s="96"/>
      <c r="D9" s="632" t="s">
        <v>93</v>
      </c>
      <c r="E9" s="94" t="s">
        <v>106</v>
      </c>
      <c r="F9" s="95">
        <f>G9+L9</f>
        <v>2712.7</v>
      </c>
      <c r="G9" s="95">
        <f>H9+I9+J9+K9</f>
        <v>2712.7</v>
      </c>
      <c r="H9" s="95">
        <f t="shared" si="0"/>
        <v>2000.8000000000002</v>
      </c>
      <c r="I9" s="95">
        <f t="shared" si="0"/>
        <v>451</v>
      </c>
      <c r="J9" s="95">
        <f t="shared" si="0"/>
        <v>212.2</v>
      </c>
      <c r="K9" s="95">
        <f t="shared" si="0"/>
        <v>48.7</v>
      </c>
      <c r="L9" s="313"/>
      <c r="M9" s="313"/>
      <c r="N9" s="313"/>
    </row>
    <row r="10" spans="1:14" s="24" customFormat="1" ht="30" customHeight="1">
      <c r="A10" s="98" t="s">
        <v>103</v>
      </c>
      <c r="B10" s="98" t="s">
        <v>105</v>
      </c>
      <c r="C10" s="98" t="s">
        <v>105</v>
      </c>
      <c r="D10" s="633" t="s">
        <v>93</v>
      </c>
      <c r="E10" s="99" t="s">
        <v>107</v>
      </c>
      <c r="F10" s="280">
        <f>G10+L10</f>
        <v>2712.7</v>
      </c>
      <c r="G10" s="280">
        <f>H10+I10+J10+K10</f>
        <v>2712.7</v>
      </c>
      <c r="H10" s="280">
        <f>'7、工资福利(政府预算)'!H10</f>
        <v>2000.8000000000002</v>
      </c>
      <c r="I10" s="280">
        <f>'7、工资福利(政府预算)'!I10</f>
        <v>451</v>
      </c>
      <c r="J10" s="280">
        <f>'7、工资福利(政府预算)'!J10</f>
        <v>212.2</v>
      </c>
      <c r="K10" s="280">
        <f>'7、工资福利(政府预算)'!K10</f>
        <v>48.7</v>
      </c>
      <c r="L10" s="280"/>
      <c r="M10" s="280"/>
      <c r="N10" s="280"/>
    </row>
    <row r="11" spans="1:14" s="24" customFormat="1" ht="30" customHeight="1">
      <c r="A11" s="129"/>
      <c r="B11" s="129"/>
      <c r="C11" s="90"/>
      <c r="D11" s="90"/>
      <c r="E11" s="311"/>
      <c r="F11" s="280"/>
      <c r="G11" s="280"/>
      <c r="H11" s="280"/>
      <c r="I11" s="280"/>
      <c r="J11" s="280"/>
      <c r="K11" s="280"/>
      <c r="L11" s="280"/>
      <c r="M11" s="280"/>
      <c r="N11" s="280"/>
    </row>
    <row r="12" spans="1:14" s="24" customFormat="1" ht="30" customHeight="1">
      <c r="A12" s="129"/>
      <c r="B12" s="129"/>
      <c r="C12" s="90"/>
      <c r="D12" s="90"/>
      <c r="E12" s="311"/>
      <c r="F12" s="280"/>
      <c r="G12" s="280"/>
      <c r="H12" s="280"/>
      <c r="I12" s="280"/>
      <c r="J12" s="280"/>
      <c r="K12" s="280"/>
      <c r="L12" s="280"/>
      <c r="M12" s="280"/>
      <c r="N12" s="280"/>
    </row>
    <row r="13" s="24" customFormat="1" ht="10.5">
      <c r="D13" s="312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showZeros="0" workbookViewId="0" topLeftCell="A1">
      <pane xSplit="6" ySplit="7" topLeftCell="G8" activePane="bottomRight" state="frozen"/>
      <selection pane="bottomRight" activeCell="A3" sqref="A3"/>
    </sheetView>
  </sheetViews>
  <sheetFormatPr defaultColWidth="6.75390625" defaultRowHeight="22.5" customHeight="1"/>
  <cols>
    <col min="1" max="3" width="4.00390625" style="288" customWidth="1"/>
    <col min="4" max="4" width="9.625" style="288" customWidth="1"/>
    <col min="5" max="5" width="24.75390625" style="288" customWidth="1"/>
    <col min="6" max="6" width="8.625" style="288" customWidth="1"/>
    <col min="7" max="7" width="8.375" style="288" customWidth="1"/>
    <col min="8" max="14" width="7.25390625" style="288" customWidth="1"/>
    <col min="15" max="15" width="7.00390625" style="288" customWidth="1"/>
    <col min="16" max="24" width="7.25390625" style="288" customWidth="1"/>
    <col min="25" max="25" width="6.875" style="288" customWidth="1"/>
    <col min="26" max="26" width="7.25390625" style="288" customWidth="1"/>
    <col min="27" max="16384" width="6.75390625" style="288" customWidth="1"/>
  </cols>
  <sheetData>
    <row r="1" spans="2:26" ht="22.5" customHeight="1"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X1" s="304" t="s">
        <v>234</v>
      </c>
      <c r="Y1" s="304"/>
      <c r="Z1" s="304"/>
    </row>
    <row r="2" spans="1:26" ht="22.5" customHeight="1">
      <c r="A2" s="290" t="s">
        <v>235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s="285" customFormat="1" ht="22.5" customHeight="1">
      <c r="A3" s="291" t="s">
        <v>2</v>
      </c>
      <c r="B3" s="292"/>
      <c r="C3" s="292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X3" s="305" t="s">
        <v>78</v>
      </c>
      <c r="Y3" s="305"/>
      <c r="Z3" s="305"/>
    </row>
    <row r="4" spans="1:26" s="285" customFormat="1" ht="22.5" customHeight="1">
      <c r="A4" s="294" t="s">
        <v>97</v>
      </c>
      <c r="B4" s="294"/>
      <c r="C4" s="294"/>
      <c r="D4" s="295" t="s">
        <v>79</v>
      </c>
      <c r="E4" s="295" t="s">
        <v>98</v>
      </c>
      <c r="F4" s="295" t="s">
        <v>173</v>
      </c>
      <c r="G4" s="295" t="s">
        <v>174</v>
      </c>
      <c r="H4" s="295" t="s">
        <v>175</v>
      </c>
      <c r="I4" s="295" t="s">
        <v>176</v>
      </c>
      <c r="J4" s="295" t="s">
        <v>177</v>
      </c>
      <c r="K4" s="295" t="s">
        <v>178</v>
      </c>
      <c r="L4" s="295" t="s">
        <v>179</v>
      </c>
      <c r="M4" s="295" t="s">
        <v>180</v>
      </c>
      <c r="N4" s="295" t="s">
        <v>181</v>
      </c>
      <c r="O4" s="295" t="s">
        <v>182</v>
      </c>
      <c r="P4" s="295" t="s">
        <v>183</v>
      </c>
      <c r="Q4" s="295" t="s">
        <v>184</v>
      </c>
      <c r="R4" s="295" t="s">
        <v>185</v>
      </c>
      <c r="S4" s="295" t="s">
        <v>186</v>
      </c>
      <c r="T4" s="295" t="s">
        <v>187</v>
      </c>
      <c r="U4" s="295" t="s">
        <v>188</v>
      </c>
      <c r="V4" s="295" t="s">
        <v>189</v>
      </c>
      <c r="W4" s="295" t="s">
        <v>190</v>
      </c>
      <c r="X4" s="295" t="s">
        <v>191</v>
      </c>
      <c r="Y4" s="295" t="s">
        <v>192</v>
      </c>
      <c r="Z4" s="295" t="s">
        <v>193</v>
      </c>
    </row>
    <row r="5" spans="1:26" s="285" customFormat="1" ht="22.5" customHeight="1">
      <c r="A5" s="295" t="s">
        <v>100</v>
      </c>
      <c r="B5" s="295" t="s">
        <v>101</v>
      </c>
      <c r="C5" s="295" t="s">
        <v>102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</row>
    <row r="6" spans="1:26" s="285" customFormat="1" ht="22.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spans="1:26" s="286" customFormat="1" ht="33.75" customHeight="1">
      <c r="A7" s="93"/>
      <c r="B7" s="93"/>
      <c r="C7" s="93"/>
      <c r="D7" s="93"/>
      <c r="E7" s="94" t="s">
        <v>81</v>
      </c>
      <c r="F7" s="296">
        <f>G7+H7+I7+J7+K7+L7+M7+N7+O7+P7+Q7+R7+S7+T7+U7+V7+W7+X7+Y7+Z7</f>
        <v>237.303</v>
      </c>
      <c r="G7" s="297">
        <f aca="true" t="shared" si="0" ref="G7:Z7">G8</f>
        <v>27.6165</v>
      </c>
      <c r="H7" s="297">
        <f t="shared" si="0"/>
        <v>6.137</v>
      </c>
      <c r="I7" s="297">
        <f t="shared" si="0"/>
        <v>4.6027499999999995</v>
      </c>
      <c r="J7" s="297">
        <f t="shared" si="0"/>
        <v>18.410999999999998</v>
      </c>
      <c r="K7" s="297">
        <f t="shared" si="0"/>
        <v>30.685000000000002</v>
      </c>
      <c r="L7" s="297">
        <f t="shared" si="0"/>
        <v>21.4795</v>
      </c>
      <c r="M7" s="297">
        <f t="shared" si="0"/>
        <v>36.821999999999996</v>
      </c>
      <c r="N7" s="297">
        <f t="shared" si="0"/>
        <v>0</v>
      </c>
      <c r="O7" s="297">
        <f t="shared" si="0"/>
        <v>6.137</v>
      </c>
      <c r="P7" s="297">
        <f t="shared" si="0"/>
        <v>0</v>
      </c>
      <c r="Q7" s="297">
        <f t="shared" si="0"/>
        <v>10.73975</v>
      </c>
      <c r="R7" s="297">
        <f t="shared" si="0"/>
        <v>15.342500000000001</v>
      </c>
      <c r="S7" s="297">
        <f t="shared" si="0"/>
        <v>0</v>
      </c>
      <c r="T7" s="297">
        <f t="shared" si="0"/>
        <v>0</v>
      </c>
      <c r="U7" s="297">
        <f t="shared" si="0"/>
        <v>0</v>
      </c>
      <c r="V7" s="297">
        <f t="shared" si="0"/>
        <v>0</v>
      </c>
      <c r="W7" s="297">
        <f t="shared" si="0"/>
        <v>0</v>
      </c>
      <c r="X7" s="297">
        <f t="shared" si="0"/>
        <v>0</v>
      </c>
      <c r="Y7" s="297">
        <f t="shared" si="0"/>
        <v>0</v>
      </c>
      <c r="Z7" s="297">
        <f t="shared" si="0"/>
        <v>59.33000000000001</v>
      </c>
    </row>
    <row r="8" spans="1:26" s="286" customFormat="1" ht="33.75" customHeight="1">
      <c r="A8" s="96" t="s">
        <v>103</v>
      </c>
      <c r="B8" s="96"/>
      <c r="C8" s="96"/>
      <c r="D8" s="632" t="s">
        <v>93</v>
      </c>
      <c r="E8" s="94" t="s">
        <v>104</v>
      </c>
      <c r="F8" s="296">
        <f>G8+H8+I8+J8+K8+L8+M8+N8+O8+P8+Q8+R8+S8+T8+U8+V8+W8+X8+Y8+Z8</f>
        <v>237.303</v>
      </c>
      <c r="G8" s="297">
        <f aca="true" t="shared" si="1" ref="G8:Z8">G9</f>
        <v>27.6165</v>
      </c>
      <c r="H8" s="297">
        <f t="shared" si="1"/>
        <v>6.137</v>
      </c>
      <c r="I8" s="297">
        <f t="shared" si="1"/>
        <v>4.6027499999999995</v>
      </c>
      <c r="J8" s="297">
        <f t="shared" si="1"/>
        <v>18.410999999999998</v>
      </c>
      <c r="K8" s="297">
        <f t="shared" si="1"/>
        <v>30.685000000000002</v>
      </c>
      <c r="L8" s="297">
        <f t="shared" si="1"/>
        <v>21.4795</v>
      </c>
      <c r="M8" s="297">
        <f t="shared" si="1"/>
        <v>36.821999999999996</v>
      </c>
      <c r="N8" s="297">
        <f t="shared" si="1"/>
        <v>0</v>
      </c>
      <c r="O8" s="297">
        <f t="shared" si="1"/>
        <v>6.137</v>
      </c>
      <c r="P8" s="297">
        <f t="shared" si="1"/>
        <v>0</v>
      </c>
      <c r="Q8" s="297">
        <f t="shared" si="1"/>
        <v>10.73975</v>
      </c>
      <c r="R8" s="297">
        <f t="shared" si="1"/>
        <v>15.342500000000001</v>
      </c>
      <c r="S8" s="297">
        <f t="shared" si="1"/>
        <v>0</v>
      </c>
      <c r="T8" s="297">
        <f t="shared" si="1"/>
        <v>0</v>
      </c>
      <c r="U8" s="297">
        <f t="shared" si="1"/>
        <v>0</v>
      </c>
      <c r="V8" s="297">
        <f t="shared" si="1"/>
        <v>0</v>
      </c>
      <c r="W8" s="297">
        <f t="shared" si="1"/>
        <v>0</v>
      </c>
      <c r="X8" s="297">
        <f t="shared" si="1"/>
        <v>0</v>
      </c>
      <c r="Y8" s="297">
        <f t="shared" si="1"/>
        <v>0</v>
      </c>
      <c r="Z8" s="297">
        <f t="shared" si="1"/>
        <v>59.33000000000001</v>
      </c>
    </row>
    <row r="9" spans="1:26" s="286" customFormat="1" ht="33.75" customHeight="1">
      <c r="A9" s="96" t="s">
        <v>103</v>
      </c>
      <c r="B9" s="96" t="s">
        <v>105</v>
      </c>
      <c r="C9" s="96"/>
      <c r="D9" s="632" t="s">
        <v>93</v>
      </c>
      <c r="E9" s="94" t="s">
        <v>106</v>
      </c>
      <c r="F9" s="296">
        <f>G9+H9+I9+J9+K9+L9+M9+N9+O9+P9+Q9+R9+S9+T9+U9+V9+W9+X9+Y9+Z9</f>
        <v>237.303</v>
      </c>
      <c r="G9" s="297">
        <f aca="true" t="shared" si="2" ref="G9:Z9">G10</f>
        <v>27.6165</v>
      </c>
      <c r="H9" s="297">
        <f t="shared" si="2"/>
        <v>6.137</v>
      </c>
      <c r="I9" s="297">
        <f t="shared" si="2"/>
        <v>4.6027499999999995</v>
      </c>
      <c r="J9" s="297">
        <f t="shared" si="2"/>
        <v>18.410999999999998</v>
      </c>
      <c r="K9" s="297">
        <f t="shared" si="2"/>
        <v>30.685000000000002</v>
      </c>
      <c r="L9" s="297">
        <f t="shared" si="2"/>
        <v>21.4795</v>
      </c>
      <c r="M9" s="297">
        <f t="shared" si="2"/>
        <v>36.821999999999996</v>
      </c>
      <c r="N9" s="297">
        <f t="shared" si="2"/>
        <v>0</v>
      </c>
      <c r="O9" s="297">
        <f t="shared" si="2"/>
        <v>6.137</v>
      </c>
      <c r="P9" s="297">
        <f t="shared" si="2"/>
        <v>0</v>
      </c>
      <c r="Q9" s="297">
        <f t="shared" si="2"/>
        <v>10.73975</v>
      </c>
      <c r="R9" s="297">
        <f t="shared" si="2"/>
        <v>15.342500000000001</v>
      </c>
      <c r="S9" s="297">
        <f t="shared" si="2"/>
        <v>0</v>
      </c>
      <c r="T9" s="297">
        <f t="shared" si="2"/>
        <v>0</v>
      </c>
      <c r="U9" s="297">
        <f t="shared" si="2"/>
        <v>0</v>
      </c>
      <c r="V9" s="297">
        <f t="shared" si="2"/>
        <v>0</v>
      </c>
      <c r="W9" s="297">
        <f t="shared" si="2"/>
        <v>0</v>
      </c>
      <c r="X9" s="297">
        <f t="shared" si="2"/>
        <v>0</v>
      </c>
      <c r="Y9" s="297">
        <f t="shared" si="2"/>
        <v>0</v>
      </c>
      <c r="Z9" s="297">
        <f t="shared" si="2"/>
        <v>59.33000000000001</v>
      </c>
    </row>
    <row r="10" spans="1:26" s="24" customFormat="1" ht="33.75" customHeight="1">
      <c r="A10" s="98" t="s">
        <v>103</v>
      </c>
      <c r="B10" s="98" t="s">
        <v>105</v>
      </c>
      <c r="C10" s="98" t="s">
        <v>105</v>
      </c>
      <c r="D10" s="634" t="s">
        <v>93</v>
      </c>
      <c r="E10" s="99" t="s">
        <v>107</v>
      </c>
      <c r="F10" s="298">
        <f>G10+H10+I10+J10+K10+L10+M10+N10+O10+P10+Q10+R10+S10+T10+U10+V10+W10+X10+Y10+Z10</f>
        <v>237.303</v>
      </c>
      <c r="G10" s="298">
        <f>'8、基本-一般商品服务'!G10</f>
        <v>27.6165</v>
      </c>
      <c r="H10" s="298">
        <f>'8、基本-一般商品服务'!H10</f>
        <v>6.137</v>
      </c>
      <c r="I10" s="298">
        <f>'8、基本-一般商品服务'!I10</f>
        <v>4.6027499999999995</v>
      </c>
      <c r="J10" s="298">
        <f>'8、基本-一般商品服务'!J10</f>
        <v>18.410999999999998</v>
      </c>
      <c r="K10" s="298">
        <f>'8、基本-一般商品服务'!K10</f>
        <v>30.685000000000002</v>
      </c>
      <c r="L10" s="298">
        <f>'8、基本-一般商品服务'!L10</f>
        <v>21.4795</v>
      </c>
      <c r="M10" s="298">
        <f>'8、基本-一般商品服务'!M10</f>
        <v>36.821999999999996</v>
      </c>
      <c r="N10" s="298"/>
      <c r="O10" s="298">
        <f>'8、基本-一般商品服务'!O10</f>
        <v>6.137</v>
      </c>
      <c r="P10" s="298"/>
      <c r="Q10" s="298">
        <f>'8、基本-一般商品服务'!Q10</f>
        <v>10.73975</v>
      </c>
      <c r="R10" s="298">
        <f>'8、基本-一般商品服务'!R10</f>
        <v>15.342500000000001</v>
      </c>
      <c r="S10" s="298"/>
      <c r="T10" s="298"/>
      <c r="U10" s="298"/>
      <c r="V10" s="298"/>
      <c r="W10" s="298"/>
      <c r="X10" s="298"/>
      <c r="Y10" s="298"/>
      <c r="Z10" s="298">
        <f>'8、基本-一般商品服务'!Z10</f>
        <v>59.33000000000001</v>
      </c>
    </row>
    <row r="11" spans="1:26" s="287" customFormat="1" ht="22.5" customHeight="1">
      <c r="A11" s="129"/>
      <c r="B11" s="129"/>
      <c r="C11" s="299"/>
      <c r="D11" s="300"/>
      <c r="E11" s="301"/>
      <c r="F11" s="302"/>
      <c r="G11" s="303"/>
      <c r="H11" s="303"/>
      <c r="I11" s="303"/>
      <c r="J11" s="302"/>
      <c r="K11" s="302"/>
      <c r="L11" s="302"/>
      <c r="M11" s="302"/>
      <c r="N11" s="303"/>
      <c r="O11" s="303"/>
      <c r="P11" s="302"/>
      <c r="Q11" s="302"/>
      <c r="R11" s="302"/>
      <c r="S11" s="302"/>
      <c r="T11" s="302"/>
      <c r="U11" s="303"/>
      <c r="V11" s="303"/>
      <c r="W11" s="306"/>
      <c r="X11" s="306"/>
      <c r="Y11" s="306"/>
      <c r="Z11" s="307"/>
    </row>
    <row r="12" spans="1:26" s="287" customFormat="1" ht="22.5" customHeight="1">
      <c r="A12" s="129"/>
      <c r="B12" s="129"/>
      <c r="C12" s="299"/>
      <c r="D12" s="300"/>
      <c r="E12" s="301"/>
      <c r="F12" s="303"/>
      <c r="G12" s="303"/>
      <c r="H12" s="303"/>
      <c r="I12" s="303"/>
      <c r="J12" s="303"/>
      <c r="K12" s="302"/>
      <c r="L12" s="302"/>
      <c r="M12" s="302"/>
      <c r="N12" s="303"/>
      <c r="O12" s="303"/>
      <c r="P12" s="302"/>
      <c r="Q12" s="302"/>
      <c r="R12" s="302"/>
      <c r="S12" s="302"/>
      <c r="T12" s="302"/>
      <c r="U12" s="303"/>
      <c r="V12" s="303"/>
      <c r="W12" s="306"/>
      <c r="X12" s="306"/>
      <c r="Y12" s="306"/>
      <c r="Z12" s="307"/>
    </row>
    <row r="13" spans="1:26" s="287" customFormat="1" ht="22.5" customHeight="1">
      <c r="A13" s="129"/>
      <c r="B13" s="129"/>
      <c r="C13" s="299"/>
      <c r="D13" s="300"/>
      <c r="E13" s="301"/>
      <c r="F13" s="303"/>
      <c r="G13" s="303"/>
      <c r="H13" s="303"/>
      <c r="I13" s="303"/>
      <c r="J13" s="303"/>
      <c r="K13" s="302"/>
      <c r="L13" s="302"/>
      <c r="M13" s="302"/>
      <c r="N13" s="303"/>
      <c r="O13" s="303"/>
      <c r="P13" s="302"/>
      <c r="Q13" s="302"/>
      <c r="R13" s="302"/>
      <c r="S13" s="302"/>
      <c r="T13" s="303"/>
      <c r="U13" s="303"/>
      <c r="V13" s="303"/>
      <c r="W13" s="306"/>
      <c r="X13" s="306"/>
      <c r="Y13" s="306"/>
      <c r="Z13" s="307"/>
    </row>
    <row r="14" spans="1:26" s="287" customFormat="1" ht="22.5" customHeight="1">
      <c r="A14" s="129"/>
      <c r="B14" s="129"/>
      <c r="C14" s="299"/>
      <c r="D14" s="300"/>
      <c r="E14" s="301"/>
      <c r="F14" s="303"/>
      <c r="G14" s="303"/>
      <c r="H14" s="303"/>
      <c r="I14" s="303"/>
      <c r="J14" s="303"/>
      <c r="K14" s="302"/>
      <c r="L14" s="302"/>
      <c r="M14" s="302"/>
      <c r="N14" s="303"/>
      <c r="O14" s="303"/>
      <c r="P14" s="303"/>
      <c r="Q14" s="303"/>
      <c r="R14" s="303"/>
      <c r="S14" s="302"/>
      <c r="T14" s="303"/>
      <c r="U14" s="303"/>
      <c r="V14" s="303"/>
      <c r="W14" s="306"/>
      <c r="X14" s="306"/>
      <c r="Y14" s="306"/>
      <c r="Z14" s="306"/>
    </row>
    <row r="15" s="285" customFormat="1" ht="22.5" customHeight="1"/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workbookViewId="0" topLeftCell="A1">
      <pane xSplit="7" ySplit="7" topLeftCell="H8" activePane="bottomRight" state="frozen"/>
      <selection pane="bottomRight" activeCell="A3" sqref="A3:IV3"/>
    </sheetView>
  </sheetViews>
  <sheetFormatPr defaultColWidth="9.00390625" defaultRowHeight="14.25"/>
  <cols>
    <col min="1" max="2" width="5.75390625" style="0" customWidth="1"/>
    <col min="3" max="3" width="8.25390625" style="0" customWidth="1"/>
    <col min="5" max="5" width="24.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236</v>
      </c>
    </row>
    <row r="2" spans="1:20" ht="33.75" customHeight="1">
      <c r="A2" s="84" t="s">
        <v>237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23" customFormat="1" ht="27" customHeight="1">
      <c r="A3" s="23" t="s">
        <v>2</v>
      </c>
      <c r="B3" s="252"/>
      <c r="C3" s="252"/>
      <c r="E3" s="252"/>
      <c r="F3" s="252"/>
      <c r="G3" s="252"/>
      <c r="R3" s="252"/>
      <c r="S3" s="103" t="s">
        <v>78</v>
      </c>
      <c r="T3" s="103"/>
    </row>
    <row r="4" spans="1:20" s="24" customFormat="1" ht="22.5" customHeight="1">
      <c r="A4" s="277" t="s">
        <v>97</v>
      </c>
      <c r="B4" s="277"/>
      <c r="C4" s="277"/>
      <c r="D4" s="90" t="s">
        <v>131</v>
      </c>
      <c r="E4" s="90" t="s">
        <v>132</v>
      </c>
      <c r="F4" s="89" t="s">
        <v>173</v>
      </c>
      <c r="G4" s="90" t="s">
        <v>134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 t="s">
        <v>137</v>
      </c>
      <c r="S4" s="90"/>
      <c r="T4" s="90"/>
    </row>
    <row r="5" spans="1:20" s="24" customFormat="1" ht="14.25" customHeight="1">
      <c r="A5" s="277"/>
      <c r="B5" s="277"/>
      <c r="C5" s="277"/>
      <c r="D5" s="90"/>
      <c r="E5" s="90"/>
      <c r="F5" s="91"/>
      <c r="G5" s="90" t="s">
        <v>90</v>
      </c>
      <c r="H5" s="90" t="s">
        <v>197</v>
      </c>
      <c r="I5" s="90" t="s">
        <v>183</v>
      </c>
      <c r="J5" s="90" t="s">
        <v>184</v>
      </c>
      <c r="K5" s="90" t="s">
        <v>198</v>
      </c>
      <c r="L5" s="90" t="s">
        <v>199</v>
      </c>
      <c r="M5" s="90" t="s">
        <v>185</v>
      </c>
      <c r="N5" s="90" t="s">
        <v>200</v>
      </c>
      <c r="O5" s="90" t="s">
        <v>188</v>
      </c>
      <c r="P5" s="90" t="s">
        <v>201</v>
      </c>
      <c r="Q5" s="90" t="s">
        <v>202</v>
      </c>
      <c r="R5" s="90" t="s">
        <v>90</v>
      </c>
      <c r="S5" s="90" t="s">
        <v>203</v>
      </c>
      <c r="T5" s="90" t="s">
        <v>170</v>
      </c>
    </row>
    <row r="6" spans="1:20" s="24" customFormat="1" ht="42.75" customHeight="1">
      <c r="A6" s="90" t="s">
        <v>100</v>
      </c>
      <c r="B6" s="90" t="s">
        <v>101</v>
      </c>
      <c r="C6" s="90" t="s">
        <v>102</v>
      </c>
      <c r="D6" s="90"/>
      <c r="E6" s="90"/>
      <c r="F6" s="92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0" s="81" customFormat="1" ht="42.75" customHeight="1">
      <c r="A7" s="93"/>
      <c r="B7" s="93"/>
      <c r="C7" s="93"/>
      <c r="D7" s="93"/>
      <c r="E7" s="94" t="s">
        <v>81</v>
      </c>
      <c r="F7" s="278">
        <f>G7+R7</f>
        <v>237.303</v>
      </c>
      <c r="G7" s="95">
        <f>H7+I7+J7+K7+L7+M7+N7+O7+P7+Q7</f>
        <v>237.303</v>
      </c>
      <c r="H7" s="95">
        <f aca="true" t="shared" si="0" ref="H7:Q7">H8</f>
        <v>145.75375</v>
      </c>
      <c r="I7" s="95">
        <f t="shared" si="0"/>
        <v>0</v>
      </c>
      <c r="J7" s="95">
        <f t="shared" si="0"/>
        <v>10.73975</v>
      </c>
      <c r="K7" s="95">
        <f t="shared" si="0"/>
        <v>0</v>
      </c>
      <c r="L7" s="95">
        <f t="shared" si="0"/>
        <v>0</v>
      </c>
      <c r="M7" s="95">
        <f t="shared" si="0"/>
        <v>15.342500000000001</v>
      </c>
      <c r="N7" s="95">
        <f t="shared" si="0"/>
        <v>0</v>
      </c>
      <c r="O7" s="95">
        <f t="shared" si="0"/>
        <v>0</v>
      </c>
      <c r="P7" s="95">
        <f t="shared" si="0"/>
        <v>6.137</v>
      </c>
      <c r="Q7" s="95">
        <f t="shared" si="0"/>
        <v>59.33000000000001</v>
      </c>
      <c r="R7" s="95"/>
      <c r="S7" s="95"/>
      <c r="T7" s="95"/>
    </row>
    <row r="8" spans="1:20" s="81" customFormat="1" ht="42.75" customHeight="1">
      <c r="A8" s="96" t="s">
        <v>103</v>
      </c>
      <c r="B8" s="96"/>
      <c r="C8" s="96"/>
      <c r="D8" s="632" t="s">
        <v>93</v>
      </c>
      <c r="E8" s="94" t="s">
        <v>104</v>
      </c>
      <c r="F8" s="278">
        <f>G8+R8</f>
        <v>237.303</v>
      </c>
      <c r="G8" s="95">
        <f>H8+I8+J8+K8+L8+M8+N8+O8+P8+Q8</f>
        <v>237.303</v>
      </c>
      <c r="H8" s="95">
        <f aca="true" t="shared" si="1" ref="H8:Q8">H9</f>
        <v>145.75375</v>
      </c>
      <c r="I8" s="95">
        <f t="shared" si="1"/>
        <v>0</v>
      </c>
      <c r="J8" s="95">
        <f t="shared" si="1"/>
        <v>10.73975</v>
      </c>
      <c r="K8" s="95">
        <f t="shared" si="1"/>
        <v>0</v>
      </c>
      <c r="L8" s="95">
        <f t="shared" si="1"/>
        <v>0</v>
      </c>
      <c r="M8" s="95">
        <f t="shared" si="1"/>
        <v>15.342500000000001</v>
      </c>
      <c r="N8" s="95">
        <f t="shared" si="1"/>
        <v>0</v>
      </c>
      <c r="O8" s="95">
        <f t="shared" si="1"/>
        <v>0</v>
      </c>
      <c r="P8" s="95">
        <f t="shared" si="1"/>
        <v>6.137</v>
      </c>
      <c r="Q8" s="95">
        <f t="shared" si="1"/>
        <v>59.33000000000001</v>
      </c>
      <c r="R8" s="95"/>
      <c r="S8" s="95"/>
      <c r="T8" s="95"/>
    </row>
    <row r="9" spans="1:20" s="81" customFormat="1" ht="42.75" customHeight="1">
      <c r="A9" s="96" t="s">
        <v>103</v>
      </c>
      <c r="B9" s="96" t="s">
        <v>105</v>
      </c>
      <c r="C9" s="96"/>
      <c r="D9" s="632" t="s">
        <v>93</v>
      </c>
      <c r="E9" s="94" t="s">
        <v>106</v>
      </c>
      <c r="F9" s="278">
        <f>G9+R9</f>
        <v>237.303</v>
      </c>
      <c r="G9" s="95">
        <f>H9+I9+J9+K9+L9+M9+N9+O9+P9+Q9</f>
        <v>237.303</v>
      </c>
      <c r="H9" s="95">
        <f aca="true" t="shared" si="2" ref="H9:Q9">H10</f>
        <v>145.75375</v>
      </c>
      <c r="I9" s="95">
        <f t="shared" si="2"/>
        <v>0</v>
      </c>
      <c r="J9" s="95">
        <f t="shared" si="2"/>
        <v>10.73975</v>
      </c>
      <c r="K9" s="95">
        <f t="shared" si="2"/>
        <v>0</v>
      </c>
      <c r="L9" s="95">
        <f t="shared" si="2"/>
        <v>0</v>
      </c>
      <c r="M9" s="95">
        <f t="shared" si="2"/>
        <v>15.342500000000001</v>
      </c>
      <c r="N9" s="95">
        <f t="shared" si="2"/>
        <v>0</v>
      </c>
      <c r="O9" s="95">
        <f t="shared" si="2"/>
        <v>0</v>
      </c>
      <c r="P9" s="95">
        <f t="shared" si="2"/>
        <v>6.137</v>
      </c>
      <c r="Q9" s="95">
        <f t="shared" si="2"/>
        <v>59.33000000000001</v>
      </c>
      <c r="R9" s="95"/>
      <c r="S9" s="95"/>
      <c r="T9" s="95"/>
    </row>
    <row r="10" spans="1:20" s="24" customFormat="1" ht="42.75" customHeight="1">
      <c r="A10" s="98" t="s">
        <v>103</v>
      </c>
      <c r="B10" s="98" t="s">
        <v>105</v>
      </c>
      <c r="C10" s="98" t="s">
        <v>105</v>
      </c>
      <c r="D10" s="636" t="s">
        <v>93</v>
      </c>
      <c r="E10" s="99" t="s">
        <v>107</v>
      </c>
      <c r="F10" s="279">
        <f>G10+R10</f>
        <v>237.303</v>
      </c>
      <c r="G10" s="280">
        <f>H10+I10+J10+K10+L10+M10+N10+O10+P10+Q10</f>
        <v>237.303</v>
      </c>
      <c r="H10" s="280">
        <f>'9、商品服务(政府预算)'!H10</f>
        <v>145.75375</v>
      </c>
      <c r="I10" s="280"/>
      <c r="J10" s="280">
        <f>'9、商品服务(政府预算)'!J10</f>
        <v>10.73975</v>
      </c>
      <c r="K10" s="280"/>
      <c r="L10" s="280"/>
      <c r="M10" s="280">
        <f>'9、商品服务(政府预算)'!M10</f>
        <v>15.342500000000001</v>
      </c>
      <c r="N10" s="280"/>
      <c r="O10" s="280"/>
      <c r="P10" s="280">
        <f>'9、商品服务(政府预算)'!P10</f>
        <v>6.137</v>
      </c>
      <c r="Q10" s="280">
        <f>'9、商品服务(政府预算)'!Q10</f>
        <v>59.33000000000001</v>
      </c>
      <c r="R10" s="280"/>
      <c r="S10" s="280"/>
      <c r="T10" s="280"/>
    </row>
    <row r="11" spans="1:20" s="24" customFormat="1" ht="33.75" customHeight="1">
      <c r="A11" s="129"/>
      <c r="B11" s="281"/>
      <c r="C11" s="129"/>
      <c r="D11" s="90"/>
      <c r="E11" s="282"/>
      <c r="F11" s="279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90"/>
    </row>
    <row r="12" spans="1:20" s="24" customFormat="1" ht="33.75" customHeight="1">
      <c r="A12" s="129"/>
      <c r="B12" s="283"/>
      <c r="C12" s="129"/>
      <c r="D12" s="90"/>
      <c r="E12" s="284"/>
      <c r="F12" s="279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90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pane xSplit="6" ySplit="6" topLeftCell="G7" activePane="bottomRight" state="frozen"/>
      <selection pane="bottomRight" activeCell="A3" sqref="A3"/>
    </sheetView>
  </sheetViews>
  <sheetFormatPr defaultColWidth="6.875" defaultRowHeight="22.5" customHeight="1"/>
  <cols>
    <col min="1" max="3" width="4.00390625" style="257" customWidth="1"/>
    <col min="4" max="4" width="11.125" style="257" customWidth="1"/>
    <col min="5" max="5" width="30.125" style="257" customWidth="1"/>
    <col min="6" max="6" width="11.375" style="257" customWidth="1"/>
    <col min="7" max="12" width="10.375" style="257" customWidth="1"/>
    <col min="13" max="246" width="6.75390625" style="257" customWidth="1"/>
    <col min="247" max="252" width="6.75390625" style="258" customWidth="1"/>
    <col min="253" max="253" width="6.875" style="259" customWidth="1"/>
    <col min="254" max="16384" width="6.875" style="259" customWidth="1"/>
  </cols>
  <sheetData>
    <row r="1" spans="12:253" ht="22.5" customHeight="1">
      <c r="L1" s="257" t="s">
        <v>238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60" t="s">
        <v>239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6" s="24" customFormat="1" ht="22.5" customHeight="1">
      <c r="A3" s="261" t="s">
        <v>2</v>
      </c>
      <c r="B3" s="262"/>
      <c r="C3" s="262"/>
      <c r="D3" s="262"/>
      <c r="E3" s="263"/>
      <c r="F3" s="262"/>
      <c r="G3" s="262"/>
      <c r="H3" s="263"/>
      <c r="I3" s="262"/>
      <c r="J3" s="273" t="s">
        <v>78</v>
      </c>
      <c r="K3" s="273"/>
      <c r="L3" s="273"/>
      <c r="M3" s="262"/>
      <c r="N3" s="262"/>
      <c r="O3" s="262"/>
      <c r="IT3" s="276"/>
      <c r="IU3" s="276"/>
      <c r="IV3" s="276"/>
    </row>
    <row r="4" spans="1:256" s="24" customFormat="1" ht="23.25" customHeight="1">
      <c r="A4" s="264" t="s">
        <v>97</v>
      </c>
      <c r="B4" s="264"/>
      <c r="C4" s="264"/>
      <c r="D4" s="265" t="s">
        <v>131</v>
      </c>
      <c r="E4" s="265" t="s">
        <v>98</v>
      </c>
      <c r="F4" s="265" t="s">
        <v>173</v>
      </c>
      <c r="G4" s="266" t="s">
        <v>206</v>
      </c>
      <c r="H4" s="265" t="s">
        <v>207</v>
      </c>
      <c r="I4" s="265" t="s">
        <v>208</v>
      </c>
      <c r="J4" s="265" t="s">
        <v>209</v>
      </c>
      <c r="K4" s="265" t="s">
        <v>210</v>
      </c>
      <c r="L4" s="265" t="s">
        <v>193</v>
      </c>
      <c r="M4" s="262"/>
      <c r="N4" s="262"/>
      <c r="O4" s="262"/>
      <c r="IT4" s="276"/>
      <c r="IU4" s="276"/>
      <c r="IV4" s="276"/>
    </row>
    <row r="5" spans="1:256" s="24" customFormat="1" ht="22.5" customHeight="1">
      <c r="A5" s="265" t="s">
        <v>100</v>
      </c>
      <c r="B5" s="265" t="s">
        <v>101</v>
      </c>
      <c r="C5" s="265" t="s">
        <v>102</v>
      </c>
      <c r="D5" s="265"/>
      <c r="E5" s="265"/>
      <c r="F5" s="265"/>
      <c r="G5" s="266"/>
      <c r="H5" s="265"/>
      <c r="I5" s="265"/>
      <c r="J5" s="265"/>
      <c r="K5" s="265"/>
      <c r="L5" s="265"/>
      <c r="M5" s="262"/>
      <c r="N5" s="262"/>
      <c r="O5" s="262"/>
      <c r="IT5" s="276"/>
      <c r="IU5" s="276"/>
      <c r="IV5" s="276"/>
    </row>
    <row r="6" spans="1:256" s="24" customFormat="1" ht="22.5" customHeight="1">
      <c r="A6" s="265"/>
      <c r="B6" s="265"/>
      <c r="C6" s="265"/>
      <c r="D6" s="265"/>
      <c r="E6" s="265"/>
      <c r="F6" s="265"/>
      <c r="G6" s="266"/>
      <c r="H6" s="265"/>
      <c r="I6" s="265"/>
      <c r="J6" s="265"/>
      <c r="K6" s="265"/>
      <c r="L6" s="265"/>
      <c r="M6" s="262"/>
      <c r="N6" s="262"/>
      <c r="O6" s="262"/>
      <c r="IT6" s="276"/>
      <c r="IU6" s="276"/>
      <c r="IV6" s="276"/>
    </row>
    <row r="7" spans="1:256" s="256" customFormat="1" ht="22.5" customHeight="1">
      <c r="A7" s="267"/>
      <c r="B7" s="267"/>
      <c r="C7" s="268"/>
      <c r="D7" s="269"/>
      <c r="E7" s="270"/>
      <c r="F7" s="271"/>
      <c r="G7" s="271"/>
      <c r="H7" s="271"/>
      <c r="I7" s="271"/>
      <c r="J7" s="271"/>
      <c r="K7" s="271"/>
      <c r="L7" s="271"/>
      <c r="M7" s="274"/>
      <c r="N7" s="263"/>
      <c r="O7" s="263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6"/>
      <c r="IU7" s="276"/>
      <c r="IV7" s="276"/>
    </row>
    <row r="8" spans="1:253" ht="26.25" customHeight="1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2:253" ht="22.5" customHeight="1">
      <c r="B9" s="257" t="s">
        <v>211</v>
      </c>
      <c r="H9" s="272"/>
      <c r="M9" s="27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3:253" ht="22.5" customHeight="1">
      <c r="M10" s="275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7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7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7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7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7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2.5" customHeight="1">
      <c r="A16"/>
      <c r="B16"/>
      <c r="C16"/>
      <c r="D16"/>
      <c r="E16"/>
      <c r="F16"/>
      <c r="G16"/>
      <c r="H16"/>
      <c r="I16"/>
      <c r="J16"/>
      <c r="K16"/>
      <c r="L16"/>
      <c r="M16" s="27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7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7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6">
    <mergeCell ref="A2:L2"/>
    <mergeCell ref="J3:L3"/>
    <mergeCell ref="A4:C4"/>
    <mergeCell ref="B9:F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pane xSplit="4" ySplit="6" topLeftCell="E7" activePane="bottomRight" state="frozen"/>
      <selection pane="bottomRight" activeCell="E7" sqref="E7"/>
    </sheetView>
  </sheetViews>
  <sheetFormatPr defaultColWidth="6.875" defaultRowHeight="22.5" customHeight="1"/>
  <cols>
    <col min="1" max="1" width="8.375" style="594" customWidth="1"/>
    <col min="2" max="2" width="25.50390625" style="594" customWidth="1"/>
    <col min="3" max="3" width="11.25390625" style="594" customWidth="1"/>
    <col min="4" max="5" width="11.125" style="594" customWidth="1"/>
    <col min="6" max="6" width="12.00390625" style="594" customWidth="1"/>
    <col min="7" max="13" width="9.875" style="594" customWidth="1"/>
    <col min="14" max="255" width="6.75390625" style="594" customWidth="1"/>
    <col min="256" max="256" width="6.875" style="595" customWidth="1"/>
  </cols>
  <sheetData>
    <row r="1" spans="2:255" ht="22.5" customHeight="1">
      <c r="B1" s="596"/>
      <c r="C1" s="596"/>
      <c r="D1" s="596"/>
      <c r="E1" s="596"/>
      <c r="F1" s="596"/>
      <c r="G1" s="596"/>
      <c r="H1" s="596"/>
      <c r="I1" s="596"/>
      <c r="J1" s="596"/>
      <c r="M1" s="616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97" t="s">
        <v>77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6" s="24" customFormat="1" ht="22.5" customHeight="1">
      <c r="A3" s="598" t="s">
        <v>2</v>
      </c>
      <c r="B3" s="599"/>
      <c r="C3" s="599"/>
      <c r="D3" s="600"/>
      <c r="E3" s="600"/>
      <c r="F3" s="600"/>
      <c r="G3" s="599"/>
      <c r="H3" s="599"/>
      <c r="I3" s="599"/>
      <c r="J3" s="599"/>
      <c r="K3" s="617"/>
      <c r="L3" s="618" t="s">
        <v>78</v>
      </c>
      <c r="M3" s="618"/>
      <c r="IV3" s="625"/>
    </row>
    <row r="4" spans="1:256" s="24" customFormat="1" ht="22.5" customHeight="1">
      <c r="A4" s="601" t="s">
        <v>79</v>
      </c>
      <c r="B4" s="601" t="s">
        <v>80</v>
      </c>
      <c r="C4" s="602" t="s">
        <v>81</v>
      </c>
      <c r="D4" s="603" t="s">
        <v>82</v>
      </c>
      <c r="E4" s="603"/>
      <c r="F4" s="603"/>
      <c r="G4" s="601" t="s">
        <v>83</v>
      </c>
      <c r="H4" s="601" t="s">
        <v>84</v>
      </c>
      <c r="I4" s="601" t="s">
        <v>85</v>
      </c>
      <c r="J4" s="601" t="s">
        <v>86</v>
      </c>
      <c r="K4" s="601" t="s">
        <v>87</v>
      </c>
      <c r="L4" s="619" t="s">
        <v>88</v>
      </c>
      <c r="M4" s="620" t="s">
        <v>89</v>
      </c>
      <c r="IV4" s="625"/>
    </row>
    <row r="5" spans="1:256" s="24" customFormat="1" ht="36" customHeight="1">
      <c r="A5" s="601"/>
      <c r="B5" s="601"/>
      <c r="C5" s="601"/>
      <c r="D5" s="601" t="s">
        <v>90</v>
      </c>
      <c r="E5" s="601" t="s">
        <v>91</v>
      </c>
      <c r="F5" s="601" t="s">
        <v>92</v>
      </c>
      <c r="G5" s="601"/>
      <c r="H5" s="601"/>
      <c r="I5" s="601"/>
      <c r="J5" s="601"/>
      <c r="K5" s="601"/>
      <c r="L5" s="601"/>
      <c r="M5" s="621"/>
      <c r="IV5" s="625"/>
    </row>
    <row r="6" spans="1:256" s="81" customFormat="1" ht="33" customHeight="1">
      <c r="A6" s="604"/>
      <c r="B6" s="604" t="s">
        <v>81</v>
      </c>
      <c r="C6" s="605">
        <f>C7</f>
        <v>3230</v>
      </c>
      <c r="D6" s="605">
        <f>D7</f>
        <v>3230</v>
      </c>
      <c r="E6" s="605">
        <f>E7</f>
        <v>2580</v>
      </c>
      <c r="F6" s="605">
        <f>F7</f>
        <v>650</v>
      </c>
      <c r="G6" s="604"/>
      <c r="H6" s="604"/>
      <c r="I6" s="604"/>
      <c r="J6" s="604"/>
      <c r="K6" s="604"/>
      <c r="L6" s="604"/>
      <c r="M6" s="622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623"/>
      <c r="AL6" s="623"/>
      <c r="AM6" s="623"/>
      <c r="AN6" s="623"/>
      <c r="AO6" s="623"/>
      <c r="AP6" s="623"/>
      <c r="AQ6" s="623"/>
      <c r="AR6" s="623"/>
      <c r="AS6" s="623"/>
      <c r="AT6" s="623"/>
      <c r="AU6" s="623"/>
      <c r="AV6" s="623"/>
      <c r="AW6" s="623"/>
      <c r="AX6" s="623"/>
      <c r="AY6" s="623"/>
      <c r="AZ6" s="623"/>
      <c r="BA6" s="623"/>
      <c r="BB6" s="623"/>
      <c r="BC6" s="623"/>
      <c r="BD6" s="623"/>
      <c r="BE6" s="623"/>
      <c r="BF6" s="623"/>
      <c r="BG6" s="623"/>
      <c r="BH6" s="623"/>
      <c r="BI6" s="623"/>
      <c r="BJ6" s="623"/>
      <c r="BK6" s="623"/>
      <c r="BL6" s="623"/>
      <c r="BM6" s="623"/>
      <c r="BN6" s="623"/>
      <c r="BO6" s="623"/>
      <c r="BP6" s="623"/>
      <c r="BQ6" s="623"/>
      <c r="BR6" s="623"/>
      <c r="BS6" s="623"/>
      <c r="BT6" s="623"/>
      <c r="BU6" s="623"/>
      <c r="BV6" s="623"/>
      <c r="BW6" s="623"/>
      <c r="BX6" s="623"/>
      <c r="BY6" s="623"/>
      <c r="BZ6" s="623"/>
      <c r="CA6" s="623"/>
      <c r="CB6" s="623"/>
      <c r="CC6" s="623"/>
      <c r="CD6" s="623"/>
      <c r="CE6" s="623"/>
      <c r="CF6" s="623"/>
      <c r="CG6" s="623"/>
      <c r="CH6" s="623"/>
      <c r="CI6" s="623"/>
      <c r="CJ6" s="623"/>
      <c r="CK6" s="623"/>
      <c r="CL6" s="623"/>
      <c r="CM6" s="623"/>
      <c r="CN6" s="623"/>
      <c r="CO6" s="623"/>
      <c r="CP6" s="623"/>
      <c r="CQ6" s="623"/>
      <c r="CR6" s="623"/>
      <c r="CS6" s="623"/>
      <c r="CT6" s="623"/>
      <c r="CU6" s="623"/>
      <c r="CV6" s="623"/>
      <c r="CW6" s="623"/>
      <c r="CX6" s="623"/>
      <c r="CY6" s="623"/>
      <c r="CZ6" s="623"/>
      <c r="DA6" s="623"/>
      <c r="DB6" s="623"/>
      <c r="DC6" s="623"/>
      <c r="DD6" s="623"/>
      <c r="DE6" s="623"/>
      <c r="DF6" s="623"/>
      <c r="DG6" s="623"/>
      <c r="DH6" s="623"/>
      <c r="DI6" s="623"/>
      <c r="DJ6" s="623"/>
      <c r="DK6" s="623"/>
      <c r="DL6" s="623"/>
      <c r="DM6" s="623"/>
      <c r="DN6" s="623"/>
      <c r="DO6" s="623"/>
      <c r="DP6" s="623"/>
      <c r="DQ6" s="623"/>
      <c r="DR6" s="623"/>
      <c r="DS6" s="623"/>
      <c r="DT6" s="623"/>
      <c r="DU6" s="623"/>
      <c r="DV6" s="623"/>
      <c r="DW6" s="623"/>
      <c r="DX6" s="623"/>
      <c r="DY6" s="623"/>
      <c r="DZ6" s="623"/>
      <c r="EA6" s="623"/>
      <c r="EB6" s="623"/>
      <c r="EC6" s="623"/>
      <c r="ED6" s="623"/>
      <c r="EE6" s="623"/>
      <c r="EF6" s="623"/>
      <c r="EG6" s="623"/>
      <c r="EH6" s="623"/>
      <c r="EI6" s="623"/>
      <c r="EJ6" s="623"/>
      <c r="EK6" s="623"/>
      <c r="EL6" s="623"/>
      <c r="EM6" s="623"/>
      <c r="EN6" s="623"/>
      <c r="EO6" s="623"/>
      <c r="EP6" s="623"/>
      <c r="EQ6" s="623"/>
      <c r="ER6" s="623"/>
      <c r="ES6" s="623"/>
      <c r="ET6" s="623"/>
      <c r="EU6" s="623"/>
      <c r="EV6" s="623"/>
      <c r="EW6" s="623"/>
      <c r="EX6" s="623"/>
      <c r="EY6" s="623"/>
      <c r="EZ6" s="623"/>
      <c r="FA6" s="623"/>
      <c r="FB6" s="623"/>
      <c r="FC6" s="623"/>
      <c r="FD6" s="623"/>
      <c r="FE6" s="623"/>
      <c r="FF6" s="623"/>
      <c r="FG6" s="623"/>
      <c r="FH6" s="623"/>
      <c r="FI6" s="623"/>
      <c r="FJ6" s="623"/>
      <c r="FK6" s="623"/>
      <c r="FL6" s="623"/>
      <c r="FM6" s="623"/>
      <c r="FN6" s="623"/>
      <c r="FO6" s="623"/>
      <c r="FP6" s="623"/>
      <c r="FQ6" s="623"/>
      <c r="FR6" s="623"/>
      <c r="FS6" s="623"/>
      <c r="FT6" s="623"/>
      <c r="FU6" s="623"/>
      <c r="FV6" s="623"/>
      <c r="FW6" s="623"/>
      <c r="FX6" s="623"/>
      <c r="FY6" s="623"/>
      <c r="FZ6" s="623"/>
      <c r="GA6" s="623"/>
      <c r="GB6" s="623"/>
      <c r="GC6" s="623"/>
      <c r="GD6" s="623"/>
      <c r="GE6" s="623"/>
      <c r="GF6" s="623"/>
      <c r="GG6" s="623"/>
      <c r="GH6" s="623"/>
      <c r="GI6" s="623"/>
      <c r="GJ6" s="623"/>
      <c r="GK6" s="623"/>
      <c r="GL6" s="623"/>
      <c r="GM6" s="623"/>
      <c r="GN6" s="623"/>
      <c r="GO6" s="623"/>
      <c r="GP6" s="623"/>
      <c r="GQ6" s="623"/>
      <c r="GR6" s="623"/>
      <c r="GS6" s="623"/>
      <c r="GT6" s="623"/>
      <c r="GU6" s="623"/>
      <c r="GV6" s="623"/>
      <c r="GW6" s="623"/>
      <c r="GX6" s="623"/>
      <c r="GY6" s="623"/>
      <c r="GZ6" s="623"/>
      <c r="HA6" s="623"/>
      <c r="HB6" s="623"/>
      <c r="HC6" s="623"/>
      <c r="HD6" s="623"/>
      <c r="HE6" s="623"/>
      <c r="HF6" s="623"/>
      <c r="HG6" s="623"/>
      <c r="HH6" s="623"/>
      <c r="HI6" s="623"/>
      <c r="HJ6" s="623"/>
      <c r="HK6" s="623"/>
      <c r="HL6" s="623"/>
      <c r="HM6" s="623"/>
      <c r="HN6" s="623"/>
      <c r="HO6" s="623"/>
      <c r="HP6" s="623"/>
      <c r="HQ6" s="623"/>
      <c r="HR6" s="623"/>
      <c r="HS6" s="623"/>
      <c r="HT6" s="623"/>
      <c r="HU6" s="623"/>
      <c r="HV6" s="623"/>
      <c r="HW6" s="623"/>
      <c r="HX6" s="623"/>
      <c r="HY6" s="623"/>
      <c r="HZ6" s="623"/>
      <c r="IA6" s="623"/>
      <c r="IB6" s="623"/>
      <c r="IC6" s="623"/>
      <c r="ID6" s="623"/>
      <c r="IE6" s="623"/>
      <c r="IF6" s="623"/>
      <c r="IG6" s="623"/>
      <c r="IH6" s="623"/>
      <c r="II6" s="623"/>
      <c r="IJ6" s="623"/>
      <c r="IK6" s="623"/>
      <c r="IL6" s="623"/>
      <c r="IM6" s="623"/>
      <c r="IN6" s="623"/>
      <c r="IO6" s="623"/>
      <c r="IP6" s="623"/>
      <c r="IQ6" s="623"/>
      <c r="IR6" s="623"/>
      <c r="IS6" s="623"/>
      <c r="IT6" s="623"/>
      <c r="IU6" s="623"/>
      <c r="IV6" s="626"/>
    </row>
    <row r="7" spans="1:256" s="593" customFormat="1" ht="33" customHeight="1">
      <c r="A7" s="631" t="s">
        <v>93</v>
      </c>
      <c r="B7" s="607" t="s">
        <v>94</v>
      </c>
      <c r="C7" s="608">
        <f>D7</f>
        <v>3230</v>
      </c>
      <c r="D7" s="609">
        <f>E7+F7</f>
        <v>3230</v>
      </c>
      <c r="E7" s="610">
        <v>2580</v>
      </c>
      <c r="F7" s="611">
        <v>650</v>
      </c>
      <c r="G7" s="612"/>
      <c r="H7" s="612"/>
      <c r="I7" s="612"/>
      <c r="J7" s="612"/>
      <c r="K7" s="612"/>
      <c r="L7" s="612"/>
      <c r="M7" s="624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625"/>
    </row>
    <row r="8" spans="1:256" s="24" customFormat="1" ht="29.25" customHeight="1">
      <c r="A8" s="613"/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IV8" s="625"/>
    </row>
    <row r="9" spans="1:255" ht="22.5" customHeight="1">
      <c r="A9" s="614"/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614"/>
      <c r="B10" s="614"/>
      <c r="C10" s="615"/>
      <c r="D10" s="614"/>
      <c r="E10" s="614"/>
      <c r="F10" s="614"/>
      <c r="G10" s="614"/>
      <c r="H10" s="614"/>
      <c r="I10" s="614"/>
      <c r="J10" s="614"/>
      <c r="K10" s="614"/>
      <c r="L10" s="61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614"/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614"/>
      <c r="D12" s="614"/>
      <c r="G12" s="614"/>
      <c r="H12" s="614"/>
      <c r="I12" s="614"/>
      <c r="J12" s="614"/>
      <c r="K12" s="614"/>
      <c r="L12" s="61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614"/>
      <c r="I13" s="614"/>
      <c r="J13" s="61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6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61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61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pane xSplit="6" ySplit="6" topLeftCell="G7" activePane="bottomRight" state="frozen"/>
      <selection pane="bottomRight" activeCell="I22" sqref="I22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240</v>
      </c>
    </row>
    <row r="2" spans="1:11" ht="31.5" customHeight="1">
      <c r="A2" s="84" t="s">
        <v>241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23" customFormat="1" ht="30.75" customHeight="1">
      <c r="A3" s="23" t="s">
        <v>2</v>
      </c>
      <c r="B3" s="252"/>
      <c r="C3" s="252"/>
      <c r="E3" s="252"/>
      <c r="F3" s="252"/>
      <c r="J3" s="103" t="s">
        <v>78</v>
      </c>
      <c r="K3" s="103"/>
    </row>
    <row r="4" spans="1:11" s="24" customFormat="1" ht="33" customHeight="1">
      <c r="A4" s="253" t="s">
        <v>97</v>
      </c>
      <c r="B4" s="253"/>
      <c r="C4" s="253"/>
      <c r="D4" s="90" t="s">
        <v>196</v>
      </c>
      <c r="E4" s="90" t="s">
        <v>132</v>
      </c>
      <c r="F4" s="90" t="s">
        <v>121</v>
      </c>
      <c r="G4" s="90"/>
      <c r="H4" s="90"/>
      <c r="I4" s="90"/>
      <c r="J4" s="90"/>
      <c r="K4" s="90"/>
    </row>
    <row r="5" spans="1:11" s="24" customFormat="1" ht="14.25" customHeight="1">
      <c r="A5" s="90" t="s">
        <v>100</v>
      </c>
      <c r="B5" s="90" t="s">
        <v>101</v>
      </c>
      <c r="C5" s="90" t="s">
        <v>102</v>
      </c>
      <c r="D5" s="90"/>
      <c r="E5" s="90"/>
      <c r="F5" s="90" t="s">
        <v>90</v>
      </c>
      <c r="G5" s="90" t="s">
        <v>214</v>
      </c>
      <c r="H5" s="90" t="s">
        <v>210</v>
      </c>
      <c r="I5" s="90" t="s">
        <v>215</v>
      </c>
      <c r="J5" s="90" t="s">
        <v>216</v>
      </c>
      <c r="K5" s="90" t="s">
        <v>217</v>
      </c>
    </row>
    <row r="6" spans="1:11" s="24" customFormat="1" ht="32.2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s="27" customFormat="1" ht="24.75" customHeight="1">
      <c r="A7" s="130"/>
      <c r="B7" s="130"/>
      <c r="C7" s="130"/>
      <c r="D7" s="129"/>
      <c r="E7" s="130"/>
      <c r="F7" s="254"/>
      <c r="G7" s="254"/>
      <c r="H7" s="254"/>
      <c r="I7" s="254"/>
      <c r="J7" s="254"/>
      <c r="K7" s="254"/>
    </row>
    <row r="9" ht="15">
      <c r="B9" s="255" t="s">
        <v>211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showGridLines="0" showZeros="0" workbookViewId="0" topLeftCell="A1">
      <pane xSplit="4" ySplit="6" topLeftCell="E7" activePane="bottomRight" state="frozen"/>
      <selection pane="bottomRight" activeCell="A3" sqref="A3"/>
    </sheetView>
  </sheetViews>
  <sheetFormatPr defaultColWidth="6.875" defaultRowHeight="12.75" customHeight="1"/>
  <cols>
    <col min="1" max="1" width="8.75390625" style="218" customWidth="1"/>
    <col min="2" max="2" width="19.50390625" style="218" customWidth="1"/>
    <col min="3" max="3" width="21.75390625" style="218" customWidth="1"/>
    <col min="4" max="5" width="11.125" style="218" customWidth="1"/>
    <col min="6" max="14" width="10.125" style="218" customWidth="1"/>
    <col min="15" max="256" width="6.875" style="218" customWidth="1"/>
  </cols>
  <sheetData>
    <row r="1" spans="1:255" ht="22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41"/>
      <c r="L1" s="242"/>
      <c r="N1" s="243" t="s">
        <v>242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20" t="s">
        <v>243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215" customFormat="1" ht="22.5" customHeight="1">
      <c r="A3" s="221" t="s">
        <v>2</v>
      </c>
      <c r="B3" s="222"/>
      <c r="C3" s="222"/>
      <c r="D3" s="223"/>
      <c r="E3" s="222"/>
      <c r="F3" s="222"/>
      <c r="G3" s="222"/>
      <c r="H3" s="223"/>
      <c r="I3" s="223"/>
      <c r="J3" s="223"/>
      <c r="K3" s="244"/>
      <c r="L3" s="245"/>
      <c r="N3" s="246" t="s">
        <v>78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</row>
    <row r="4" spans="1:255" s="215" customFormat="1" ht="22.5" customHeight="1">
      <c r="A4" s="224" t="s">
        <v>244</v>
      </c>
      <c r="B4" s="224" t="s">
        <v>132</v>
      </c>
      <c r="C4" s="225" t="s">
        <v>245</v>
      </c>
      <c r="D4" s="226" t="s">
        <v>99</v>
      </c>
      <c r="E4" s="227" t="s">
        <v>82</v>
      </c>
      <c r="F4" s="227"/>
      <c r="G4" s="227"/>
      <c r="H4" s="228" t="s">
        <v>83</v>
      </c>
      <c r="I4" s="224" t="s">
        <v>84</v>
      </c>
      <c r="J4" s="224" t="s">
        <v>85</v>
      </c>
      <c r="K4" s="224" t="s">
        <v>86</v>
      </c>
      <c r="L4" s="247" t="s">
        <v>87</v>
      </c>
      <c r="M4" s="248" t="s">
        <v>88</v>
      </c>
      <c r="N4" s="249" t="s">
        <v>89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</row>
    <row r="5" spans="1:255" s="215" customFormat="1" ht="36" customHeight="1">
      <c r="A5" s="224"/>
      <c r="B5" s="224"/>
      <c r="C5" s="225"/>
      <c r="D5" s="224"/>
      <c r="E5" s="229" t="s">
        <v>90</v>
      </c>
      <c r="F5" s="229" t="s">
        <v>91</v>
      </c>
      <c r="G5" s="229" t="s">
        <v>92</v>
      </c>
      <c r="H5" s="224"/>
      <c r="I5" s="224"/>
      <c r="J5" s="224"/>
      <c r="K5" s="224"/>
      <c r="L5" s="226"/>
      <c r="M5" s="248"/>
      <c r="N5" s="249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</row>
    <row r="6" spans="1:255" s="215" customFormat="1" ht="36" customHeight="1">
      <c r="A6" s="96"/>
      <c r="B6" s="94"/>
      <c r="C6" s="96" t="s">
        <v>81</v>
      </c>
      <c r="D6" s="230">
        <f>E6</f>
        <v>280</v>
      </c>
      <c r="E6" s="231">
        <f>F6+G6</f>
        <v>280</v>
      </c>
      <c r="F6" s="232"/>
      <c r="G6" s="233">
        <f>G9+G10</f>
        <v>280</v>
      </c>
      <c r="H6" s="233"/>
      <c r="I6" s="233"/>
      <c r="J6" s="233"/>
      <c r="K6" s="233"/>
      <c r="L6" s="250"/>
      <c r="M6" s="232"/>
      <c r="N6" s="251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</row>
    <row r="7" spans="1:255" s="216" customFormat="1" ht="36" customHeight="1">
      <c r="A7" s="96" t="s">
        <v>103</v>
      </c>
      <c r="B7" s="234" t="s">
        <v>246</v>
      </c>
      <c r="C7" s="96"/>
      <c r="D7" s="230">
        <f>E7</f>
        <v>280</v>
      </c>
      <c r="E7" s="231">
        <f>F7+G7</f>
        <v>280</v>
      </c>
      <c r="F7" s="232"/>
      <c r="G7" s="233">
        <f>G8</f>
        <v>280</v>
      </c>
      <c r="H7" s="233"/>
      <c r="I7" s="233"/>
      <c r="J7" s="233"/>
      <c r="K7" s="233"/>
      <c r="L7" s="250"/>
      <c r="M7" s="232"/>
      <c r="N7" s="25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</row>
    <row r="8" spans="1:255" s="216" customFormat="1" ht="36" customHeight="1">
      <c r="A8" s="96" t="s">
        <v>247</v>
      </c>
      <c r="B8" s="234" t="s">
        <v>248</v>
      </c>
      <c r="C8" s="96"/>
      <c r="D8" s="230">
        <f>E8</f>
        <v>280</v>
      </c>
      <c r="E8" s="231">
        <f>F8+G8</f>
        <v>280</v>
      </c>
      <c r="F8" s="232"/>
      <c r="G8" s="233">
        <f>SUM(G9:G10)</f>
        <v>280</v>
      </c>
      <c r="H8" s="233"/>
      <c r="I8" s="233"/>
      <c r="J8" s="233"/>
      <c r="K8" s="233"/>
      <c r="L8" s="250"/>
      <c r="M8" s="232"/>
      <c r="N8" s="25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</row>
    <row r="9" spans="1:255" s="217" customFormat="1" ht="36" customHeight="1">
      <c r="A9" s="98" t="s">
        <v>249</v>
      </c>
      <c r="B9" s="235" t="s">
        <v>250</v>
      </c>
      <c r="C9" s="99" t="s">
        <v>251</v>
      </c>
      <c r="D9" s="236">
        <f>E9</f>
        <v>270</v>
      </c>
      <c r="E9" s="236">
        <f>F9+G9</f>
        <v>270</v>
      </c>
      <c r="F9" s="236"/>
      <c r="G9" s="236">
        <v>270</v>
      </c>
      <c r="H9" s="236"/>
      <c r="I9" s="236"/>
      <c r="J9" s="236"/>
      <c r="K9" s="236"/>
      <c r="L9" s="236"/>
      <c r="M9" s="236"/>
      <c r="N9" s="236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1:255" s="215" customFormat="1" ht="36" customHeight="1">
      <c r="A10" s="98" t="s">
        <v>249</v>
      </c>
      <c r="B10" s="235" t="s">
        <v>250</v>
      </c>
      <c r="C10" s="99" t="s">
        <v>252</v>
      </c>
      <c r="D10" s="236">
        <f>E10</f>
        <v>10</v>
      </c>
      <c r="E10" s="236">
        <f>F10+G10</f>
        <v>10</v>
      </c>
      <c r="F10" s="237"/>
      <c r="G10" s="236">
        <v>10</v>
      </c>
      <c r="H10" s="237"/>
      <c r="I10" s="237"/>
      <c r="J10" s="237"/>
      <c r="K10" s="237"/>
      <c r="L10" s="237"/>
      <c r="M10" s="237"/>
      <c r="N10" s="237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ht="36" customHeight="1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36" customHeight="1">
      <c r="A12" s="238"/>
      <c r="B12" s="238"/>
      <c r="C12" s="238"/>
      <c r="D12" s="239"/>
      <c r="E12" s="238"/>
      <c r="F12" s="239"/>
      <c r="G12" s="238"/>
      <c r="H12" s="238"/>
      <c r="I12" s="238"/>
      <c r="J12" s="238"/>
      <c r="K12" s="238"/>
      <c r="L12" s="238"/>
      <c r="M12" s="238"/>
      <c r="N12" s="23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36" customHeight="1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36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36" customHeight="1">
      <c r="A15" s="238"/>
      <c r="B15" s="238"/>
      <c r="C15" s="238"/>
      <c r="D15" s="239"/>
      <c r="E15" s="239"/>
      <c r="F15" s="238"/>
      <c r="G15" s="238"/>
      <c r="H15" s="238"/>
      <c r="I15" s="239"/>
      <c r="J15" s="238"/>
      <c r="K15" s="238"/>
      <c r="L15" s="238"/>
      <c r="M15" s="238"/>
      <c r="N15" s="23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40"/>
      <c r="B16" s="240"/>
      <c r="C16" s="240"/>
      <c r="D16" s="241"/>
      <c r="E16" s="241"/>
      <c r="F16" s="241"/>
      <c r="G16" s="240"/>
      <c r="H16" s="241"/>
      <c r="I16" s="241"/>
      <c r="J16" s="240"/>
      <c r="K16" s="240"/>
      <c r="L16" s="241"/>
      <c r="M16" s="240"/>
      <c r="N16" s="241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41"/>
      <c r="B17" s="241"/>
      <c r="C17" s="240"/>
      <c r="D17" s="241"/>
      <c r="E17" s="241"/>
      <c r="F17" s="241"/>
      <c r="G17" s="240"/>
      <c r="H17" s="241"/>
      <c r="I17" s="241"/>
      <c r="J17" s="240"/>
      <c r="K17" s="241"/>
      <c r="L17" s="241"/>
      <c r="M17" s="241"/>
      <c r="N17" s="241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41"/>
      <c r="B18" s="241"/>
      <c r="C18" s="241"/>
      <c r="D18" s="241"/>
      <c r="E18" s="241"/>
      <c r="F18" s="241"/>
      <c r="G18" s="240"/>
      <c r="H18" s="241"/>
      <c r="I18" s="241"/>
      <c r="J18" s="241"/>
      <c r="K18" s="241"/>
      <c r="L18" s="241"/>
      <c r="M18" s="241"/>
      <c r="N18" s="241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5:255" ht="22.5" customHeight="1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5:255" ht="22.5" customHeight="1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241"/>
      <c r="B21" s="241"/>
      <c r="C21" s="241"/>
      <c r="D21" s="241"/>
      <c r="E21" s="241"/>
      <c r="F21" s="241"/>
      <c r="G21" s="241"/>
      <c r="H21" s="241"/>
      <c r="I21" s="240"/>
      <c r="J21" s="241"/>
      <c r="K21" s="241"/>
      <c r="L21" s="241"/>
      <c r="M21" s="241"/>
      <c r="N21" s="24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showZeros="0" workbookViewId="0" topLeftCell="A1">
      <pane xSplit="7" ySplit="6" topLeftCell="H7" activePane="bottomRight" state="frozen"/>
      <selection pane="bottomRight" activeCell="A3" sqref="A3"/>
    </sheetView>
  </sheetViews>
  <sheetFormatPr defaultColWidth="6.875" defaultRowHeight="12.75" customHeight="1"/>
  <cols>
    <col min="1" max="3" width="4.00390625" style="175" customWidth="1"/>
    <col min="4" max="4" width="9.625" style="175" customWidth="1"/>
    <col min="5" max="5" width="23.125" style="175" customWidth="1"/>
    <col min="6" max="6" width="8.875" style="175" customWidth="1"/>
    <col min="7" max="7" width="8.125" style="175" customWidth="1"/>
    <col min="8" max="10" width="7.125" style="175" customWidth="1"/>
    <col min="11" max="11" width="7.75390625" style="175" customWidth="1"/>
    <col min="12" max="19" width="7.125" style="175" customWidth="1"/>
    <col min="20" max="21" width="7.25390625" style="175" customWidth="1"/>
    <col min="22" max="16384" width="6.875" style="175" customWidth="1"/>
  </cols>
  <sheetData>
    <row r="1" spans="1:21" ht="24.7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98"/>
      <c r="R1" s="198"/>
      <c r="S1" s="205"/>
      <c r="T1" s="205"/>
      <c r="U1" s="176" t="s">
        <v>253</v>
      </c>
    </row>
    <row r="2" spans="1:21" ht="24.75" customHeight="1">
      <c r="A2" s="177" t="s">
        <v>254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2" s="173" customFormat="1" ht="24.75" customHeight="1">
      <c r="A3" s="178" t="s">
        <v>2</v>
      </c>
      <c r="B3" s="179"/>
      <c r="C3" s="180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206"/>
      <c r="R3" s="206"/>
      <c r="S3" s="207"/>
      <c r="T3" s="208" t="s">
        <v>78</v>
      </c>
      <c r="U3" s="208"/>
      <c r="V3" s="209"/>
    </row>
    <row r="4" spans="1:22" s="173" customFormat="1" ht="24.75" customHeight="1">
      <c r="A4" s="182" t="s">
        <v>112</v>
      </c>
      <c r="B4" s="182"/>
      <c r="C4" s="183"/>
      <c r="D4" s="184" t="s">
        <v>79</v>
      </c>
      <c r="E4" s="184" t="s">
        <v>98</v>
      </c>
      <c r="F4" s="185" t="s">
        <v>113</v>
      </c>
      <c r="G4" s="186" t="s">
        <v>114</v>
      </c>
      <c r="H4" s="182"/>
      <c r="I4" s="182"/>
      <c r="J4" s="183"/>
      <c r="K4" s="187" t="s">
        <v>115</v>
      </c>
      <c r="L4" s="201"/>
      <c r="M4" s="201"/>
      <c r="N4" s="201"/>
      <c r="O4" s="201"/>
      <c r="P4" s="201"/>
      <c r="Q4" s="201"/>
      <c r="R4" s="210"/>
      <c r="S4" s="211" t="s">
        <v>116</v>
      </c>
      <c r="T4" s="212" t="s">
        <v>117</v>
      </c>
      <c r="U4" s="212" t="s">
        <v>118</v>
      </c>
      <c r="V4" s="209"/>
    </row>
    <row r="5" spans="1:22" s="173" customFormat="1" ht="24.75" customHeight="1">
      <c r="A5" s="187" t="s">
        <v>100</v>
      </c>
      <c r="B5" s="184" t="s">
        <v>101</v>
      </c>
      <c r="C5" s="184" t="s">
        <v>102</v>
      </c>
      <c r="D5" s="184"/>
      <c r="E5" s="184"/>
      <c r="F5" s="185"/>
      <c r="G5" s="184" t="s">
        <v>81</v>
      </c>
      <c r="H5" s="184" t="s">
        <v>119</v>
      </c>
      <c r="I5" s="184" t="s">
        <v>120</v>
      </c>
      <c r="J5" s="185" t="s">
        <v>121</v>
      </c>
      <c r="K5" s="202" t="s">
        <v>81</v>
      </c>
      <c r="L5" s="162" t="s">
        <v>122</v>
      </c>
      <c r="M5" s="162" t="s">
        <v>123</v>
      </c>
      <c r="N5" s="162" t="s">
        <v>124</v>
      </c>
      <c r="O5" s="162" t="s">
        <v>125</v>
      </c>
      <c r="P5" s="162" t="s">
        <v>126</v>
      </c>
      <c r="Q5" s="162" t="s">
        <v>127</v>
      </c>
      <c r="R5" s="162" t="s">
        <v>128</v>
      </c>
      <c r="S5" s="213"/>
      <c r="T5" s="212"/>
      <c r="U5" s="212"/>
      <c r="V5" s="209"/>
    </row>
    <row r="6" spans="1:21" s="173" customFormat="1" ht="30.75" customHeight="1">
      <c r="A6" s="187"/>
      <c r="B6" s="184"/>
      <c r="C6" s="184"/>
      <c r="D6" s="184"/>
      <c r="E6" s="185"/>
      <c r="F6" s="188" t="s">
        <v>99</v>
      </c>
      <c r="G6" s="184"/>
      <c r="H6" s="184"/>
      <c r="I6" s="184"/>
      <c r="J6" s="185"/>
      <c r="K6" s="203"/>
      <c r="L6" s="162"/>
      <c r="M6" s="162"/>
      <c r="N6" s="162"/>
      <c r="O6" s="162"/>
      <c r="P6" s="162"/>
      <c r="Q6" s="162"/>
      <c r="R6" s="162"/>
      <c r="S6" s="214"/>
      <c r="T6" s="212"/>
      <c r="U6" s="212"/>
    </row>
    <row r="7" spans="1:21" s="174" customFormat="1" ht="24.75" customHeight="1">
      <c r="A7" s="189"/>
      <c r="B7" s="189"/>
      <c r="C7" s="190"/>
      <c r="D7" s="191"/>
      <c r="E7" s="192"/>
      <c r="F7" s="193"/>
      <c r="G7" s="194"/>
      <c r="H7" s="194"/>
      <c r="I7" s="194"/>
      <c r="J7" s="194"/>
      <c r="K7" s="194"/>
      <c r="L7" s="194"/>
      <c r="M7" s="204"/>
      <c r="N7" s="194"/>
      <c r="O7" s="194"/>
      <c r="P7" s="194"/>
      <c r="Q7" s="194"/>
      <c r="R7" s="194"/>
      <c r="S7" s="194"/>
      <c r="T7" s="194"/>
      <c r="U7" s="204"/>
    </row>
    <row r="8" spans="1:21" ht="24.75" customHeight="1">
      <c r="A8" s="195" t="s">
        <v>255</v>
      </c>
      <c r="B8" s="195"/>
      <c r="C8" s="195"/>
      <c r="D8" s="195"/>
      <c r="E8" s="195"/>
      <c r="F8" s="195"/>
      <c r="G8" s="195"/>
      <c r="H8" s="195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79"/>
      <c r="T8" s="179"/>
      <c r="U8" s="179"/>
    </row>
    <row r="9" spans="1:21" ht="18.75" customHeight="1">
      <c r="A9" s="195"/>
      <c r="B9" s="195"/>
      <c r="C9" s="195"/>
      <c r="D9" s="195"/>
      <c r="E9" s="196"/>
      <c r="F9" s="197"/>
      <c r="G9" s="198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79"/>
      <c r="T9" s="179"/>
      <c r="U9" s="179"/>
    </row>
    <row r="10" spans="1:21" ht="18.75" customHeight="1">
      <c r="A10" s="199"/>
      <c r="B10" s="195"/>
      <c r="C10" s="195"/>
      <c r="D10" s="195"/>
      <c r="E10" s="196"/>
      <c r="F10" s="197"/>
      <c r="G10" s="198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79"/>
      <c r="T10" s="179"/>
      <c r="U10" s="179"/>
    </row>
    <row r="11" spans="1:21" ht="18.75" customHeight="1">
      <c r="A11" s="199"/>
      <c r="B11" s="195"/>
      <c r="C11" s="195"/>
      <c r="D11" s="195"/>
      <c r="E11" s="196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79"/>
      <c r="T11" s="179"/>
      <c r="U11" s="180"/>
    </row>
    <row r="12" spans="1:21" ht="18.75" customHeight="1">
      <c r="A12" s="199"/>
      <c r="B12" s="199"/>
      <c r="C12" s="195"/>
      <c r="D12" s="195"/>
      <c r="E12" s="196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79"/>
      <c r="T12" s="179"/>
      <c r="U12" s="180"/>
    </row>
    <row r="13" spans="1:21" ht="18.75" customHeight="1">
      <c r="A13" s="199"/>
      <c r="B13" s="199"/>
      <c r="C13" s="199"/>
      <c r="D13" s="195"/>
      <c r="E13" s="196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79"/>
      <c r="T13" s="179"/>
      <c r="U13" s="180"/>
    </row>
    <row r="14" spans="1:21" ht="18.75" customHeight="1">
      <c r="A14" s="199"/>
      <c r="B14" s="199"/>
      <c r="C14" s="199"/>
      <c r="D14" s="195"/>
      <c r="E14" s="196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79"/>
      <c r="T14" s="180"/>
      <c r="U14" s="180"/>
    </row>
    <row r="15" spans="1:21" ht="18.75" customHeight="1">
      <c r="A15" s="199"/>
      <c r="B15" s="199"/>
      <c r="C15" s="199"/>
      <c r="D15" s="199"/>
      <c r="E15" s="200"/>
      <c r="F15" s="197"/>
      <c r="G15" s="198"/>
      <c r="H15" s="198"/>
      <c r="I15" s="198"/>
      <c r="J15" s="198"/>
      <c r="K15" s="198"/>
      <c r="L15" s="198"/>
      <c r="M15" s="198"/>
      <c r="N15" s="198"/>
      <c r="O15" s="198"/>
      <c r="P15" s="197"/>
      <c r="Q15" s="197"/>
      <c r="R15" s="197"/>
      <c r="S15" s="180"/>
      <c r="T15" s="180"/>
      <c r="U15" s="180"/>
    </row>
  </sheetData>
  <sheetProtection formatCells="0" formatColumns="0" formatRows="0"/>
  <mergeCells count="25">
    <mergeCell ref="A2:U2"/>
    <mergeCell ref="T3:U3"/>
    <mergeCell ref="K4:R4"/>
    <mergeCell ref="A8:H8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pane xSplit="6" ySplit="6" topLeftCell="G7" activePane="bottomRight" state="frozen"/>
      <selection pane="bottomRight" activeCell="A3" sqref="A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102" t="s">
        <v>256</v>
      </c>
    </row>
    <row r="2" spans="1:21" ht="24.75" customHeight="1">
      <c r="A2" s="84" t="s">
        <v>257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s="24" customFormat="1" ht="19.5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103" t="s">
        <v>78</v>
      </c>
      <c r="U3" s="103"/>
    </row>
    <row r="4" spans="1:21" s="24" customFormat="1" ht="27.75" customHeight="1">
      <c r="A4" s="86" t="s">
        <v>112</v>
      </c>
      <c r="B4" s="87"/>
      <c r="C4" s="88"/>
      <c r="D4" s="89" t="s">
        <v>131</v>
      </c>
      <c r="E4" s="89" t="s">
        <v>132</v>
      </c>
      <c r="F4" s="89" t="s">
        <v>99</v>
      </c>
      <c r="G4" s="90" t="s">
        <v>133</v>
      </c>
      <c r="H4" s="90" t="s">
        <v>134</v>
      </c>
      <c r="I4" s="90" t="s">
        <v>135</v>
      </c>
      <c r="J4" s="90" t="s">
        <v>136</v>
      </c>
      <c r="K4" s="90" t="s">
        <v>137</v>
      </c>
      <c r="L4" s="90" t="s">
        <v>138</v>
      </c>
      <c r="M4" s="90" t="s">
        <v>123</v>
      </c>
      <c r="N4" s="90" t="s">
        <v>139</v>
      </c>
      <c r="O4" s="90" t="s">
        <v>121</v>
      </c>
      <c r="P4" s="90" t="s">
        <v>125</v>
      </c>
      <c r="Q4" s="90" t="s">
        <v>124</v>
      </c>
      <c r="R4" s="90" t="s">
        <v>140</v>
      </c>
      <c r="S4" s="90" t="s">
        <v>141</v>
      </c>
      <c r="T4" s="90" t="s">
        <v>142</v>
      </c>
      <c r="U4" s="90" t="s">
        <v>128</v>
      </c>
    </row>
    <row r="5" spans="1:21" s="24" customFormat="1" ht="13.5" customHeight="1">
      <c r="A5" s="89" t="s">
        <v>100</v>
      </c>
      <c r="B5" s="89" t="s">
        <v>101</v>
      </c>
      <c r="C5" s="89" t="s">
        <v>102</v>
      </c>
      <c r="D5" s="91"/>
      <c r="E5" s="91"/>
      <c r="F5" s="91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s="24" customFormat="1" ht="18" customHeight="1">
      <c r="A6" s="92"/>
      <c r="B6" s="92"/>
      <c r="C6" s="92"/>
      <c r="D6" s="92"/>
      <c r="E6" s="92"/>
      <c r="F6" s="92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s="27" customFormat="1" ht="29.25" customHeight="1">
      <c r="A7" s="129"/>
      <c r="B7" s="129"/>
      <c r="C7" s="129"/>
      <c r="D7" s="129"/>
      <c r="E7" s="130"/>
      <c r="F7" s="172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</row>
    <row r="8" s="24" customFormat="1" ht="10.5"/>
    <row r="9" spans="4:10" ht="15">
      <c r="D9" s="132" t="s">
        <v>255</v>
      </c>
      <c r="E9" s="132"/>
      <c r="F9" s="132"/>
      <c r="G9" s="132"/>
      <c r="H9" s="132"/>
      <c r="I9" s="132"/>
      <c r="J9" s="132"/>
    </row>
  </sheetData>
  <sheetProtection formatCells="0" formatColumns="0" formatRows="0"/>
  <mergeCells count="25">
    <mergeCell ref="A2:U2"/>
    <mergeCell ref="T3:U3"/>
    <mergeCell ref="A4:C4"/>
    <mergeCell ref="D9:J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pane xSplit="7" ySplit="6" topLeftCell="H7" activePane="bottomRight" state="frozen"/>
      <selection pane="bottomRight" activeCell="A3" sqref="A3"/>
    </sheetView>
  </sheetViews>
  <sheetFormatPr defaultColWidth="6.875" defaultRowHeight="12.75" customHeight="1"/>
  <cols>
    <col min="1" max="3" width="4.00390625" style="135" customWidth="1"/>
    <col min="4" max="4" width="9.625" style="135" customWidth="1"/>
    <col min="5" max="5" width="22.50390625" style="135" customWidth="1"/>
    <col min="6" max="7" width="8.50390625" style="135" customWidth="1"/>
    <col min="8" max="10" width="7.25390625" style="135" customWidth="1"/>
    <col min="11" max="11" width="8.50390625" style="135" customWidth="1"/>
    <col min="12" max="19" width="7.25390625" style="135" customWidth="1"/>
    <col min="20" max="21" width="7.75390625" style="135" customWidth="1"/>
    <col min="22" max="16384" width="6.875" style="135" customWidth="1"/>
  </cols>
  <sheetData>
    <row r="1" spans="1:21" ht="24.7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58"/>
      <c r="R1" s="158"/>
      <c r="S1" s="164"/>
      <c r="T1" s="164"/>
      <c r="U1" s="136" t="s">
        <v>258</v>
      </c>
    </row>
    <row r="2" spans="1:21" ht="24.75" customHeight="1">
      <c r="A2" s="137" t="s">
        <v>259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2" s="133" customFormat="1" ht="24.75" customHeight="1">
      <c r="A3" s="138" t="s">
        <v>2</v>
      </c>
      <c r="B3" s="139"/>
      <c r="C3" s="140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65"/>
      <c r="R3" s="165"/>
      <c r="S3" s="166"/>
      <c r="T3" s="167" t="s">
        <v>78</v>
      </c>
      <c r="U3" s="167"/>
      <c r="V3" s="168"/>
    </row>
    <row r="4" spans="1:22" s="133" customFormat="1" ht="24.75" customHeight="1">
      <c r="A4" s="142" t="s">
        <v>112</v>
      </c>
      <c r="B4" s="142"/>
      <c r="C4" s="142"/>
      <c r="D4" s="143" t="s">
        <v>79</v>
      </c>
      <c r="E4" s="144" t="s">
        <v>98</v>
      </c>
      <c r="F4" s="144" t="s">
        <v>113</v>
      </c>
      <c r="G4" s="142" t="s">
        <v>114</v>
      </c>
      <c r="H4" s="142"/>
      <c r="I4" s="142"/>
      <c r="J4" s="144"/>
      <c r="K4" s="144" t="s">
        <v>115</v>
      </c>
      <c r="L4" s="143"/>
      <c r="M4" s="143"/>
      <c r="N4" s="143"/>
      <c r="O4" s="143"/>
      <c r="P4" s="143"/>
      <c r="Q4" s="143"/>
      <c r="R4" s="169"/>
      <c r="S4" s="170" t="s">
        <v>116</v>
      </c>
      <c r="T4" s="171" t="s">
        <v>117</v>
      </c>
      <c r="U4" s="171" t="s">
        <v>118</v>
      </c>
      <c r="V4" s="168"/>
    </row>
    <row r="5" spans="1:22" s="133" customFormat="1" ht="24.75" customHeight="1">
      <c r="A5" s="145" t="s">
        <v>100</v>
      </c>
      <c r="B5" s="145" t="s">
        <v>101</v>
      </c>
      <c r="C5" s="145" t="s">
        <v>102</v>
      </c>
      <c r="D5" s="144"/>
      <c r="E5" s="144"/>
      <c r="F5" s="142"/>
      <c r="G5" s="145" t="s">
        <v>81</v>
      </c>
      <c r="H5" s="145" t="s">
        <v>119</v>
      </c>
      <c r="I5" s="145" t="s">
        <v>120</v>
      </c>
      <c r="J5" s="160" t="s">
        <v>121</v>
      </c>
      <c r="K5" s="161" t="s">
        <v>81</v>
      </c>
      <c r="L5" s="162" t="s">
        <v>122</v>
      </c>
      <c r="M5" s="162" t="s">
        <v>123</v>
      </c>
      <c r="N5" s="162" t="s">
        <v>124</v>
      </c>
      <c r="O5" s="162" t="s">
        <v>125</v>
      </c>
      <c r="P5" s="162" t="s">
        <v>126</v>
      </c>
      <c r="Q5" s="162" t="s">
        <v>127</v>
      </c>
      <c r="R5" s="162" t="s">
        <v>128</v>
      </c>
      <c r="S5" s="171"/>
      <c r="T5" s="171"/>
      <c r="U5" s="171"/>
      <c r="V5" s="168"/>
    </row>
    <row r="6" spans="1:21" s="133" customFormat="1" ht="30.75" customHeight="1">
      <c r="A6" s="144"/>
      <c r="B6" s="144"/>
      <c r="C6" s="144"/>
      <c r="D6" s="144"/>
      <c r="E6" s="142"/>
      <c r="F6" s="146" t="s">
        <v>99</v>
      </c>
      <c r="G6" s="144"/>
      <c r="H6" s="144"/>
      <c r="I6" s="144"/>
      <c r="J6" s="142"/>
      <c r="K6" s="143"/>
      <c r="L6" s="162"/>
      <c r="M6" s="162"/>
      <c r="N6" s="162"/>
      <c r="O6" s="162"/>
      <c r="P6" s="162"/>
      <c r="Q6" s="162"/>
      <c r="R6" s="162"/>
      <c r="S6" s="171"/>
      <c r="T6" s="171"/>
      <c r="U6" s="171"/>
    </row>
    <row r="7" spans="1:21" s="134" customFormat="1" ht="24.75" customHeight="1">
      <c r="A7" s="147"/>
      <c r="B7" s="147"/>
      <c r="C7" s="148"/>
      <c r="D7" s="149"/>
      <c r="E7" s="150"/>
      <c r="F7" s="151"/>
      <c r="G7" s="152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1"/>
    </row>
    <row r="8" spans="1:21" ht="27" customHeight="1">
      <c r="A8" s="154"/>
      <c r="B8" s="154"/>
      <c r="C8" s="154" t="s">
        <v>260</v>
      </c>
      <c r="D8" s="154"/>
      <c r="E8" s="154"/>
      <c r="F8" s="154"/>
      <c r="G8" s="154"/>
      <c r="H8" s="154"/>
      <c r="I8" s="154"/>
      <c r="J8" s="156"/>
      <c r="K8" s="156"/>
      <c r="L8" s="156"/>
      <c r="M8" s="156"/>
      <c r="N8" s="156"/>
      <c r="O8" s="156"/>
      <c r="P8" s="156"/>
      <c r="Q8" s="156"/>
      <c r="R8" s="156"/>
      <c r="S8" s="139"/>
      <c r="T8" s="139"/>
      <c r="U8" s="139"/>
    </row>
    <row r="9" spans="1:21" ht="18.75" customHeight="1">
      <c r="A9" s="154"/>
      <c r="B9" s="154"/>
      <c r="C9" s="154"/>
      <c r="D9" s="154"/>
      <c r="E9" s="154"/>
      <c r="F9" s="154"/>
      <c r="G9" s="154"/>
      <c r="H9" s="154"/>
      <c r="I9" s="154"/>
      <c r="J9" s="156"/>
      <c r="K9" s="156"/>
      <c r="L9" s="156"/>
      <c r="M9" s="156"/>
      <c r="N9" s="156"/>
      <c r="O9" s="156"/>
      <c r="P9" s="156"/>
      <c r="Q9" s="156"/>
      <c r="R9" s="156"/>
      <c r="S9" s="139"/>
      <c r="T9" s="139"/>
      <c r="U9" s="139"/>
    </row>
    <row r="10" spans="1:21" ht="18.75" customHeight="1">
      <c r="A10" s="154"/>
      <c r="B10" s="154"/>
      <c r="C10" s="154"/>
      <c r="D10" s="154"/>
      <c r="E10" s="155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39"/>
      <c r="T10" s="139"/>
      <c r="U10" s="139"/>
    </row>
    <row r="11" spans="1:21" ht="18.75" customHeight="1">
      <c r="A11" s="154"/>
      <c r="B11" s="154"/>
      <c r="C11" s="154"/>
      <c r="D11" s="154"/>
      <c r="E11" s="155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39"/>
      <c r="T11" s="139"/>
      <c r="U11" s="139"/>
    </row>
    <row r="12" spans="1:21" ht="18.75" customHeight="1">
      <c r="A12" s="154"/>
      <c r="B12" s="154"/>
      <c r="C12" s="154"/>
      <c r="D12" s="154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39"/>
      <c r="T12" s="139"/>
      <c r="U12" s="140"/>
    </row>
    <row r="13" spans="1:21" ht="18.75" customHeight="1">
      <c r="A13" s="157"/>
      <c r="B13" s="157"/>
      <c r="C13" s="157"/>
      <c r="D13" s="154"/>
      <c r="E13" s="155"/>
      <c r="F13" s="156"/>
      <c r="G13" s="158"/>
      <c r="H13" s="156"/>
      <c r="I13" s="156"/>
      <c r="J13" s="156"/>
      <c r="K13" s="158"/>
      <c r="L13" s="156"/>
      <c r="M13" s="156"/>
      <c r="N13" s="156"/>
      <c r="O13" s="156"/>
      <c r="P13" s="156"/>
      <c r="Q13" s="156"/>
      <c r="R13" s="156"/>
      <c r="S13" s="139"/>
      <c r="T13" s="139"/>
      <c r="U13" s="140"/>
    </row>
    <row r="14" spans="1:21" ht="18.75" customHeight="1">
      <c r="A14" s="157"/>
      <c r="B14" s="157"/>
      <c r="C14" s="157"/>
      <c r="D14" s="157"/>
      <c r="E14" s="159"/>
      <c r="F14" s="156"/>
      <c r="G14" s="158"/>
      <c r="H14" s="158"/>
      <c r="I14" s="158"/>
      <c r="J14" s="158"/>
      <c r="K14" s="158"/>
      <c r="L14" s="158"/>
      <c r="M14" s="156"/>
      <c r="N14" s="156"/>
      <c r="O14" s="156"/>
      <c r="P14" s="156"/>
      <c r="Q14" s="156"/>
      <c r="R14" s="156"/>
      <c r="S14" s="139"/>
      <c r="T14" s="140"/>
      <c r="U14" s="140"/>
    </row>
    <row r="15" spans="1:21" ht="18.75" customHeight="1">
      <c r="A15" s="157"/>
      <c r="B15" s="157"/>
      <c r="C15" s="157"/>
      <c r="D15" s="157"/>
      <c r="E15" s="159"/>
      <c r="F15" s="156"/>
      <c r="G15" s="158"/>
      <c r="H15" s="158"/>
      <c r="I15" s="158"/>
      <c r="J15" s="158"/>
      <c r="K15" s="158"/>
      <c r="L15" s="158"/>
      <c r="M15" s="156"/>
      <c r="N15" s="156"/>
      <c r="O15" s="156"/>
      <c r="P15" s="156"/>
      <c r="Q15" s="156"/>
      <c r="R15" s="156"/>
      <c r="S15" s="140"/>
      <c r="T15" s="140"/>
      <c r="U15" s="140"/>
    </row>
    <row r="16" spans="1:22" ht="12.75" customHeight="1">
      <c r="A16"/>
      <c r="B16"/>
      <c r="C16"/>
      <c r="D16"/>
      <c r="E16"/>
      <c r="F16"/>
      <c r="G16"/>
      <c r="H16"/>
      <c r="I16"/>
      <c r="J16"/>
      <c r="K16"/>
      <c r="L16" s="163"/>
      <c r="M16" s="163"/>
      <c r="N16"/>
      <c r="O16"/>
      <c r="P16"/>
      <c r="Q16"/>
      <c r="R16"/>
      <c r="S16"/>
      <c r="T16"/>
      <c r="U16"/>
      <c r="V16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C8:I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pane xSplit="6" ySplit="6" topLeftCell="G7" activePane="bottomRight" state="frozen"/>
      <selection pane="bottomRight" activeCell="A3" sqref="A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102" t="s">
        <v>261</v>
      </c>
    </row>
    <row r="2" spans="1:21" ht="24.75" customHeight="1">
      <c r="A2" s="84" t="s">
        <v>262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s="24" customFormat="1" ht="19.5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103" t="s">
        <v>78</v>
      </c>
      <c r="U3" s="103"/>
    </row>
    <row r="4" spans="1:21" s="24" customFormat="1" ht="27.75" customHeight="1">
      <c r="A4" s="86" t="s">
        <v>112</v>
      </c>
      <c r="B4" s="87"/>
      <c r="C4" s="88"/>
      <c r="D4" s="89" t="s">
        <v>131</v>
      </c>
      <c r="E4" s="89" t="s">
        <v>132</v>
      </c>
      <c r="F4" s="89" t="s">
        <v>99</v>
      </c>
      <c r="G4" s="90" t="s">
        <v>133</v>
      </c>
      <c r="H4" s="90" t="s">
        <v>134</v>
      </c>
      <c r="I4" s="90" t="s">
        <v>135</v>
      </c>
      <c r="J4" s="90" t="s">
        <v>136</v>
      </c>
      <c r="K4" s="90" t="s">
        <v>137</v>
      </c>
      <c r="L4" s="90" t="s">
        <v>138</v>
      </c>
      <c r="M4" s="90" t="s">
        <v>123</v>
      </c>
      <c r="N4" s="90" t="s">
        <v>139</v>
      </c>
      <c r="O4" s="90" t="s">
        <v>121</v>
      </c>
      <c r="P4" s="90" t="s">
        <v>125</v>
      </c>
      <c r="Q4" s="90" t="s">
        <v>124</v>
      </c>
      <c r="R4" s="90" t="s">
        <v>140</v>
      </c>
      <c r="S4" s="90" t="s">
        <v>141</v>
      </c>
      <c r="T4" s="90" t="s">
        <v>142</v>
      </c>
      <c r="U4" s="90" t="s">
        <v>128</v>
      </c>
    </row>
    <row r="5" spans="1:21" s="24" customFormat="1" ht="13.5" customHeight="1">
      <c r="A5" s="89" t="s">
        <v>100</v>
      </c>
      <c r="B5" s="89" t="s">
        <v>101</v>
      </c>
      <c r="C5" s="89" t="s">
        <v>102</v>
      </c>
      <c r="D5" s="91"/>
      <c r="E5" s="91"/>
      <c r="F5" s="91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s="24" customFormat="1" ht="18" customHeight="1">
      <c r="A6" s="92"/>
      <c r="B6" s="92"/>
      <c r="C6" s="92"/>
      <c r="D6" s="92"/>
      <c r="E6" s="92"/>
      <c r="F6" s="92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s="27" customFormat="1" ht="29.25" customHeight="1">
      <c r="A7" s="129"/>
      <c r="B7" s="129"/>
      <c r="C7" s="129"/>
      <c r="D7" s="129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</row>
    <row r="9" spans="4:10" ht="15">
      <c r="D9" s="132" t="s">
        <v>260</v>
      </c>
      <c r="E9" s="132"/>
      <c r="F9" s="132"/>
      <c r="G9" s="132"/>
      <c r="H9" s="132"/>
      <c r="I9" s="132"/>
      <c r="J9" s="132"/>
    </row>
  </sheetData>
  <sheetProtection formatCells="0" formatColumns="0" formatRows="0"/>
  <mergeCells count="25">
    <mergeCell ref="A2:U2"/>
    <mergeCell ref="T3:U3"/>
    <mergeCell ref="A4:C4"/>
    <mergeCell ref="D9:J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pane xSplit="7" ySplit="7" topLeftCell="H8" activePane="bottomRight" state="frozen"/>
      <selection pane="bottomRight" activeCell="A3" sqref="A3"/>
    </sheetView>
  </sheetViews>
  <sheetFormatPr defaultColWidth="6.875" defaultRowHeight="12.75" customHeight="1"/>
  <cols>
    <col min="1" max="3" width="5.125" style="106" customWidth="1"/>
    <col min="4" max="4" width="9.125" style="106" customWidth="1"/>
    <col min="5" max="5" width="25.25390625" style="106" customWidth="1"/>
    <col min="6" max="6" width="11.625" style="106" customWidth="1"/>
    <col min="7" max="7" width="11.50390625" style="106" customWidth="1"/>
    <col min="8" max="8" width="11.125" style="106" customWidth="1"/>
    <col min="9" max="10" width="7.50390625" style="106" customWidth="1"/>
    <col min="11" max="11" width="8.375" style="106" customWidth="1"/>
    <col min="12" max="21" width="7.50390625" style="106" customWidth="1"/>
    <col min="22" max="41" width="6.875" style="106" customWidth="1"/>
    <col min="42" max="42" width="6.625" style="106" customWidth="1"/>
    <col min="43" max="253" width="6.875" style="106" customWidth="1"/>
    <col min="254" max="256" width="6.875" style="107" customWidth="1"/>
  </cols>
  <sheetData>
    <row r="1" spans="22:255" ht="27" customHeight="1">
      <c r="V1" s="123" t="s">
        <v>263</v>
      </c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IT1"/>
      <c r="IU1"/>
    </row>
    <row r="2" spans="1:255" ht="33" customHeight="1">
      <c r="A2" s="108" t="s">
        <v>264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IT2"/>
      <c r="IU2"/>
    </row>
    <row r="3" spans="1:255" ht="18.75" customHeight="1">
      <c r="A3" s="109" t="s">
        <v>2</v>
      </c>
      <c r="B3" s="109"/>
      <c r="C3" s="109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24"/>
      <c r="U3" s="125" t="s">
        <v>78</v>
      </c>
      <c r="V3" s="124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IT3"/>
      <c r="IU3"/>
    </row>
    <row r="4" spans="1:255" s="104" customFormat="1" ht="23.25" customHeight="1">
      <c r="A4" s="111" t="s">
        <v>112</v>
      </c>
      <c r="B4" s="111"/>
      <c r="C4" s="111"/>
      <c r="D4" s="112" t="s">
        <v>79</v>
      </c>
      <c r="E4" s="113" t="s">
        <v>98</v>
      </c>
      <c r="F4" s="112" t="s">
        <v>113</v>
      </c>
      <c r="G4" s="114" t="s">
        <v>114</v>
      </c>
      <c r="H4" s="114"/>
      <c r="I4" s="114"/>
      <c r="J4" s="114"/>
      <c r="K4" s="114" t="s">
        <v>115</v>
      </c>
      <c r="L4" s="114"/>
      <c r="M4" s="114"/>
      <c r="N4" s="114"/>
      <c r="O4" s="114"/>
      <c r="P4" s="114"/>
      <c r="Q4" s="114"/>
      <c r="R4" s="114"/>
      <c r="S4" s="115" t="s">
        <v>265</v>
      </c>
      <c r="T4" s="115"/>
      <c r="U4" s="115"/>
      <c r="V4" s="115"/>
      <c r="IT4"/>
      <c r="IU4"/>
    </row>
    <row r="5" spans="1:255" s="104" customFormat="1" ht="23.25" customHeight="1">
      <c r="A5" s="115" t="s">
        <v>100</v>
      </c>
      <c r="B5" s="112" t="s">
        <v>101</v>
      </c>
      <c r="C5" s="112" t="s">
        <v>102</v>
      </c>
      <c r="D5" s="112"/>
      <c r="E5" s="113"/>
      <c r="F5" s="112"/>
      <c r="G5" s="112" t="s">
        <v>81</v>
      </c>
      <c r="H5" s="112" t="s">
        <v>119</v>
      </c>
      <c r="I5" s="112" t="s">
        <v>120</v>
      </c>
      <c r="J5" s="112" t="s">
        <v>121</v>
      </c>
      <c r="K5" s="112" t="s">
        <v>81</v>
      </c>
      <c r="L5" s="112" t="s">
        <v>122</v>
      </c>
      <c r="M5" s="112" t="s">
        <v>123</v>
      </c>
      <c r="N5" s="112" t="s">
        <v>124</v>
      </c>
      <c r="O5" s="112" t="s">
        <v>125</v>
      </c>
      <c r="P5" s="112" t="s">
        <v>126</v>
      </c>
      <c r="Q5" s="112" t="s">
        <v>127</v>
      </c>
      <c r="R5" s="112" t="s">
        <v>128</v>
      </c>
      <c r="S5" s="115" t="s">
        <v>81</v>
      </c>
      <c r="T5" s="115" t="s">
        <v>266</v>
      </c>
      <c r="U5" s="115" t="s">
        <v>267</v>
      </c>
      <c r="V5" s="115" t="s">
        <v>268</v>
      </c>
      <c r="IT5"/>
      <c r="IU5"/>
    </row>
    <row r="6" spans="1:255" ht="31.5" customHeight="1">
      <c r="A6" s="115"/>
      <c r="B6" s="112"/>
      <c r="C6" s="112"/>
      <c r="D6" s="112"/>
      <c r="E6" s="113"/>
      <c r="F6" s="116" t="s">
        <v>99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5"/>
      <c r="T6" s="115"/>
      <c r="U6" s="115"/>
      <c r="V6" s="115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07"/>
      <c r="IR6" s="107"/>
      <c r="IS6" s="107"/>
      <c r="IT6"/>
      <c r="IU6"/>
    </row>
    <row r="7" spans="1:256" s="105" customFormat="1" ht="34.5" customHeight="1">
      <c r="A7" s="93"/>
      <c r="B7" s="93"/>
      <c r="C7" s="93"/>
      <c r="D7" s="93"/>
      <c r="E7" s="94" t="s">
        <v>81</v>
      </c>
      <c r="F7" s="71">
        <f>G7</f>
        <v>2580</v>
      </c>
      <c r="G7" s="71">
        <f>H7+I7</f>
        <v>2580</v>
      </c>
      <c r="H7" s="71">
        <f>H8</f>
        <v>2580</v>
      </c>
      <c r="I7" s="120"/>
      <c r="J7" s="120"/>
      <c r="K7" s="121"/>
      <c r="L7" s="121"/>
      <c r="M7" s="121"/>
      <c r="N7" s="120"/>
      <c r="O7" s="120"/>
      <c r="P7" s="121"/>
      <c r="Q7" s="121"/>
      <c r="R7" s="121"/>
      <c r="S7" s="121"/>
      <c r="T7" s="121"/>
      <c r="U7" s="121"/>
      <c r="V7" s="121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8"/>
      <c r="IR7" s="128"/>
      <c r="IS7" s="128"/>
      <c r="IV7" s="128"/>
    </row>
    <row r="8" spans="1:256" s="105" customFormat="1" ht="34.5" customHeight="1">
      <c r="A8" s="96" t="s">
        <v>103</v>
      </c>
      <c r="B8" s="96"/>
      <c r="C8" s="96"/>
      <c r="D8" s="632" t="s">
        <v>93</v>
      </c>
      <c r="E8" s="94" t="s">
        <v>104</v>
      </c>
      <c r="F8" s="71">
        <f>G8</f>
        <v>2580</v>
      </c>
      <c r="G8" s="71">
        <f>H8+I8</f>
        <v>2580</v>
      </c>
      <c r="H8" s="71">
        <f>H9</f>
        <v>2580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8"/>
      <c r="IR8" s="128"/>
      <c r="IS8" s="128"/>
      <c r="IV8" s="128"/>
    </row>
    <row r="9" spans="1:256" s="105" customFormat="1" ht="34.5" customHeight="1">
      <c r="A9" s="96" t="s">
        <v>103</v>
      </c>
      <c r="B9" s="96" t="s">
        <v>105</v>
      </c>
      <c r="C9" s="96"/>
      <c r="D9" s="632" t="s">
        <v>93</v>
      </c>
      <c r="E9" s="94" t="s">
        <v>106</v>
      </c>
      <c r="F9" s="71">
        <f>G9</f>
        <v>2580</v>
      </c>
      <c r="G9" s="71">
        <f>H9+I9</f>
        <v>2580</v>
      </c>
      <c r="H9" s="71">
        <f>H10</f>
        <v>2580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8"/>
      <c r="IR9" s="128"/>
      <c r="IS9" s="128"/>
      <c r="IV9" s="128"/>
    </row>
    <row r="10" spans="1:255" ht="34.5" customHeight="1">
      <c r="A10" s="98" t="s">
        <v>103</v>
      </c>
      <c r="B10" s="98" t="s">
        <v>105</v>
      </c>
      <c r="C10" s="98" t="s">
        <v>105</v>
      </c>
      <c r="D10" s="633" t="s">
        <v>93</v>
      </c>
      <c r="E10" s="99" t="s">
        <v>107</v>
      </c>
      <c r="F10" s="74">
        <f>G10</f>
        <v>2580</v>
      </c>
      <c r="G10" s="74">
        <f>H10+I10</f>
        <v>2580</v>
      </c>
      <c r="H10" s="74">
        <v>2580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IT10"/>
      <c r="IU10"/>
    </row>
    <row r="11" spans="1:255" ht="34.5" customHeight="1">
      <c r="A11" s="118"/>
      <c r="B11" s="118"/>
      <c r="C11" s="118"/>
      <c r="D11" s="118"/>
      <c r="E11" s="118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22"/>
      <c r="Q11" s="122"/>
      <c r="R11" s="122"/>
      <c r="S11" s="122"/>
      <c r="T11" s="122"/>
      <c r="U11" s="122"/>
      <c r="V11" s="122"/>
      <c r="IT11"/>
      <c r="IU11"/>
    </row>
    <row r="12" spans="1:255" ht="34.5" customHeight="1">
      <c r="A12" s="118"/>
      <c r="B12" s="118"/>
      <c r="C12" s="118"/>
      <c r="D12" s="118"/>
      <c r="E12" s="118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22"/>
      <c r="Q12" s="122"/>
      <c r="R12" s="122"/>
      <c r="S12" s="122"/>
      <c r="T12" s="122"/>
      <c r="U12" s="122"/>
      <c r="V12" s="122"/>
      <c r="IT12"/>
      <c r="IU12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showGridLines="0" showZeros="0" workbookViewId="0" topLeftCell="A1">
      <pane xSplit="6" ySplit="7" topLeftCell="G8" activePane="bottomRight" state="frozen"/>
      <selection pane="bottomRight" activeCell="A3" sqref="A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23.50390625" style="0" customWidth="1"/>
    <col min="6" max="6" width="10.625" style="0" customWidth="1"/>
    <col min="7" max="7" width="11.75390625" style="0" customWidth="1"/>
    <col min="8" max="21" width="7.25390625" style="0" customWidth="1"/>
  </cols>
  <sheetData>
    <row r="1" spans="1:21" ht="1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102" t="s">
        <v>269</v>
      </c>
    </row>
    <row r="2" spans="1:21" ht="24.75" customHeight="1">
      <c r="A2" s="84" t="s">
        <v>270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s="24" customFormat="1" ht="19.5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103" t="s">
        <v>78</v>
      </c>
      <c r="U3" s="103"/>
    </row>
    <row r="4" spans="1:21" s="24" customFormat="1" ht="27.75" customHeight="1">
      <c r="A4" s="86" t="s">
        <v>112</v>
      </c>
      <c r="B4" s="87"/>
      <c r="C4" s="88"/>
      <c r="D4" s="89" t="s">
        <v>131</v>
      </c>
      <c r="E4" s="89" t="s">
        <v>132</v>
      </c>
      <c r="F4" s="89" t="s">
        <v>99</v>
      </c>
      <c r="G4" s="90" t="s">
        <v>133</v>
      </c>
      <c r="H4" s="90" t="s">
        <v>134</v>
      </c>
      <c r="I4" s="90" t="s">
        <v>135</v>
      </c>
      <c r="J4" s="90" t="s">
        <v>136</v>
      </c>
      <c r="K4" s="90" t="s">
        <v>137</v>
      </c>
      <c r="L4" s="90" t="s">
        <v>138</v>
      </c>
      <c r="M4" s="90" t="s">
        <v>123</v>
      </c>
      <c r="N4" s="90" t="s">
        <v>139</v>
      </c>
      <c r="O4" s="90" t="s">
        <v>121</v>
      </c>
      <c r="P4" s="90" t="s">
        <v>125</v>
      </c>
      <c r="Q4" s="90" t="s">
        <v>124</v>
      </c>
      <c r="R4" s="90" t="s">
        <v>140</v>
      </c>
      <c r="S4" s="90" t="s">
        <v>141</v>
      </c>
      <c r="T4" s="90" t="s">
        <v>142</v>
      </c>
      <c r="U4" s="90" t="s">
        <v>128</v>
      </c>
    </row>
    <row r="5" spans="1:21" s="24" customFormat="1" ht="13.5" customHeight="1">
      <c r="A5" s="89" t="s">
        <v>100</v>
      </c>
      <c r="B5" s="89" t="s">
        <v>101</v>
      </c>
      <c r="C5" s="89" t="s">
        <v>102</v>
      </c>
      <c r="D5" s="91"/>
      <c r="E5" s="91"/>
      <c r="F5" s="91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s="24" customFormat="1" ht="18" customHeight="1">
      <c r="A6" s="92"/>
      <c r="B6" s="92"/>
      <c r="C6" s="92"/>
      <c r="D6" s="92"/>
      <c r="E6" s="92"/>
      <c r="F6" s="92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s="81" customFormat="1" ht="37.5" customHeight="1">
      <c r="A7" s="93"/>
      <c r="B7" s="93"/>
      <c r="C7" s="93"/>
      <c r="D7" s="93"/>
      <c r="E7" s="94" t="s">
        <v>81</v>
      </c>
      <c r="F7" s="71">
        <f>G7+H7</f>
        <v>2580</v>
      </c>
      <c r="G7" s="95">
        <f>G8</f>
        <v>2580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s="81" customFormat="1" ht="37.5" customHeight="1">
      <c r="A8" s="96" t="s">
        <v>103</v>
      </c>
      <c r="B8" s="96"/>
      <c r="C8" s="96"/>
      <c r="D8" s="632" t="s">
        <v>93</v>
      </c>
      <c r="E8" s="94" t="s">
        <v>104</v>
      </c>
      <c r="F8" s="71">
        <f>G8+H8</f>
        <v>2580</v>
      </c>
      <c r="G8" s="95">
        <f>G9</f>
        <v>2580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s="81" customFormat="1" ht="37.5" customHeight="1">
      <c r="A9" s="96" t="s">
        <v>103</v>
      </c>
      <c r="B9" s="96" t="s">
        <v>105</v>
      </c>
      <c r="C9" s="96"/>
      <c r="D9" s="632" t="s">
        <v>93</v>
      </c>
      <c r="E9" s="94" t="s">
        <v>106</v>
      </c>
      <c r="F9" s="71">
        <f>G9+H9</f>
        <v>2580</v>
      </c>
      <c r="G9" s="95">
        <f>G10</f>
        <v>2580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 ht="36" customHeight="1">
      <c r="A10" s="98" t="s">
        <v>103</v>
      </c>
      <c r="B10" s="98" t="s">
        <v>105</v>
      </c>
      <c r="C10" s="98" t="s">
        <v>105</v>
      </c>
      <c r="D10" s="636" t="s">
        <v>93</v>
      </c>
      <c r="E10" s="99" t="s">
        <v>107</v>
      </c>
      <c r="F10" s="74">
        <f>G10+H10</f>
        <v>2580</v>
      </c>
      <c r="G10" s="74">
        <f>'26、经费拔款'!H10</f>
        <v>2580</v>
      </c>
      <c r="H10" s="74">
        <f>'26、经费拔款'!I10</f>
        <v>0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</row>
    <row r="11" spans="1:21" ht="33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ht="33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pane xSplit="2" ySplit="7" topLeftCell="C8" activePane="bottomRight" state="frozen"/>
      <selection pane="bottomRight" activeCell="A3" sqref="A3"/>
    </sheetView>
  </sheetViews>
  <sheetFormatPr defaultColWidth="6.875" defaultRowHeight="12.75" customHeight="1"/>
  <cols>
    <col min="1" max="1" width="15.50390625" style="57" customWidth="1"/>
    <col min="2" max="2" width="9.125" style="57" customWidth="1"/>
    <col min="3" max="8" width="7.875" style="57" customWidth="1"/>
    <col min="9" max="9" width="9.125" style="57" customWidth="1"/>
    <col min="10" max="15" width="7.875" style="57" customWidth="1"/>
    <col min="16" max="250" width="6.875" style="57" customWidth="1"/>
    <col min="251" max="16384" width="6.875" style="57" customWidth="1"/>
  </cols>
  <sheetData>
    <row r="1" spans="15:250" ht="12.75" customHeight="1">
      <c r="O1" s="78" t="s">
        <v>271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8" t="s">
        <v>272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s="54" customFormat="1" ht="25.5" customHeight="1">
      <c r="A3" s="59" t="s">
        <v>2</v>
      </c>
      <c r="F3" s="59"/>
      <c r="G3" s="59"/>
      <c r="H3" s="59"/>
      <c r="I3" s="59"/>
      <c r="J3" s="59"/>
      <c r="K3" s="59"/>
      <c r="L3" s="59"/>
      <c r="M3" s="59"/>
      <c r="N3" s="59"/>
      <c r="O3" s="59" t="s">
        <v>78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</row>
    <row r="4" spans="1:250" s="54" customFormat="1" ht="23.25" customHeight="1">
      <c r="A4" s="60" t="s">
        <v>273</v>
      </c>
      <c r="B4" s="61" t="s">
        <v>274</v>
      </c>
      <c r="C4" s="61"/>
      <c r="D4" s="61"/>
      <c r="E4" s="61"/>
      <c r="F4" s="61"/>
      <c r="G4" s="61"/>
      <c r="H4" s="61"/>
      <c r="I4" s="79" t="s">
        <v>275</v>
      </c>
      <c r="J4" s="80"/>
      <c r="K4" s="80"/>
      <c r="L4" s="80"/>
      <c r="M4" s="80"/>
      <c r="N4" s="80"/>
      <c r="O4" s="80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</row>
    <row r="5" spans="1:250" s="54" customFormat="1" ht="23.25" customHeight="1">
      <c r="A5" s="60"/>
      <c r="B5" s="62" t="s">
        <v>81</v>
      </c>
      <c r="C5" s="62" t="s">
        <v>185</v>
      </c>
      <c r="D5" s="62" t="s">
        <v>276</v>
      </c>
      <c r="E5" s="63" t="s">
        <v>277</v>
      </c>
      <c r="F5" s="64" t="s">
        <v>188</v>
      </c>
      <c r="G5" s="64" t="s">
        <v>278</v>
      </c>
      <c r="H5" s="65" t="s">
        <v>190</v>
      </c>
      <c r="I5" s="67" t="s">
        <v>81</v>
      </c>
      <c r="J5" s="68" t="s">
        <v>185</v>
      </c>
      <c r="K5" s="68" t="s">
        <v>276</v>
      </c>
      <c r="L5" s="68" t="s">
        <v>277</v>
      </c>
      <c r="M5" s="68" t="s">
        <v>188</v>
      </c>
      <c r="N5" s="68" t="s">
        <v>278</v>
      </c>
      <c r="O5" s="68" t="s">
        <v>190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</row>
    <row r="6" spans="1:250" s="54" customFormat="1" ht="33" customHeight="1">
      <c r="A6" s="60"/>
      <c r="B6" s="66"/>
      <c r="C6" s="66"/>
      <c r="D6" s="66"/>
      <c r="E6" s="67"/>
      <c r="F6" s="68"/>
      <c r="G6" s="68"/>
      <c r="H6" s="69"/>
      <c r="I6" s="67"/>
      <c r="J6" s="68"/>
      <c r="K6" s="68"/>
      <c r="L6" s="68"/>
      <c r="M6" s="68"/>
      <c r="N6" s="68"/>
      <c r="O6" s="68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</row>
    <row r="7" spans="1:250" s="55" customFormat="1" ht="30" customHeight="1">
      <c r="A7" s="70" t="s">
        <v>81</v>
      </c>
      <c r="B7" s="71">
        <f>C7+D7+E7+F7+G7+H7</f>
        <v>18</v>
      </c>
      <c r="C7" s="71">
        <f>C8</f>
        <v>18</v>
      </c>
      <c r="D7" s="72"/>
      <c r="E7" s="72"/>
      <c r="F7" s="72"/>
      <c r="G7" s="72"/>
      <c r="H7" s="72"/>
      <c r="I7" s="71">
        <f>J7+K7+L7+M7+N7+O7</f>
        <v>15.34</v>
      </c>
      <c r="J7" s="72">
        <f>J8</f>
        <v>15.34</v>
      </c>
      <c r="K7" s="72"/>
      <c r="L7" s="72"/>
      <c r="M7" s="72"/>
      <c r="N7" s="72"/>
      <c r="O7" s="72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</row>
    <row r="8" spans="1:250" s="56" customFormat="1" ht="30" customHeight="1">
      <c r="A8" s="73" t="s">
        <v>94</v>
      </c>
      <c r="B8" s="74">
        <f>C8+D8+E8+F8+G8+H8</f>
        <v>18</v>
      </c>
      <c r="C8" s="74">
        <v>18</v>
      </c>
      <c r="D8" s="74"/>
      <c r="E8" s="74"/>
      <c r="F8" s="74">
        <v>0</v>
      </c>
      <c r="G8" s="74"/>
      <c r="H8" s="74"/>
      <c r="I8" s="74">
        <f>J8+K8+L8+M8+N8+O8</f>
        <v>15.34</v>
      </c>
      <c r="J8" s="74">
        <v>15.34</v>
      </c>
      <c r="K8" s="74"/>
      <c r="L8" s="74"/>
      <c r="M8" s="74">
        <v>0</v>
      </c>
      <c r="N8" s="74"/>
      <c r="O8" s="74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</row>
    <row r="9" spans="1:250" ht="30" customHeight="1">
      <c r="A9" s="75"/>
      <c r="B9" s="76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30" customHeight="1">
      <c r="A10" s="76"/>
      <c r="B10" s="76"/>
      <c r="C10" s="75"/>
      <c r="D10" s="75"/>
      <c r="E10" s="75"/>
      <c r="F10" s="75"/>
      <c r="G10" s="75"/>
      <c r="H10" s="75"/>
      <c r="I10" s="75"/>
      <c r="J10" s="75"/>
      <c r="K10" s="76"/>
      <c r="L10" s="75"/>
      <c r="M10" s="76"/>
      <c r="N10" s="82"/>
      <c r="O10" s="75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30" customHeight="1">
      <c r="A11" s="76"/>
      <c r="B11" s="76"/>
      <c r="C11" s="76"/>
      <c r="D11" s="75"/>
      <c r="E11" s="76"/>
      <c r="F11" s="76"/>
      <c r="G11" s="75"/>
      <c r="H11" s="75"/>
      <c r="I11" s="75"/>
      <c r="J11" s="76"/>
      <c r="K11" s="75"/>
      <c r="L11" s="76"/>
      <c r="M11" s="76"/>
      <c r="N11" s="76"/>
      <c r="O11" s="7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7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7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7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pane xSplit="3" ySplit="5" topLeftCell="D6" activePane="bottomRight" state="frozen"/>
      <selection pane="bottomRight" activeCell="H10" sqref="H10"/>
    </sheetView>
  </sheetViews>
  <sheetFormatPr defaultColWidth="6.875" defaultRowHeight="12.75" customHeight="1"/>
  <cols>
    <col min="1" max="1" width="8.75390625" style="32" customWidth="1"/>
    <col min="2" max="2" width="13.50390625" style="32" customWidth="1"/>
    <col min="3" max="3" width="9.00390625" style="32" customWidth="1"/>
    <col min="4" max="4" width="11.50390625" style="32" customWidth="1"/>
    <col min="5" max="5" width="11.25390625" style="32" customWidth="1"/>
    <col min="6" max="6" width="34.75390625" style="32" customWidth="1"/>
    <col min="7" max="7" width="26.625" style="32" customWidth="1"/>
    <col min="8" max="8" width="20.625" style="32" customWidth="1"/>
    <col min="9" max="9" width="53.25390625" style="32" customWidth="1"/>
    <col min="10" max="10" width="8.75390625" style="32" customWidth="1"/>
    <col min="11" max="16384" width="6.875" style="32" customWidth="1"/>
  </cols>
  <sheetData>
    <row r="1" spans="1:10" ht="18.75" customHeight="1">
      <c r="A1" s="33"/>
      <c r="B1" s="33"/>
      <c r="C1" s="33"/>
      <c r="D1" s="33"/>
      <c r="E1" s="34"/>
      <c r="F1" s="33"/>
      <c r="G1" s="33"/>
      <c r="H1" s="33"/>
      <c r="I1" s="33" t="s">
        <v>279</v>
      </c>
      <c r="J1" s="33"/>
    </row>
    <row r="2" spans="1:10" ht="28.5" customHeight="1">
      <c r="A2" s="35" t="s">
        <v>280</v>
      </c>
      <c r="B2" s="35"/>
      <c r="C2" s="35"/>
      <c r="D2" s="35"/>
      <c r="E2" s="35"/>
      <c r="F2" s="35"/>
      <c r="G2" s="35"/>
      <c r="H2" s="35"/>
      <c r="I2" s="35"/>
      <c r="J2" s="33"/>
    </row>
    <row r="3" spans="1:9" s="29" customFormat="1" ht="30.75" customHeight="1">
      <c r="A3" s="29" t="s">
        <v>2</v>
      </c>
      <c r="I3" s="50" t="s">
        <v>78</v>
      </c>
    </row>
    <row r="4" spans="1:10" s="30" customFormat="1" ht="32.25" customHeight="1">
      <c r="A4" s="36" t="s">
        <v>131</v>
      </c>
      <c r="B4" s="37" t="s">
        <v>80</v>
      </c>
      <c r="C4" s="38" t="s">
        <v>281</v>
      </c>
      <c r="D4" s="39"/>
      <c r="E4" s="40"/>
      <c r="F4" s="39" t="s">
        <v>282</v>
      </c>
      <c r="G4" s="38" t="s">
        <v>283</v>
      </c>
      <c r="H4" s="38" t="s">
        <v>284</v>
      </c>
      <c r="I4" s="39"/>
      <c r="J4" s="50"/>
    </row>
    <row r="5" spans="1:10" s="30" customFormat="1" ht="24.75" customHeight="1">
      <c r="A5" s="36"/>
      <c r="B5" s="37"/>
      <c r="C5" s="41" t="s">
        <v>285</v>
      </c>
      <c r="D5" s="42" t="s">
        <v>114</v>
      </c>
      <c r="E5" s="43" t="s">
        <v>115</v>
      </c>
      <c r="F5" s="39"/>
      <c r="G5" s="38"/>
      <c r="H5" s="44" t="s">
        <v>286</v>
      </c>
      <c r="I5" s="51" t="s">
        <v>287</v>
      </c>
      <c r="J5" s="50"/>
    </row>
    <row r="6" spans="1:10" s="31" customFormat="1" ht="142.5" customHeight="1">
      <c r="A6" s="634" t="s">
        <v>93</v>
      </c>
      <c r="B6" s="46" t="s">
        <v>94</v>
      </c>
      <c r="C6" s="47">
        <f>D6+E6</f>
        <v>3230</v>
      </c>
      <c r="D6" s="47">
        <f>'1、部门收支总表'!F6</f>
        <v>2950</v>
      </c>
      <c r="E6" s="47">
        <f>'1、部门收支总表'!F10</f>
        <v>280</v>
      </c>
      <c r="F6" s="46" t="s">
        <v>288</v>
      </c>
      <c r="G6" s="46" t="s">
        <v>289</v>
      </c>
      <c r="H6" s="46" t="s">
        <v>290</v>
      </c>
      <c r="I6" s="52" t="s">
        <v>291</v>
      </c>
      <c r="J6" s="53"/>
    </row>
    <row r="7" spans="1:10" ht="49.5" customHeight="1">
      <c r="A7" s="48"/>
      <c r="B7" s="48"/>
      <c r="C7" s="48"/>
      <c r="D7" s="48"/>
      <c r="E7" s="49"/>
      <c r="F7" s="48"/>
      <c r="G7" s="48"/>
      <c r="H7" s="48"/>
      <c r="I7" s="48"/>
      <c r="J7" s="33"/>
    </row>
    <row r="8" spans="1:10" ht="18.75" customHeight="1">
      <c r="A8" s="33"/>
      <c r="B8" s="48"/>
      <c r="C8" s="48"/>
      <c r="D8" s="48"/>
      <c r="E8" s="34"/>
      <c r="F8" s="33"/>
      <c r="G8" s="33"/>
      <c r="H8" s="48"/>
      <c r="I8" s="48"/>
      <c r="J8" s="33"/>
    </row>
    <row r="9" spans="1:10" ht="18.75" customHeight="1">
      <c r="A9" s="33"/>
      <c r="B9" s="48"/>
      <c r="C9" s="48"/>
      <c r="D9" s="48"/>
      <c r="E9" s="49"/>
      <c r="F9" s="33"/>
      <c r="G9" s="33"/>
      <c r="H9" s="33"/>
      <c r="I9" s="33"/>
      <c r="J9" s="33"/>
    </row>
    <row r="10" spans="1:10" ht="18.75" customHeight="1">
      <c r="A10" s="33"/>
      <c r="B10" s="48"/>
      <c r="C10" s="33"/>
      <c r="D10" s="48"/>
      <c r="E10" s="34"/>
      <c r="F10" s="33"/>
      <c r="G10" s="33"/>
      <c r="H10" s="48"/>
      <c r="I10" s="48"/>
      <c r="J10" s="33"/>
    </row>
    <row r="11" spans="1:10" ht="18.75" customHeight="1">
      <c r="A11" s="33"/>
      <c r="B11" s="33"/>
      <c r="C11" s="48"/>
      <c r="D11" s="48"/>
      <c r="E11" s="34"/>
      <c r="F11" s="33"/>
      <c r="G11" s="33"/>
      <c r="H11" s="33"/>
      <c r="I11" s="33"/>
      <c r="J11" s="33"/>
    </row>
    <row r="12" spans="1:10" ht="18.75" customHeight="1">
      <c r="A12" s="33"/>
      <c r="B12" s="33"/>
      <c r="C12" s="48"/>
      <c r="D12" s="48"/>
      <c r="E12" s="49"/>
      <c r="F12" s="33"/>
      <c r="G12" s="48"/>
      <c r="H12" s="48"/>
      <c r="I12" s="33"/>
      <c r="J12" s="33"/>
    </row>
    <row r="13" spans="1:10" ht="18.75" customHeight="1">
      <c r="A13" s="33"/>
      <c r="B13" s="33"/>
      <c r="C13" s="33"/>
      <c r="D13" s="33"/>
      <c r="E13" s="34"/>
      <c r="F13" s="33"/>
      <c r="G13" s="33"/>
      <c r="H13" s="33"/>
      <c r="I13" s="33"/>
      <c r="J13" s="33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pane xSplit="7" ySplit="6" topLeftCell="H7" activePane="bottomRight" state="frozen"/>
      <selection pane="bottomRight" activeCell="A3" sqref="A3"/>
    </sheetView>
  </sheetViews>
  <sheetFormatPr defaultColWidth="6.875" defaultRowHeight="22.5" customHeight="1"/>
  <cols>
    <col min="1" max="1" width="6.875" style="553" customWidth="1"/>
    <col min="2" max="2" width="6.00390625" style="553" customWidth="1"/>
    <col min="3" max="3" width="7.00390625" style="553" customWidth="1"/>
    <col min="4" max="4" width="10.50390625" style="554" customWidth="1"/>
    <col min="5" max="5" width="32.375" style="553" customWidth="1"/>
    <col min="6" max="6" width="12.50390625" style="553" customWidth="1"/>
    <col min="7" max="7" width="11.625" style="553" customWidth="1"/>
    <col min="8" max="16" width="10.50390625" style="553" customWidth="1"/>
    <col min="17" max="247" width="6.75390625" style="553" customWidth="1"/>
    <col min="248" max="16384" width="6.875" style="555" customWidth="1"/>
  </cols>
  <sheetData>
    <row r="1" spans="2:247" ht="22.5" customHeight="1">
      <c r="B1" s="556"/>
      <c r="C1" s="556"/>
      <c r="D1" s="557"/>
      <c r="E1" s="556"/>
      <c r="F1" s="556"/>
      <c r="G1" s="556"/>
      <c r="H1" s="556"/>
      <c r="I1" s="556"/>
      <c r="J1" s="556"/>
      <c r="K1" s="556"/>
      <c r="L1" s="556"/>
      <c r="P1" s="581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58" t="s">
        <v>96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56" s="24" customFormat="1" ht="22.5" customHeight="1">
      <c r="A3" s="559" t="s">
        <v>2</v>
      </c>
      <c r="B3" s="560"/>
      <c r="C3" s="560"/>
      <c r="D3" s="561"/>
      <c r="E3" s="562"/>
      <c r="F3" s="563"/>
      <c r="G3" s="564"/>
      <c r="H3" s="564"/>
      <c r="I3" s="564"/>
      <c r="J3" s="563"/>
      <c r="K3" s="563"/>
      <c r="L3" s="563"/>
      <c r="M3" s="582"/>
      <c r="N3" s="582"/>
      <c r="O3" s="583" t="s">
        <v>78</v>
      </c>
      <c r="P3" s="583"/>
      <c r="Q3" s="564"/>
      <c r="IN3" s="592"/>
      <c r="IO3" s="592"/>
      <c r="IP3" s="592"/>
      <c r="IQ3" s="592"/>
      <c r="IR3" s="592"/>
      <c r="IS3" s="592"/>
      <c r="IT3" s="592"/>
      <c r="IU3" s="592"/>
      <c r="IV3" s="592"/>
    </row>
    <row r="4" spans="1:256" s="24" customFormat="1" ht="24.75" customHeight="1">
      <c r="A4" s="565" t="s">
        <v>97</v>
      </c>
      <c r="B4" s="565"/>
      <c r="C4" s="565"/>
      <c r="D4" s="566" t="s">
        <v>79</v>
      </c>
      <c r="E4" s="567" t="s">
        <v>98</v>
      </c>
      <c r="F4" s="568" t="s">
        <v>99</v>
      </c>
      <c r="G4" s="569" t="s">
        <v>82</v>
      </c>
      <c r="H4" s="569"/>
      <c r="I4" s="569"/>
      <c r="J4" s="566" t="s">
        <v>83</v>
      </c>
      <c r="K4" s="566" t="s">
        <v>84</v>
      </c>
      <c r="L4" s="566" t="s">
        <v>85</v>
      </c>
      <c r="M4" s="566" t="s">
        <v>86</v>
      </c>
      <c r="N4" s="566" t="s">
        <v>87</v>
      </c>
      <c r="O4" s="584" t="s">
        <v>88</v>
      </c>
      <c r="P4" s="585" t="s">
        <v>89</v>
      </c>
      <c r="Q4" s="582"/>
      <c r="IN4" s="592"/>
      <c r="IO4" s="592"/>
      <c r="IP4" s="592"/>
      <c r="IQ4" s="592"/>
      <c r="IR4" s="592"/>
      <c r="IS4" s="592"/>
      <c r="IT4" s="592"/>
      <c r="IU4" s="592"/>
      <c r="IV4" s="592"/>
    </row>
    <row r="5" spans="1:256" s="24" customFormat="1" ht="39" customHeight="1">
      <c r="A5" s="566" t="s">
        <v>100</v>
      </c>
      <c r="B5" s="566" t="s">
        <v>101</v>
      </c>
      <c r="C5" s="566" t="s">
        <v>102</v>
      </c>
      <c r="D5" s="566"/>
      <c r="E5" s="567"/>
      <c r="F5" s="566"/>
      <c r="G5" s="566" t="s">
        <v>90</v>
      </c>
      <c r="H5" s="566" t="s">
        <v>91</v>
      </c>
      <c r="I5" s="566" t="s">
        <v>92</v>
      </c>
      <c r="J5" s="566"/>
      <c r="K5" s="566"/>
      <c r="L5" s="566"/>
      <c r="M5" s="566"/>
      <c r="N5" s="566"/>
      <c r="O5" s="586"/>
      <c r="P5" s="587"/>
      <c r="Q5" s="582"/>
      <c r="IN5" s="592"/>
      <c r="IO5" s="592"/>
      <c r="IP5" s="592"/>
      <c r="IQ5" s="592"/>
      <c r="IR5" s="592"/>
      <c r="IS5" s="592"/>
      <c r="IT5" s="592"/>
      <c r="IU5" s="592"/>
      <c r="IV5" s="592"/>
    </row>
    <row r="6" spans="1:256" s="81" customFormat="1" ht="33" customHeight="1">
      <c r="A6" s="96"/>
      <c r="B6" s="96"/>
      <c r="C6" s="96"/>
      <c r="D6" s="632" t="s">
        <v>93</v>
      </c>
      <c r="E6" s="94" t="s">
        <v>81</v>
      </c>
      <c r="F6" s="543">
        <f>G6</f>
        <v>3230</v>
      </c>
      <c r="G6" s="391">
        <f>G9+G10</f>
        <v>3230</v>
      </c>
      <c r="H6" s="391">
        <f>H9+H10</f>
        <v>2580</v>
      </c>
      <c r="I6" s="391">
        <f>I9+I10</f>
        <v>650</v>
      </c>
      <c r="J6" s="509"/>
      <c r="K6" s="509"/>
      <c r="L6" s="509"/>
      <c r="M6" s="509"/>
      <c r="N6" s="509"/>
      <c r="O6" s="510"/>
      <c r="P6" s="511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398"/>
      <c r="CB6" s="398"/>
      <c r="CC6" s="398"/>
      <c r="CD6" s="398"/>
      <c r="CE6" s="398"/>
      <c r="CF6" s="398"/>
      <c r="CG6" s="398"/>
      <c r="CH6" s="398"/>
      <c r="CI6" s="398"/>
      <c r="CJ6" s="398"/>
      <c r="CK6" s="398"/>
      <c r="CL6" s="398"/>
      <c r="CM6" s="398"/>
      <c r="CN6" s="398"/>
      <c r="CO6" s="398"/>
      <c r="CP6" s="398"/>
      <c r="CQ6" s="398"/>
      <c r="CR6" s="398"/>
      <c r="CS6" s="398"/>
      <c r="CT6" s="398"/>
      <c r="CU6" s="398"/>
      <c r="CV6" s="398"/>
      <c r="CW6" s="398"/>
      <c r="CX6" s="398"/>
      <c r="CY6" s="398"/>
      <c r="CZ6" s="398"/>
      <c r="DA6" s="398"/>
      <c r="DB6" s="398"/>
      <c r="DC6" s="398"/>
      <c r="DD6" s="398"/>
      <c r="DE6" s="398"/>
      <c r="DF6" s="398"/>
      <c r="DG6" s="398"/>
      <c r="DH6" s="398"/>
      <c r="DI6" s="398"/>
      <c r="DJ6" s="398"/>
      <c r="DK6" s="398"/>
      <c r="DL6" s="398"/>
      <c r="DM6" s="398"/>
      <c r="DN6" s="398"/>
      <c r="DO6" s="398"/>
      <c r="DP6" s="398"/>
      <c r="DQ6" s="398"/>
      <c r="DR6" s="398"/>
      <c r="DS6" s="398"/>
      <c r="DT6" s="398"/>
      <c r="DU6" s="398"/>
      <c r="DV6" s="398"/>
      <c r="DW6" s="398"/>
      <c r="DX6" s="398"/>
      <c r="DY6" s="398"/>
      <c r="DZ6" s="398"/>
      <c r="EA6" s="398"/>
      <c r="EB6" s="398"/>
      <c r="EC6" s="398"/>
      <c r="ED6" s="398"/>
      <c r="EE6" s="398"/>
      <c r="EF6" s="398"/>
      <c r="EG6" s="398"/>
      <c r="EH6" s="398"/>
      <c r="EI6" s="398"/>
      <c r="EJ6" s="398"/>
      <c r="EK6" s="398"/>
      <c r="EL6" s="398"/>
      <c r="EM6" s="398"/>
      <c r="EN6" s="398"/>
      <c r="EO6" s="398"/>
      <c r="EP6" s="398"/>
      <c r="EQ6" s="398"/>
      <c r="ER6" s="398"/>
      <c r="ES6" s="398"/>
      <c r="ET6" s="398"/>
      <c r="EU6" s="398"/>
      <c r="EV6" s="398"/>
      <c r="EW6" s="398"/>
      <c r="EX6" s="398"/>
      <c r="EY6" s="398"/>
      <c r="EZ6" s="398"/>
      <c r="FA6" s="398"/>
      <c r="FB6" s="398"/>
      <c r="FC6" s="398"/>
      <c r="FD6" s="398"/>
      <c r="FE6" s="398"/>
      <c r="FF6" s="398"/>
      <c r="FG6" s="398"/>
      <c r="FH6" s="398"/>
      <c r="FI6" s="398"/>
      <c r="FJ6" s="398"/>
      <c r="FK6" s="398"/>
      <c r="FL6" s="398"/>
      <c r="FM6" s="398"/>
      <c r="FN6" s="398"/>
      <c r="FO6" s="398"/>
      <c r="FP6" s="398"/>
      <c r="FQ6" s="398"/>
      <c r="FR6" s="398"/>
      <c r="FS6" s="398"/>
      <c r="FT6" s="398"/>
      <c r="FU6" s="398"/>
      <c r="FV6" s="398"/>
      <c r="FW6" s="398"/>
      <c r="FX6" s="398"/>
      <c r="FY6" s="398"/>
      <c r="FZ6" s="398"/>
      <c r="GA6" s="398"/>
      <c r="GB6" s="398"/>
      <c r="GC6" s="398"/>
      <c r="GD6" s="398"/>
      <c r="GE6" s="398"/>
      <c r="GF6" s="398"/>
      <c r="GG6" s="398"/>
      <c r="GH6" s="398"/>
      <c r="GI6" s="398"/>
      <c r="GJ6" s="398"/>
      <c r="GK6" s="398"/>
      <c r="GL6" s="398"/>
      <c r="GM6" s="398"/>
      <c r="GN6" s="398"/>
      <c r="GO6" s="398"/>
      <c r="GP6" s="398"/>
      <c r="GQ6" s="398"/>
      <c r="GR6" s="398"/>
      <c r="GS6" s="398"/>
      <c r="GT6" s="398"/>
      <c r="GU6" s="398"/>
      <c r="GV6" s="398"/>
      <c r="GW6" s="398"/>
      <c r="GX6" s="398"/>
      <c r="GY6" s="398"/>
      <c r="GZ6" s="398"/>
      <c r="HA6" s="398"/>
      <c r="HB6" s="398"/>
      <c r="HC6" s="398"/>
      <c r="HD6" s="398"/>
      <c r="HE6" s="398"/>
      <c r="HF6" s="398"/>
      <c r="HG6" s="398"/>
      <c r="HH6" s="398"/>
      <c r="HI6" s="398"/>
      <c r="HJ6" s="398"/>
      <c r="HK6" s="398"/>
      <c r="HL6" s="398"/>
      <c r="HM6" s="398"/>
      <c r="HN6" s="398"/>
      <c r="HO6" s="398"/>
      <c r="HP6" s="398"/>
      <c r="HQ6" s="398"/>
      <c r="HR6" s="398"/>
      <c r="HS6" s="398"/>
      <c r="HT6" s="398"/>
      <c r="HU6" s="398"/>
      <c r="HV6" s="398"/>
      <c r="HW6" s="398"/>
      <c r="HX6" s="398"/>
      <c r="HY6" s="398"/>
      <c r="HZ6" s="398"/>
      <c r="IA6" s="398"/>
      <c r="IB6" s="398"/>
      <c r="IC6" s="398"/>
      <c r="ID6" s="398"/>
      <c r="IE6" s="398"/>
      <c r="IF6" s="398"/>
      <c r="IG6" s="398"/>
      <c r="IH6" s="398"/>
      <c r="II6" s="398"/>
      <c r="IJ6" s="398"/>
      <c r="IK6" s="398"/>
      <c r="IL6" s="398"/>
      <c r="IM6" s="398"/>
      <c r="IN6" s="401"/>
      <c r="IO6" s="401"/>
      <c r="IP6" s="401"/>
      <c r="IQ6" s="401"/>
      <c r="IR6" s="401"/>
      <c r="IS6" s="401"/>
      <c r="IT6" s="401"/>
      <c r="IU6" s="401"/>
      <c r="IV6" s="401"/>
    </row>
    <row r="7" spans="1:256" s="81" customFormat="1" ht="33" customHeight="1">
      <c r="A7" s="96" t="s">
        <v>103</v>
      </c>
      <c r="B7" s="96"/>
      <c r="C7" s="96"/>
      <c r="D7" s="632" t="s">
        <v>93</v>
      </c>
      <c r="E7" s="94" t="s">
        <v>104</v>
      </c>
      <c r="F7" s="543">
        <f>G7</f>
        <v>3230</v>
      </c>
      <c r="G7" s="391">
        <f>H7+I7</f>
        <v>3230</v>
      </c>
      <c r="H7" s="391">
        <f>H8</f>
        <v>2580</v>
      </c>
      <c r="I7" s="391">
        <f>I8</f>
        <v>650</v>
      </c>
      <c r="J7" s="509"/>
      <c r="K7" s="509"/>
      <c r="L7" s="509"/>
      <c r="M7" s="509"/>
      <c r="N7" s="509"/>
      <c r="O7" s="510"/>
      <c r="P7" s="511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DK7" s="398"/>
      <c r="DL7" s="398"/>
      <c r="DM7" s="398"/>
      <c r="DN7" s="398"/>
      <c r="DO7" s="398"/>
      <c r="DP7" s="398"/>
      <c r="DQ7" s="398"/>
      <c r="DR7" s="398"/>
      <c r="DS7" s="398"/>
      <c r="DT7" s="398"/>
      <c r="DU7" s="398"/>
      <c r="DV7" s="398"/>
      <c r="DW7" s="398"/>
      <c r="DX7" s="398"/>
      <c r="DY7" s="398"/>
      <c r="DZ7" s="398"/>
      <c r="EA7" s="398"/>
      <c r="EB7" s="398"/>
      <c r="EC7" s="398"/>
      <c r="ED7" s="398"/>
      <c r="EE7" s="398"/>
      <c r="EF7" s="398"/>
      <c r="EG7" s="398"/>
      <c r="EH7" s="398"/>
      <c r="EI7" s="398"/>
      <c r="EJ7" s="398"/>
      <c r="EK7" s="398"/>
      <c r="EL7" s="398"/>
      <c r="EM7" s="398"/>
      <c r="EN7" s="398"/>
      <c r="EO7" s="398"/>
      <c r="EP7" s="398"/>
      <c r="EQ7" s="398"/>
      <c r="ER7" s="398"/>
      <c r="ES7" s="398"/>
      <c r="ET7" s="398"/>
      <c r="EU7" s="398"/>
      <c r="EV7" s="398"/>
      <c r="EW7" s="398"/>
      <c r="EX7" s="398"/>
      <c r="EY7" s="398"/>
      <c r="EZ7" s="398"/>
      <c r="FA7" s="398"/>
      <c r="FB7" s="398"/>
      <c r="FC7" s="398"/>
      <c r="FD7" s="398"/>
      <c r="FE7" s="398"/>
      <c r="FF7" s="398"/>
      <c r="FG7" s="398"/>
      <c r="FH7" s="398"/>
      <c r="FI7" s="398"/>
      <c r="FJ7" s="398"/>
      <c r="FK7" s="398"/>
      <c r="FL7" s="398"/>
      <c r="FM7" s="398"/>
      <c r="FN7" s="398"/>
      <c r="FO7" s="398"/>
      <c r="FP7" s="398"/>
      <c r="FQ7" s="398"/>
      <c r="FR7" s="398"/>
      <c r="FS7" s="398"/>
      <c r="FT7" s="398"/>
      <c r="FU7" s="398"/>
      <c r="FV7" s="398"/>
      <c r="FW7" s="398"/>
      <c r="FX7" s="398"/>
      <c r="FY7" s="398"/>
      <c r="FZ7" s="398"/>
      <c r="GA7" s="398"/>
      <c r="GB7" s="398"/>
      <c r="GC7" s="398"/>
      <c r="GD7" s="398"/>
      <c r="GE7" s="398"/>
      <c r="GF7" s="398"/>
      <c r="GG7" s="398"/>
      <c r="GH7" s="398"/>
      <c r="GI7" s="398"/>
      <c r="GJ7" s="398"/>
      <c r="GK7" s="398"/>
      <c r="GL7" s="398"/>
      <c r="GM7" s="398"/>
      <c r="GN7" s="398"/>
      <c r="GO7" s="398"/>
      <c r="GP7" s="398"/>
      <c r="GQ7" s="398"/>
      <c r="GR7" s="398"/>
      <c r="GS7" s="398"/>
      <c r="GT7" s="398"/>
      <c r="GU7" s="398"/>
      <c r="GV7" s="398"/>
      <c r="GW7" s="398"/>
      <c r="GX7" s="398"/>
      <c r="GY7" s="398"/>
      <c r="GZ7" s="398"/>
      <c r="HA7" s="398"/>
      <c r="HB7" s="398"/>
      <c r="HC7" s="398"/>
      <c r="HD7" s="398"/>
      <c r="HE7" s="398"/>
      <c r="HF7" s="398"/>
      <c r="HG7" s="398"/>
      <c r="HH7" s="398"/>
      <c r="HI7" s="398"/>
      <c r="HJ7" s="398"/>
      <c r="HK7" s="398"/>
      <c r="HL7" s="398"/>
      <c r="HM7" s="398"/>
      <c r="HN7" s="398"/>
      <c r="HO7" s="398"/>
      <c r="HP7" s="398"/>
      <c r="HQ7" s="398"/>
      <c r="HR7" s="398"/>
      <c r="HS7" s="398"/>
      <c r="HT7" s="398"/>
      <c r="HU7" s="398"/>
      <c r="HV7" s="398"/>
      <c r="HW7" s="398"/>
      <c r="HX7" s="398"/>
      <c r="HY7" s="398"/>
      <c r="HZ7" s="398"/>
      <c r="IA7" s="398"/>
      <c r="IB7" s="398"/>
      <c r="IC7" s="398"/>
      <c r="ID7" s="398"/>
      <c r="IE7" s="398"/>
      <c r="IF7" s="398"/>
      <c r="IG7" s="398"/>
      <c r="IH7" s="398"/>
      <c r="II7" s="398"/>
      <c r="IJ7" s="398"/>
      <c r="IK7" s="398"/>
      <c r="IL7" s="398"/>
      <c r="IM7" s="398"/>
      <c r="IN7" s="401"/>
      <c r="IO7" s="401"/>
      <c r="IP7" s="401"/>
      <c r="IQ7" s="401"/>
      <c r="IR7" s="401"/>
      <c r="IS7" s="401"/>
      <c r="IT7" s="401"/>
      <c r="IU7" s="401"/>
      <c r="IV7" s="401"/>
    </row>
    <row r="8" spans="1:256" s="81" customFormat="1" ht="33" customHeight="1">
      <c r="A8" s="96" t="s">
        <v>103</v>
      </c>
      <c r="B8" s="96" t="s">
        <v>105</v>
      </c>
      <c r="C8" s="96"/>
      <c r="D8" s="632" t="s">
        <v>93</v>
      </c>
      <c r="E8" s="94" t="s">
        <v>106</v>
      </c>
      <c r="F8" s="543">
        <f>G8</f>
        <v>3230</v>
      </c>
      <c r="G8" s="391">
        <f>SUM(G9:G10)</f>
        <v>3230</v>
      </c>
      <c r="H8" s="391">
        <f>SUM(H9:H10)</f>
        <v>2580</v>
      </c>
      <c r="I8" s="391">
        <f>SUM(I9:I10)</f>
        <v>650</v>
      </c>
      <c r="J8" s="509"/>
      <c r="K8" s="509"/>
      <c r="L8" s="509"/>
      <c r="M8" s="509"/>
      <c r="N8" s="509"/>
      <c r="O8" s="510"/>
      <c r="P8" s="511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398"/>
      <c r="EK8" s="398"/>
      <c r="EL8" s="398"/>
      <c r="EM8" s="398"/>
      <c r="EN8" s="398"/>
      <c r="EO8" s="398"/>
      <c r="EP8" s="398"/>
      <c r="EQ8" s="398"/>
      <c r="ER8" s="398"/>
      <c r="ES8" s="398"/>
      <c r="ET8" s="398"/>
      <c r="EU8" s="398"/>
      <c r="EV8" s="398"/>
      <c r="EW8" s="398"/>
      <c r="EX8" s="398"/>
      <c r="EY8" s="398"/>
      <c r="EZ8" s="398"/>
      <c r="FA8" s="398"/>
      <c r="FB8" s="398"/>
      <c r="FC8" s="398"/>
      <c r="FD8" s="398"/>
      <c r="FE8" s="398"/>
      <c r="FF8" s="398"/>
      <c r="FG8" s="398"/>
      <c r="FH8" s="398"/>
      <c r="FI8" s="398"/>
      <c r="FJ8" s="398"/>
      <c r="FK8" s="398"/>
      <c r="FL8" s="398"/>
      <c r="FM8" s="398"/>
      <c r="FN8" s="398"/>
      <c r="FO8" s="398"/>
      <c r="FP8" s="398"/>
      <c r="FQ8" s="398"/>
      <c r="FR8" s="398"/>
      <c r="FS8" s="398"/>
      <c r="FT8" s="398"/>
      <c r="FU8" s="398"/>
      <c r="FV8" s="398"/>
      <c r="FW8" s="398"/>
      <c r="FX8" s="398"/>
      <c r="FY8" s="398"/>
      <c r="FZ8" s="398"/>
      <c r="GA8" s="398"/>
      <c r="GB8" s="398"/>
      <c r="GC8" s="398"/>
      <c r="GD8" s="398"/>
      <c r="GE8" s="398"/>
      <c r="GF8" s="398"/>
      <c r="GG8" s="398"/>
      <c r="GH8" s="398"/>
      <c r="GI8" s="398"/>
      <c r="GJ8" s="398"/>
      <c r="GK8" s="398"/>
      <c r="GL8" s="398"/>
      <c r="GM8" s="398"/>
      <c r="GN8" s="398"/>
      <c r="GO8" s="398"/>
      <c r="GP8" s="398"/>
      <c r="GQ8" s="398"/>
      <c r="GR8" s="398"/>
      <c r="GS8" s="398"/>
      <c r="GT8" s="398"/>
      <c r="GU8" s="398"/>
      <c r="GV8" s="398"/>
      <c r="GW8" s="398"/>
      <c r="GX8" s="398"/>
      <c r="GY8" s="398"/>
      <c r="GZ8" s="398"/>
      <c r="HA8" s="398"/>
      <c r="HB8" s="398"/>
      <c r="HC8" s="398"/>
      <c r="HD8" s="398"/>
      <c r="HE8" s="398"/>
      <c r="HF8" s="398"/>
      <c r="HG8" s="398"/>
      <c r="HH8" s="398"/>
      <c r="HI8" s="398"/>
      <c r="HJ8" s="398"/>
      <c r="HK8" s="398"/>
      <c r="HL8" s="398"/>
      <c r="HM8" s="398"/>
      <c r="HN8" s="398"/>
      <c r="HO8" s="398"/>
      <c r="HP8" s="398"/>
      <c r="HQ8" s="398"/>
      <c r="HR8" s="398"/>
      <c r="HS8" s="398"/>
      <c r="HT8" s="398"/>
      <c r="HU8" s="398"/>
      <c r="HV8" s="398"/>
      <c r="HW8" s="398"/>
      <c r="HX8" s="398"/>
      <c r="HY8" s="398"/>
      <c r="HZ8" s="398"/>
      <c r="IA8" s="398"/>
      <c r="IB8" s="398"/>
      <c r="IC8" s="398"/>
      <c r="ID8" s="398"/>
      <c r="IE8" s="398"/>
      <c r="IF8" s="398"/>
      <c r="IG8" s="398"/>
      <c r="IH8" s="398"/>
      <c r="II8" s="398"/>
      <c r="IJ8" s="398"/>
      <c r="IK8" s="398"/>
      <c r="IL8" s="398"/>
      <c r="IM8" s="398"/>
      <c r="IN8" s="401"/>
      <c r="IO8" s="401"/>
      <c r="IP8" s="401"/>
      <c r="IQ8" s="401"/>
      <c r="IR8" s="401"/>
      <c r="IS8" s="401"/>
      <c r="IT8" s="401"/>
      <c r="IU8" s="401"/>
      <c r="IV8" s="401"/>
    </row>
    <row r="9" spans="1:256" s="24" customFormat="1" ht="33" customHeight="1">
      <c r="A9" s="98" t="s">
        <v>103</v>
      </c>
      <c r="B9" s="98" t="s">
        <v>105</v>
      </c>
      <c r="C9" s="98" t="s">
        <v>105</v>
      </c>
      <c r="D9" s="633" t="s">
        <v>93</v>
      </c>
      <c r="E9" s="99" t="s">
        <v>107</v>
      </c>
      <c r="F9" s="570">
        <f>G9</f>
        <v>2950</v>
      </c>
      <c r="G9" s="571">
        <f>H9+I9</f>
        <v>2950</v>
      </c>
      <c r="H9" s="572">
        <v>2580</v>
      </c>
      <c r="I9" s="570">
        <v>370</v>
      </c>
      <c r="J9" s="588"/>
      <c r="K9" s="588"/>
      <c r="L9" s="588"/>
      <c r="M9" s="588"/>
      <c r="N9" s="588"/>
      <c r="O9" s="589"/>
      <c r="P9" s="590"/>
      <c r="Q9" s="582"/>
      <c r="R9" s="582"/>
      <c r="S9" s="582"/>
      <c r="T9" s="582"/>
      <c r="U9" s="582"/>
      <c r="V9" s="582"/>
      <c r="W9" s="582"/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2"/>
      <c r="AI9" s="582"/>
      <c r="AJ9" s="582"/>
      <c r="AK9" s="582"/>
      <c r="AL9" s="582"/>
      <c r="AM9" s="582"/>
      <c r="AN9" s="582"/>
      <c r="AO9" s="582"/>
      <c r="AP9" s="582"/>
      <c r="AQ9" s="582"/>
      <c r="AR9" s="582"/>
      <c r="AS9" s="582"/>
      <c r="AT9" s="582"/>
      <c r="AU9" s="582"/>
      <c r="AV9" s="582"/>
      <c r="AW9" s="582"/>
      <c r="AX9" s="582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2"/>
      <c r="BJ9" s="582"/>
      <c r="BK9" s="582"/>
      <c r="BL9" s="582"/>
      <c r="BM9" s="582"/>
      <c r="BN9" s="582"/>
      <c r="BO9" s="582"/>
      <c r="BP9" s="582"/>
      <c r="BQ9" s="582"/>
      <c r="BR9" s="582"/>
      <c r="BS9" s="582"/>
      <c r="BT9" s="582"/>
      <c r="BU9" s="582"/>
      <c r="BV9" s="582"/>
      <c r="BW9" s="582"/>
      <c r="BX9" s="582"/>
      <c r="BY9" s="582"/>
      <c r="BZ9" s="582"/>
      <c r="CA9" s="582"/>
      <c r="CB9" s="582"/>
      <c r="CC9" s="582"/>
      <c r="CD9" s="582"/>
      <c r="CE9" s="582"/>
      <c r="CF9" s="582"/>
      <c r="CG9" s="582"/>
      <c r="CH9" s="582"/>
      <c r="CI9" s="582"/>
      <c r="CJ9" s="582"/>
      <c r="CK9" s="582"/>
      <c r="CL9" s="582"/>
      <c r="CM9" s="582"/>
      <c r="CN9" s="582"/>
      <c r="CO9" s="582"/>
      <c r="CP9" s="582"/>
      <c r="CQ9" s="582"/>
      <c r="CR9" s="582"/>
      <c r="CS9" s="582"/>
      <c r="CT9" s="582"/>
      <c r="CU9" s="582"/>
      <c r="CV9" s="582"/>
      <c r="CW9" s="582"/>
      <c r="CX9" s="582"/>
      <c r="CY9" s="582"/>
      <c r="CZ9" s="582"/>
      <c r="DA9" s="582"/>
      <c r="DB9" s="582"/>
      <c r="DC9" s="582"/>
      <c r="DD9" s="582"/>
      <c r="DE9" s="582"/>
      <c r="DF9" s="582"/>
      <c r="DG9" s="582"/>
      <c r="DH9" s="582"/>
      <c r="DI9" s="582"/>
      <c r="DJ9" s="582"/>
      <c r="DK9" s="582"/>
      <c r="DL9" s="582"/>
      <c r="DM9" s="582"/>
      <c r="DN9" s="582"/>
      <c r="DO9" s="582"/>
      <c r="DP9" s="582"/>
      <c r="DQ9" s="582"/>
      <c r="DR9" s="582"/>
      <c r="DS9" s="582"/>
      <c r="DT9" s="582"/>
      <c r="DU9" s="582"/>
      <c r="DV9" s="582"/>
      <c r="DW9" s="582"/>
      <c r="DX9" s="582"/>
      <c r="DY9" s="582"/>
      <c r="DZ9" s="582"/>
      <c r="EA9" s="582"/>
      <c r="EB9" s="582"/>
      <c r="EC9" s="582"/>
      <c r="ED9" s="582"/>
      <c r="EE9" s="582"/>
      <c r="EF9" s="582"/>
      <c r="EG9" s="582"/>
      <c r="EH9" s="582"/>
      <c r="EI9" s="582"/>
      <c r="EJ9" s="582"/>
      <c r="EK9" s="582"/>
      <c r="EL9" s="582"/>
      <c r="EM9" s="582"/>
      <c r="EN9" s="582"/>
      <c r="EO9" s="582"/>
      <c r="EP9" s="582"/>
      <c r="EQ9" s="582"/>
      <c r="ER9" s="582"/>
      <c r="ES9" s="582"/>
      <c r="ET9" s="582"/>
      <c r="EU9" s="582"/>
      <c r="EV9" s="582"/>
      <c r="EW9" s="582"/>
      <c r="EX9" s="582"/>
      <c r="EY9" s="582"/>
      <c r="EZ9" s="582"/>
      <c r="FA9" s="582"/>
      <c r="FB9" s="582"/>
      <c r="FC9" s="582"/>
      <c r="FD9" s="582"/>
      <c r="FE9" s="582"/>
      <c r="FF9" s="582"/>
      <c r="FG9" s="582"/>
      <c r="FH9" s="582"/>
      <c r="FI9" s="582"/>
      <c r="FJ9" s="582"/>
      <c r="FK9" s="582"/>
      <c r="FL9" s="582"/>
      <c r="FM9" s="582"/>
      <c r="FN9" s="582"/>
      <c r="FO9" s="582"/>
      <c r="FP9" s="582"/>
      <c r="FQ9" s="582"/>
      <c r="FR9" s="582"/>
      <c r="FS9" s="582"/>
      <c r="FT9" s="582"/>
      <c r="FU9" s="582"/>
      <c r="FV9" s="582"/>
      <c r="FW9" s="582"/>
      <c r="FX9" s="582"/>
      <c r="FY9" s="582"/>
      <c r="FZ9" s="582"/>
      <c r="GA9" s="582"/>
      <c r="GB9" s="582"/>
      <c r="GC9" s="582"/>
      <c r="GD9" s="582"/>
      <c r="GE9" s="582"/>
      <c r="GF9" s="582"/>
      <c r="GG9" s="582"/>
      <c r="GH9" s="582"/>
      <c r="GI9" s="582"/>
      <c r="GJ9" s="582"/>
      <c r="GK9" s="582"/>
      <c r="GL9" s="582"/>
      <c r="GM9" s="582"/>
      <c r="GN9" s="582"/>
      <c r="GO9" s="582"/>
      <c r="GP9" s="582"/>
      <c r="GQ9" s="582"/>
      <c r="GR9" s="582"/>
      <c r="GS9" s="582"/>
      <c r="GT9" s="582"/>
      <c r="GU9" s="582"/>
      <c r="GV9" s="582"/>
      <c r="GW9" s="582"/>
      <c r="GX9" s="582"/>
      <c r="GY9" s="582"/>
      <c r="GZ9" s="582"/>
      <c r="HA9" s="582"/>
      <c r="HB9" s="582"/>
      <c r="HC9" s="582"/>
      <c r="HD9" s="582"/>
      <c r="HE9" s="582"/>
      <c r="HF9" s="582"/>
      <c r="HG9" s="582"/>
      <c r="HH9" s="582"/>
      <c r="HI9" s="582"/>
      <c r="HJ9" s="582"/>
      <c r="HK9" s="582"/>
      <c r="HL9" s="582"/>
      <c r="HM9" s="582"/>
      <c r="HN9" s="582"/>
      <c r="HO9" s="582"/>
      <c r="HP9" s="582"/>
      <c r="HQ9" s="582"/>
      <c r="HR9" s="582"/>
      <c r="HS9" s="582"/>
      <c r="HT9" s="582"/>
      <c r="HU9" s="582"/>
      <c r="HV9" s="582"/>
      <c r="HW9" s="582"/>
      <c r="HX9" s="582"/>
      <c r="HY9" s="582"/>
      <c r="HZ9" s="582"/>
      <c r="IA9" s="582"/>
      <c r="IB9" s="582"/>
      <c r="IC9" s="582"/>
      <c r="ID9" s="582"/>
      <c r="IE9" s="582"/>
      <c r="IF9" s="582"/>
      <c r="IG9" s="582"/>
      <c r="IH9" s="582"/>
      <c r="II9" s="582"/>
      <c r="IJ9" s="582"/>
      <c r="IK9" s="582"/>
      <c r="IL9" s="582"/>
      <c r="IM9" s="582"/>
      <c r="IN9" s="592"/>
      <c r="IO9" s="592"/>
      <c r="IP9" s="592"/>
      <c r="IQ9" s="592"/>
      <c r="IR9" s="592"/>
      <c r="IS9" s="592"/>
      <c r="IT9" s="592"/>
      <c r="IU9" s="592"/>
      <c r="IV9" s="592"/>
    </row>
    <row r="10" spans="1:256" s="24" customFormat="1" ht="33" customHeight="1">
      <c r="A10" s="98" t="s">
        <v>103</v>
      </c>
      <c r="B10" s="98" t="s">
        <v>105</v>
      </c>
      <c r="C10" s="98" t="s">
        <v>108</v>
      </c>
      <c r="D10" s="633" t="s">
        <v>93</v>
      </c>
      <c r="E10" s="99" t="s">
        <v>109</v>
      </c>
      <c r="F10" s="570">
        <f>G10</f>
        <v>280</v>
      </c>
      <c r="G10" s="571">
        <f>H10+I10</f>
        <v>280</v>
      </c>
      <c r="H10" s="572"/>
      <c r="I10" s="570">
        <v>280</v>
      </c>
      <c r="J10" s="588"/>
      <c r="K10" s="588"/>
      <c r="L10" s="588"/>
      <c r="M10" s="588"/>
      <c r="N10" s="588"/>
      <c r="O10" s="589"/>
      <c r="P10" s="590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  <c r="AX10" s="582"/>
      <c r="AY10" s="582"/>
      <c r="AZ10" s="582"/>
      <c r="BA10" s="582"/>
      <c r="BB10" s="582"/>
      <c r="BC10" s="582"/>
      <c r="BD10" s="582"/>
      <c r="BE10" s="582"/>
      <c r="BF10" s="582"/>
      <c r="BG10" s="582"/>
      <c r="BH10" s="582"/>
      <c r="BI10" s="582"/>
      <c r="BJ10" s="582"/>
      <c r="BK10" s="582"/>
      <c r="BL10" s="582"/>
      <c r="BM10" s="582"/>
      <c r="BN10" s="582"/>
      <c r="BO10" s="582"/>
      <c r="BP10" s="582"/>
      <c r="BQ10" s="582"/>
      <c r="BR10" s="582"/>
      <c r="BS10" s="582"/>
      <c r="BT10" s="582"/>
      <c r="BU10" s="582"/>
      <c r="BV10" s="582"/>
      <c r="BW10" s="582"/>
      <c r="BX10" s="582"/>
      <c r="BY10" s="582"/>
      <c r="BZ10" s="582"/>
      <c r="CA10" s="582"/>
      <c r="CB10" s="582"/>
      <c r="CC10" s="582"/>
      <c r="CD10" s="582"/>
      <c r="CE10" s="582"/>
      <c r="CF10" s="582"/>
      <c r="CG10" s="582"/>
      <c r="CH10" s="582"/>
      <c r="CI10" s="582"/>
      <c r="CJ10" s="582"/>
      <c r="CK10" s="582"/>
      <c r="CL10" s="582"/>
      <c r="CM10" s="582"/>
      <c r="CN10" s="582"/>
      <c r="CO10" s="582"/>
      <c r="CP10" s="582"/>
      <c r="CQ10" s="582"/>
      <c r="CR10" s="582"/>
      <c r="CS10" s="582"/>
      <c r="CT10" s="582"/>
      <c r="CU10" s="582"/>
      <c r="CV10" s="582"/>
      <c r="CW10" s="582"/>
      <c r="CX10" s="582"/>
      <c r="CY10" s="582"/>
      <c r="CZ10" s="582"/>
      <c r="DA10" s="582"/>
      <c r="DB10" s="582"/>
      <c r="DC10" s="582"/>
      <c r="DD10" s="582"/>
      <c r="DE10" s="582"/>
      <c r="DF10" s="582"/>
      <c r="DG10" s="582"/>
      <c r="DH10" s="582"/>
      <c r="DI10" s="582"/>
      <c r="DJ10" s="582"/>
      <c r="DK10" s="582"/>
      <c r="DL10" s="582"/>
      <c r="DM10" s="582"/>
      <c r="DN10" s="582"/>
      <c r="DO10" s="582"/>
      <c r="DP10" s="582"/>
      <c r="DQ10" s="582"/>
      <c r="DR10" s="582"/>
      <c r="DS10" s="582"/>
      <c r="DT10" s="582"/>
      <c r="DU10" s="582"/>
      <c r="DV10" s="582"/>
      <c r="DW10" s="582"/>
      <c r="DX10" s="582"/>
      <c r="DY10" s="582"/>
      <c r="DZ10" s="582"/>
      <c r="EA10" s="582"/>
      <c r="EB10" s="582"/>
      <c r="EC10" s="582"/>
      <c r="ED10" s="582"/>
      <c r="EE10" s="582"/>
      <c r="EF10" s="582"/>
      <c r="EG10" s="582"/>
      <c r="EH10" s="582"/>
      <c r="EI10" s="582"/>
      <c r="EJ10" s="582"/>
      <c r="EK10" s="582"/>
      <c r="EL10" s="582"/>
      <c r="EM10" s="582"/>
      <c r="EN10" s="582"/>
      <c r="EO10" s="582"/>
      <c r="EP10" s="582"/>
      <c r="EQ10" s="582"/>
      <c r="ER10" s="582"/>
      <c r="ES10" s="582"/>
      <c r="ET10" s="582"/>
      <c r="EU10" s="582"/>
      <c r="EV10" s="582"/>
      <c r="EW10" s="582"/>
      <c r="EX10" s="582"/>
      <c r="EY10" s="582"/>
      <c r="EZ10" s="582"/>
      <c r="FA10" s="582"/>
      <c r="FB10" s="582"/>
      <c r="FC10" s="582"/>
      <c r="FD10" s="582"/>
      <c r="FE10" s="582"/>
      <c r="FF10" s="582"/>
      <c r="FG10" s="582"/>
      <c r="FH10" s="582"/>
      <c r="FI10" s="582"/>
      <c r="FJ10" s="582"/>
      <c r="FK10" s="582"/>
      <c r="FL10" s="582"/>
      <c r="FM10" s="582"/>
      <c r="FN10" s="582"/>
      <c r="FO10" s="582"/>
      <c r="FP10" s="582"/>
      <c r="FQ10" s="582"/>
      <c r="FR10" s="582"/>
      <c r="FS10" s="582"/>
      <c r="FT10" s="582"/>
      <c r="FU10" s="582"/>
      <c r="FV10" s="582"/>
      <c r="FW10" s="582"/>
      <c r="FX10" s="582"/>
      <c r="FY10" s="582"/>
      <c r="FZ10" s="582"/>
      <c r="GA10" s="582"/>
      <c r="GB10" s="582"/>
      <c r="GC10" s="582"/>
      <c r="GD10" s="582"/>
      <c r="GE10" s="582"/>
      <c r="GF10" s="582"/>
      <c r="GG10" s="582"/>
      <c r="GH10" s="582"/>
      <c r="GI10" s="582"/>
      <c r="GJ10" s="582"/>
      <c r="GK10" s="582"/>
      <c r="GL10" s="582"/>
      <c r="GM10" s="582"/>
      <c r="GN10" s="582"/>
      <c r="GO10" s="582"/>
      <c r="GP10" s="582"/>
      <c r="GQ10" s="582"/>
      <c r="GR10" s="582"/>
      <c r="GS10" s="582"/>
      <c r="GT10" s="582"/>
      <c r="GU10" s="582"/>
      <c r="GV10" s="582"/>
      <c r="GW10" s="582"/>
      <c r="GX10" s="582"/>
      <c r="GY10" s="582"/>
      <c r="GZ10" s="582"/>
      <c r="HA10" s="582"/>
      <c r="HB10" s="582"/>
      <c r="HC10" s="582"/>
      <c r="HD10" s="582"/>
      <c r="HE10" s="582"/>
      <c r="HF10" s="582"/>
      <c r="HG10" s="582"/>
      <c r="HH10" s="582"/>
      <c r="HI10" s="582"/>
      <c r="HJ10" s="582"/>
      <c r="HK10" s="582"/>
      <c r="HL10" s="582"/>
      <c r="HM10" s="582"/>
      <c r="HN10" s="582"/>
      <c r="HO10" s="582"/>
      <c r="HP10" s="582"/>
      <c r="HQ10" s="582"/>
      <c r="HR10" s="582"/>
      <c r="HS10" s="582"/>
      <c r="HT10" s="582"/>
      <c r="HU10" s="582"/>
      <c r="HV10" s="582"/>
      <c r="HW10" s="582"/>
      <c r="HX10" s="582"/>
      <c r="HY10" s="582"/>
      <c r="HZ10" s="582"/>
      <c r="IA10" s="582"/>
      <c r="IB10" s="582"/>
      <c r="IC10" s="582"/>
      <c r="ID10" s="582"/>
      <c r="IE10" s="582"/>
      <c r="IF10" s="582"/>
      <c r="IG10" s="582"/>
      <c r="IH10" s="582"/>
      <c r="II10" s="582"/>
      <c r="IJ10" s="582"/>
      <c r="IK10" s="582"/>
      <c r="IL10" s="582"/>
      <c r="IM10" s="582"/>
      <c r="IN10" s="592"/>
      <c r="IO10" s="592"/>
      <c r="IP10" s="592"/>
      <c r="IQ10" s="592"/>
      <c r="IR10" s="592"/>
      <c r="IS10" s="592"/>
      <c r="IT10" s="592"/>
      <c r="IU10" s="592"/>
      <c r="IV10" s="592"/>
    </row>
    <row r="11" spans="1:256" s="552" customFormat="1" ht="33" customHeight="1">
      <c r="A11" s="573"/>
      <c r="B11" s="573"/>
      <c r="C11" s="573"/>
      <c r="D11" s="574"/>
      <c r="E11" s="575"/>
      <c r="F11" s="576"/>
      <c r="G11" s="577"/>
      <c r="H11" s="578"/>
      <c r="I11" s="576"/>
      <c r="J11" s="576"/>
      <c r="K11" s="576"/>
      <c r="L11" s="576"/>
      <c r="M11" s="576"/>
      <c r="N11" s="576"/>
      <c r="O11" s="576"/>
      <c r="P11" s="577"/>
      <c r="Q11" s="591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592"/>
      <c r="IO11" s="592"/>
      <c r="IP11" s="592"/>
      <c r="IQ11" s="592"/>
      <c r="IR11" s="592"/>
      <c r="IS11" s="592"/>
      <c r="IT11" s="592"/>
      <c r="IU11" s="592"/>
      <c r="IV11" s="592"/>
    </row>
    <row r="12" spans="1:247" ht="27" customHeight="1">
      <c r="A12" s="579"/>
      <c r="B12" s="579"/>
      <c r="C12" s="579"/>
      <c r="D12" s="580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579"/>
      <c r="B13" s="579"/>
      <c r="C13" s="579"/>
      <c r="D13" s="580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579"/>
      <c r="B14" s="579"/>
      <c r="C14" s="579"/>
      <c r="D14" s="580"/>
      <c r="E14" s="579"/>
      <c r="H14" s="579"/>
      <c r="I14" s="579"/>
      <c r="J14" s="579"/>
      <c r="K14" s="579"/>
      <c r="L14" s="579"/>
      <c r="M14" s="579"/>
      <c r="N14" s="579"/>
      <c r="O14" s="57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2.5" customHeight="1">
      <c r="A15" s="579"/>
      <c r="B15" s="579"/>
      <c r="C15" s="579"/>
      <c r="D15" s="580"/>
      <c r="E15" s="579"/>
      <c r="F15" s="579"/>
      <c r="H15" s="579"/>
      <c r="I15" s="579"/>
      <c r="J15" s="579"/>
      <c r="K15" s="579"/>
      <c r="L15" s="579"/>
      <c r="M15" s="579"/>
      <c r="N15" s="579"/>
      <c r="O15" s="57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2:247" ht="22.5" customHeight="1">
      <c r="B16" s="579"/>
      <c r="C16" s="579"/>
      <c r="D16" s="580"/>
      <c r="E16" s="579"/>
      <c r="H16" s="579"/>
      <c r="I16" s="579"/>
      <c r="J16" s="579"/>
      <c r="K16" s="579"/>
      <c r="L16" s="579"/>
      <c r="M16" s="579"/>
      <c r="N16" s="579"/>
      <c r="O16" s="57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3:247" ht="22.5" customHeight="1">
      <c r="C17" s="579"/>
      <c r="D17" s="580"/>
      <c r="E17" s="579"/>
      <c r="I17" s="579"/>
      <c r="L17" s="579"/>
      <c r="M17" s="579"/>
      <c r="N17" s="57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4:247" ht="22.5" customHeight="1">
      <c r="D18" s="580"/>
      <c r="E18" s="579"/>
      <c r="M18" s="57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5:247" ht="22.5" customHeight="1">
      <c r="E19" s="579"/>
      <c r="L19" s="57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tabSelected="1" workbookViewId="0" topLeftCell="A1">
      <pane xSplit="5" ySplit="5" topLeftCell="F6" activePane="bottomRight" state="frozen"/>
      <selection pane="bottomRight" activeCell="E20" sqref="E20"/>
    </sheetView>
  </sheetViews>
  <sheetFormatPr defaultColWidth="6.875" defaultRowHeight="12.75" customHeight="1"/>
  <cols>
    <col min="1" max="1" width="8.75390625" style="4" customWidth="1"/>
    <col min="2" max="2" width="20.375" style="4" customWidth="1"/>
    <col min="3" max="3" width="13.50390625" style="4" customWidth="1"/>
    <col min="4" max="5" width="15.125" style="4" customWidth="1"/>
    <col min="6" max="6" width="14.125" style="4" customWidth="1"/>
    <col min="7" max="7" width="10.75390625" style="4" customWidth="1"/>
    <col min="8" max="8" width="17.125" style="4" customWidth="1"/>
    <col min="9" max="13" width="16.625" style="4" customWidth="1"/>
    <col min="14" max="14" width="20.625" style="4" customWidth="1"/>
    <col min="15" max="15" width="8.75390625" style="4" customWidth="1"/>
    <col min="16" max="16" width="17.125" style="4" customWidth="1"/>
    <col min="17" max="17" width="11.125" style="4" customWidth="1"/>
    <col min="18" max="18" width="11.375" style="4" customWidth="1"/>
    <col min="19" max="19" width="8.75390625" style="4" customWidth="1"/>
    <col min="20" max="16384" width="6.875" style="4" customWidth="1"/>
  </cols>
  <sheetData>
    <row r="1" spans="1:19" ht="18.75" customHeight="1">
      <c r="A1" s="5"/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 t="s">
        <v>292</v>
      </c>
      <c r="O1" s="5"/>
      <c r="P1"/>
      <c r="Q1"/>
      <c r="R1"/>
      <c r="S1"/>
    </row>
    <row r="2" spans="1:19" ht="18.75" customHeight="1">
      <c r="A2" s="7" t="s">
        <v>293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  <c r="P2"/>
      <c r="Q2"/>
      <c r="R2"/>
      <c r="S2"/>
    </row>
    <row r="3" spans="1:19" s="1" customFormat="1" ht="28.5" customHeight="1">
      <c r="A3" s="1" t="s">
        <v>2</v>
      </c>
      <c r="N3" s="22" t="s">
        <v>78</v>
      </c>
      <c r="P3" s="23"/>
      <c r="Q3" s="23"/>
      <c r="R3" s="23"/>
      <c r="S3" s="23"/>
    </row>
    <row r="4" spans="1:19" s="2" customFormat="1" ht="32.25" customHeight="1">
      <c r="A4" s="8" t="s">
        <v>131</v>
      </c>
      <c r="B4" s="9" t="s">
        <v>80</v>
      </c>
      <c r="C4" s="10" t="s">
        <v>294</v>
      </c>
      <c r="D4" s="8" t="s">
        <v>295</v>
      </c>
      <c r="E4" s="8" t="s">
        <v>296</v>
      </c>
      <c r="F4" s="8"/>
      <c r="G4" s="8" t="s">
        <v>297</v>
      </c>
      <c r="H4" s="11" t="s">
        <v>298</v>
      </c>
      <c r="I4" s="8" t="s">
        <v>299</v>
      </c>
      <c r="J4" s="8" t="s">
        <v>300</v>
      </c>
      <c r="K4" s="8" t="s">
        <v>301</v>
      </c>
      <c r="L4" s="8" t="s">
        <v>302</v>
      </c>
      <c r="M4" s="8" t="s">
        <v>303</v>
      </c>
      <c r="N4" s="8" t="s">
        <v>304</v>
      </c>
      <c r="O4" s="22"/>
      <c r="P4" s="24"/>
      <c r="Q4" s="24"/>
      <c r="R4" s="24"/>
      <c r="S4" s="24"/>
    </row>
    <row r="5" spans="1:19" s="2" customFormat="1" ht="24.75" customHeight="1">
      <c r="A5" s="8"/>
      <c r="B5" s="12"/>
      <c r="C5" s="10"/>
      <c r="D5" s="8"/>
      <c r="E5" s="8" t="s">
        <v>173</v>
      </c>
      <c r="F5" s="13" t="s">
        <v>305</v>
      </c>
      <c r="G5" s="8"/>
      <c r="H5" s="11"/>
      <c r="I5" s="8"/>
      <c r="J5" s="8"/>
      <c r="K5" s="8"/>
      <c r="L5" s="8"/>
      <c r="M5" s="8"/>
      <c r="N5" s="8"/>
      <c r="O5" s="22"/>
      <c r="P5" s="24"/>
      <c r="Q5" s="24"/>
      <c r="R5" s="24"/>
      <c r="S5" s="24"/>
    </row>
    <row r="6" spans="1:19" s="3" customFormat="1" ht="49.5" customHeight="1">
      <c r="A6" s="14"/>
      <c r="B6" s="15"/>
      <c r="C6" s="15"/>
      <c r="D6" s="16"/>
      <c r="E6" s="17"/>
      <c r="F6" s="18"/>
      <c r="G6" s="16"/>
      <c r="H6" s="19"/>
      <c r="I6" s="19"/>
      <c r="J6" s="19"/>
      <c r="K6" s="19"/>
      <c r="L6" s="15"/>
      <c r="M6" s="25"/>
      <c r="N6" s="25"/>
      <c r="O6" s="26"/>
      <c r="P6" s="27"/>
      <c r="Q6" s="27"/>
      <c r="R6" s="27"/>
      <c r="S6" s="27"/>
    </row>
    <row r="7" spans="1:19" ht="45" customHeight="1">
      <c r="A7" s="20"/>
      <c r="B7" s="20" t="s">
        <v>306</v>
      </c>
      <c r="C7" s="20"/>
      <c r="D7" s="20"/>
      <c r="E7" s="20"/>
      <c r="F7" s="20"/>
      <c r="G7" s="21"/>
      <c r="H7" s="20"/>
      <c r="I7" s="20"/>
      <c r="J7" s="20"/>
      <c r="K7" s="20"/>
      <c r="L7" s="20"/>
      <c r="M7" s="20"/>
      <c r="N7" s="20"/>
      <c r="O7" s="5"/>
      <c r="P7"/>
      <c r="Q7"/>
      <c r="R7"/>
      <c r="S7"/>
    </row>
    <row r="8" spans="1:19" ht="18.75" customHeight="1">
      <c r="A8" s="5"/>
      <c r="B8" s="5"/>
      <c r="C8" s="20"/>
      <c r="D8" s="20"/>
      <c r="E8" s="20"/>
      <c r="F8" s="20"/>
      <c r="G8" s="21"/>
      <c r="H8" s="20"/>
      <c r="I8" s="20"/>
      <c r="J8" s="20"/>
      <c r="K8" s="20"/>
      <c r="L8" s="20"/>
      <c r="M8" s="20"/>
      <c r="N8" s="20"/>
      <c r="O8" s="5"/>
      <c r="P8"/>
      <c r="Q8"/>
      <c r="R8"/>
      <c r="S8"/>
    </row>
    <row r="9" spans="1:19" ht="18.75" customHeight="1">
      <c r="A9" s="5"/>
      <c r="B9" s="5"/>
      <c r="C9" s="20"/>
      <c r="D9" s="20"/>
      <c r="E9" s="20"/>
      <c r="F9" s="20"/>
      <c r="G9" s="21"/>
      <c r="H9" s="5"/>
      <c r="I9" s="5"/>
      <c r="J9" s="5"/>
      <c r="K9" s="20"/>
      <c r="L9" s="5"/>
      <c r="M9" s="5"/>
      <c r="N9" s="5"/>
      <c r="O9" s="5"/>
      <c r="P9"/>
      <c r="Q9"/>
      <c r="R9"/>
      <c r="S9"/>
    </row>
    <row r="10" spans="1:19" ht="18.75" customHeight="1">
      <c r="A10" s="5"/>
      <c r="B10" s="5"/>
      <c r="C10" s="20"/>
      <c r="D10" s="20"/>
      <c r="E10" s="20"/>
      <c r="F10" s="20"/>
      <c r="G10" s="21"/>
      <c r="H10" s="5"/>
      <c r="I10" s="5"/>
      <c r="J10" s="5"/>
      <c r="K10" s="20"/>
      <c r="L10" s="5"/>
      <c r="M10" s="5"/>
      <c r="N10" s="20"/>
      <c r="O10" s="5"/>
      <c r="P10"/>
      <c r="Q10"/>
      <c r="R10"/>
      <c r="S10"/>
    </row>
    <row r="11" spans="1:19" ht="18.75" customHeight="1">
      <c r="A11" s="5"/>
      <c r="B11" s="5"/>
      <c r="C11" s="5"/>
      <c r="D11" s="20"/>
      <c r="E11" s="20"/>
      <c r="F11" s="20"/>
      <c r="G11" s="6"/>
      <c r="H11" s="5"/>
      <c r="I11" s="5"/>
      <c r="J11" s="5"/>
      <c r="K11" s="5"/>
      <c r="L11" s="5"/>
      <c r="M11" s="5"/>
      <c r="N11" s="5"/>
      <c r="O11" s="5"/>
      <c r="P11"/>
      <c r="Q11"/>
      <c r="R11"/>
      <c r="S11"/>
    </row>
    <row r="12" spans="1:19" ht="18.75" customHeight="1">
      <c r="A12" s="5"/>
      <c r="B12" s="5"/>
      <c r="C12" s="5"/>
      <c r="D12" s="5"/>
      <c r="E12" s="5"/>
      <c r="F12" s="5"/>
      <c r="G12" s="21"/>
      <c r="H12" s="5"/>
      <c r="I12" s="5"/>
      <c r="J12" s="5"/>
      <c r="K12" s="5"/>
      <c r="L12" s="5"/>
      <c r="M12" s="20"/>
      <c r="N12" s="5"/>
      <c r="O12" s="5"/>
      <c r="P12"/>
      <c r="Q12"/>
      <c r="R12"/>
      <c r="S12"/>
    </row>
    <row r="13" spans="1:19" ht="18.75" customHeight="1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/>
      <c r="Q13"/>
      <c r="R13"/>
      <c r="S13"/>
    </row>
    <row r="14" spans="1:1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2:19" ht="12.75" customHeight="1">
      <c r="L15" s="28"/>
      <c r="P15"/>
      <c r="Q15"/>
      <c r="R15"/>
      <c r="S15"/>
    </row>
    <row r="16" spans="1:19" ht="12.75" customHeight="1">
      <c r="A16"/>
      <c r="B16"/>
      <c r="C16"/>
      <c r="D16"/>
      <c r="E16"/>
      <c r="F16"/>
      <c r="G16"/>
      <c r="H16"/>
      <c r="I16"/>
      <c r="J16"/>
      <c r="K16"/>
      <c r="L16" s="28"/>
      <c r="M16"/>
      <c r="N16"/>
      <c r="O16"/>
      <c r="P16"/>
      <c r="Q16"/>
      <c r="R16"/>
      <c r="S16"/>
    </row>
  </sheetData>
  <sheetProtection formatCells="0" formatColumns="0" formatRows="0"/>
  <mergeCells count="15">
    <mergeCell ref="A2:N2"/>
    <mergeCell ref="E4:F4"/>
    <mergeCell ref="B7:E7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workbookViewId="0" topLeftCell="A1">
      <pane xSplit="7" ySplit="7" topLeftCell="H8" activePane="bottomRight" state="frozen"/>
      <selection pane="bottomRight" activeCell="A3" sqref="A3"/>
    </sheetView>
  </sheetViews>
  <sheetFormatPr defaultColWidth="6.875" defaultRowHeight="18.75" customHeight="1"/>
  <cols>
    <col min="1" max="2" width="5.625" style="516" customWidth="1"/>
    <col min="3" max="3" width="5.25390625" style="516" customWidth="1"/>
    <col min="4" max="4" width="8.625" style="516" customWidth="1"/>
    <col min="5" max="5" width="31.50390625" style="517" customWidth="1"/>
    <col min="6" max="6" width="10.625" style="518" customWidth="1"/>
    <col min="7" max="7" width="10.25390625" style="518" customWidth="1"/>
    <col min="8" max="8" width="10.625" style="518" customWidth="1"/>
    <col min="9" max="9" width="9.625" style="518" customWidth="1"/>
    <col min="10" max="10" width="8.50390625" style="518" customWidth="1"/>
    <col min="11" max="11" width="9.625" style="518" customWidth="1"/>
    <col min="12" max="12" width="10.75390625" style="518" customWidth="1"/>
    <col min="13" max="17" width="8.00390625" style="518" customWidth="1"/>
    <col min="18" max="18" width="8.00390625" style="519" customWidth="1"/>
    <col min="19" max="21" width="8.00390625" style="520" customWidth="1"/>
    <col min="22" max="16384" width="6.875" style="519" customWidth="1"/>
  </cols>
  <sheetData>
    <row r="1" spans="1:21" ht="24.75" customHeight="1">
      <c r="A1" s="482"/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S1" s="544"/>
      <c r="T1" s="544"/>
      <c r="U1" s="482" t="s">
        <v>110</v>
      </c>
    </row>
    <row r="2" spans="1:21" ht="24.75" customHeight="1">
      <c r="A2" s="521" t="s">
        <v>111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</row>
    <row r="3" spans="1:21" s="513" customFormat="1" ht="24.75" customHeight="1">
      <c r="A3" s="522" t="s">
        <v>2</v>
      </c>
      <c r="B3" s="523"/>
      <c r="C3" s="520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37"/>
      <c r="Q3" s="537"/>
      <c r="S3" s="545"/>
      <c r="T3" s="546" t="s">
        <v>78</v>
      </c>
      <c r="U3" s="546"/>
    </row>
    <row r="4" spans="1:21" s="513" customFormat="1" ht="21.75" customHeight="1">
      <c r="A4" s="525" t="s">
        <v>112</v>
      </c>
      <c r="B4" s="525"/>
      <c r="C4" s="526"/>
      <c r="D4" s="527" t="s">
        <v>79</v>
      </c>
      <c r="E4" s="528" t="s">
        <v>98</v>
      </c>
      <c r="F4" s="529" t="s">
        <v>113</v>
      </c>
      <c r="G4" s="530" t="s">
        <v>114</v>
      </c>
      <c r="H4" s="525"/>
      <c r="I4" s="525"/>
      <c r="J4" s="526"/>
      <c r="K4" s="538" t="s">
        <v>115</v>
      </c>
      <c r="L4" s="538"/>
      <c r="M4" s="538"/>
      <c r="N4" s="538"/>
      <c r="O4" s="538"/>
      <c r="P4" s="538"/>
      <c r="Q4" s="538"/>
      <c r="R4" s="538"/>
      <c r="S4" s="547" t="s">
        <v>116</v>
      </c>
      <c r="T4" s="548" t="s">
        <v>117</v>
      </c>
      <c r="U4" s="548" t="s">
        <v>118</v>
      </c>
    </row>
    <row r="5" spans="1:21" s="513" customFormat="1" ht="21.75" customHeight="1">
      <c r="A5" s="531" t="s">
        <v>100</v>
      </c>
      <c r="B5" s="527" t="s">
        <v>101</v>
      </c>
      <c r="C5" s="527" t="s">
        <v>102</v>
      </c>
      <c r="D5" s="527"/>
      <c r="E5" s="528"/>
      <c r="F5" s="529"/>
      <c r="G5" s="527" t="s">
        <v>81</v>
      </c>
      <c r="H5" s="527" t="s">
        <v>119</v>
      </c>
      <c r="I5" s="527" t="s">
        <v>120</v>
      </c>
      <c r="J5" s="529" t="s">
        <v>121</v>
      </c>
      <c r="K5" s="539" t="s">
        <v>81</v>
      </c>
      <c r="L5" s="540" t="s">
        <v>122</v>
      </c>
      <c r="M5" s="540" t="s">
        <v>123</v>
      </c>
      <c r="N5" s="539" t="s">
        <v>124</v>
      </c>
      <c r="O5" s="541" t="s">
        <v>125</v>
      </c>
      <c r="P5" s="541" t="s">
        <v>126</v>
      </c>
      <c r="Q5" s="541" t="s">
        <v>127</v>
      </c>
      <c r="R5" s="541" t="s">
        <v>128</v>
      </c>
      <c r="S5" s="549"/>
      <c r="T5" s="393"/>
      <c r="U5" s="393"/>
    </row>
    <row r="6" spans="1:21" s="514" customFormat="1" ht="29.25" customHeight="1">
      <c r="A6" s="531"/>
      <c r="B6" s="527"/>
      <c r="C6" s="527"/>
      <c r="D6" s="527"/>
      <c r="E6" s="532"/>
      <c r="F6" s="533" t="s">
        <v>99</v>
      </c>
      <c r="G6" s="527"/>
      <c r="H6" s="527"/>
      <c r="I6" s="527"/>
      <c r="J6" s="529"/>
      <c r="K6" s="529"/>
      <c r="L6" s="542"/>
      <c r="M6" s="542"/>
      <c r="N6" s="529"/>
      <c r="O6" s="539"/>
      <c r="P6" s="539"/>
      <c r="Q6" s="539"/>
      <c r="R6" s="539"/>
      <c r="S6" s="393"/>
      <c r="T6" s="393"/>
      <c r="U6" s="393"/>
    </row>
    <row r="7" spans="1:21" s="515" customFormat="1" ht="33.75" customHeight="1">
      <c r="A7" s="392"/>
      <c r="B7" s="392"/>
      <c r="C7" s="392"/>
      <c r="D7" s="632" t="s">
        <v>93</v>
      </c>
      <c r="E7" s="94" t="s">
        <v>81</v>
      </c>
      <c r="F7" s="71">
        <f>G7+K7</f>
        <v>3230</v>
      </c>
      <c r="G7" s="71">
        <f>H7+I7</f>
        <v>2950</v>
      </c>
      <c r="H7" s="71">
        <f>H10+H11</f>
        <v>2712.7</v>
      </c>
      <c r="I7" s="71">
        <f>I10+I11</f>
        <v>237.3</v>
      </c>
      <c r="J7" s="71">
        <f>J10+J11</f>
        <v>0</v>
      </c>
      <c r="K7" s="71">
        <f>K10+K11</f>
        <v>280</v>
      </c>
      <c r="L7" s="71">
        <f>L10+L11</f>
        <v>280</v>
      </c>
      <c r="M7" s="71"/>
      <c r="N7" s="71"/>
      <c r="O7" s="71"/>
      <c r="P7" s="71"/>
      <c r="Q7" s="71"/>
      <c r="R7" s="71"/>
      <c r="S7" s="71"/>
      <c r="T7" s="71"/>
      <c r="U7" s="71"/>
    </row>
    <row r="8" spans="1:256" s="81" customFormat="1" ht="33.75" customHeight="1">
      <c r="A8" s="96" t="s">
        <v>103</v>
      </c>
      <c r="B8" s="96"/>
      <c r="C8" s="96"/>
      <c r="D8" s="632" t="s">
        <v>93</v>
      </c>
      <c r="E8" s="94" t="s">
        <v>104</v>
      </c>
      <c r="F8" s="71">
        <f>G8+K8</f>
        <v>3230</v>
      </c>
      <c r="G8" s="71">
        <f>H8+I8</f>
        <v>2950</v>
      </c>
      <c r="H8" s="391">
        <f>H9</f>
        <v>2712.7</v>
      </c>
      <c r="I8" s="391">
        <f>I9</f>
        <v>237.3</v>
      </c>
      <c r="J8" s="543"/>
      <c r="K8" s="71">
        <f>L8</f>
        <v>280</v>
      </c>
      <c r="L8" s="71">
        <f>L9</f>
        <v>280</v>
      </c>
      <c r="M8" s="543"/>
      <c r="N8" s="543"/>
      <c r="O8" s="543"/>
      <c r="P8" s="391"/>
      <c r="Q8" s="550"/>
      <c r="R8" s="550"/>
      <c r="S8" s="550"/>
      <c r="T8" s="550"/>
      <c r="U8" s="550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398"/>
      <c r="EK8" s="398"/>
      <c r="EL8" s="398"/>
      <c r="EM8" s="398"/>
      <c r="EN8" s="398"/>
      <c r="EO8" s="398"/>
      <c r="EP8" s="398"/>
      <c r="EQ8" s="398"/>
      <c r="ER8" s="398"/>
      <c r="ES8" s="398"/>
      <c r="ET8" s="398"/>
      <c r="EU8" s="398"/>
      <c r="EV8" s="398"/>
      <c r="EW8" s="398"/>
      <c r="EX8" s="398"/>
      <c r="EY8" s="398"/>
      <c r="EZ8" s="398"/>
      <c r="FA8" s="398"/>
      <c r="FB8" s="398"/>
      <c r="FC8" s="398"/>
      <c r="FD8" s="398"/>
      <c r="FE8" s="398"/>
      <c r="FF8" s="398"/>
      <c r="FG8" s="398"/>
      <c r="FH8" s="398"/>
      <c r="FI8" s="398"/>
      <c r="FJ8" s="398"/>
      <c r="FK8" s="398"/>
      <c r="FL8" s="398"/>
      <c r="FM8" s="398"/>
      <c r="FN8" s="398"/>
      <c r="FO8" s="398"/>
      <c r="FP8" s="398"/>
      <c r="FQ8" s="398"/>
      <c r="FR8" s="398"/>
      <c r="FS8" s="398"/>
      <c r="FT8" s="398"/>
      <c r="FU8" s="398"/>
      <c r="FV8" s="398"/>
      <c r="FW8" s="398"/>
      <c r="FX8" s="398"/>
      <c r="FY8" s="398"/>
      <c r="FZ8" s="398"/>
      <c r="GA8" s="398"/>
      <c r="GB8" s="398"/>
      <c r="GC8" s="398"/>
      <c r="GD8" s="398"/>
      <c r="GE8" s="398"/>
      <c r="GF8" s="398"/>
      <c r="GG8" s="398"/>
      <c r="GH8" s="398"/>
      <c r="GI8" s="398"/>
      <c r="GJ8" s="398"/>
      <c r="GK8" s="398"/>
      <c r="GL8" s="398"/>
      <c r="GM8" s="398"/>
      <c r="GN8" s="398"/>
      <c r="GO8" s="398"/>
      <c r="GP8" s="398"/>
      <c r="GQ8" s="398"/>
      <c r="GR8" s="398"/>
      <c r="GS8" s="398"/>
      <c r="GT8" s="398"/>
      <c r="GU8" s="398"/>
      <c r="GV8" s="398"/>
      <c r="GW8" s="398"/>
      <c r="GX8" s="398"/>
      <c r="GY8" s="398"/>
      <c r="GZ8" s="398"/>
      <c r="HA8" s="398"/>
      <c r="HB8" s="398"/>
      <c r="HC8" s="398"/>
      <c r="HD8" s="398"/>
      <c r="HE8" s="398"/>
      <c r="HF8" s="398"/>
      <c r="HG8" s="398"/>
      <c r="HH8" s="398"/>
      <c r="HI8" s="398"/>
      <c r="HJ8" s="398"/>
      <c r="HK8" s="398"/>
      <c r="HL8" s="398"/>
      <c r="HM8" s="398"/>
      <c r="HN8" s="398"/>
      <c r="HO8" s="398"/>
      <c r="HP8" s="398"/>
      <c r="HQ8" s="398"/>
      <c r="HR8" s="398"/>
      <c r="HS8" s="398"/>
      <c r="HT8" s="398"/>
      <c r="HU8" s="398"/>
      <c r="HV8" s="398"/>
      <c r="HW8" s="398"/>
      <c r="HX8" s="398"/>
      <c r="HY8" s="398"/>
      <c r="HZ8" s="398"/>
      <c r="IA8" s="398"/>
      <c r="IB8" s="398"/>
      <c r="IC8" s="398"/>
      <c r="ID8" s="398"/>
      <c r="IE8" s="398"/>
      <c r="IF8" s="398"/>
      <c r="IG8" s="398"/>
      <c r="IH8" s="398"/>
      <c r="II8" s="398"/>
      <c r="IJ8" s="398"/>
      <c r="IK8" s="398"/>
      <c r="IL8" s="398"/>
      <c r="IM8" s="398"/>
      <c r="IN8" s="401"/>
      <c r="IO8" s="401"/>
      <c r="IP8" s="401"/>
      <c r="IQ8" s="401"/>
      <c r="IR8" s="401"/>
      <c r="IS8" s="401"/>
      <c r="IT8" s="401"/>
      <c r="IU8" s="401"/>
      <c r="IV8" s="401"/>
    </row>
    <row r="9" spans="1:256" s="81" customFormat="1" ht="33.75" customHeight="1">
      <c r="A9" s="96" t="s">
        <v>103</v>
      </c>
      <c r="B9" s="96" t="s">
        <v>105</v>
      </c>
      <c r="C9" s="96"/>
      <c r="D9" s="632" t="s">
        <v>93</v>
      </c>
      <c r="E9" s="94" t="s">
        <v>106</v>
      </c>
      <c r="F9" s="71">
        <f>G9+K9</f>
        <v>3230</v>
      </c>
      <c r="G9" s="71">
        <f>H9+I9</f>
        <v>2950</v>
      </c>
      <c r="H9" s="391">
        <f>SUM(H10:H11)</f>
        <v>2712.7</v>
      </c>
      <c r="I9" s="391">
        <f>SUM(I10:I11)</f>
        <v>237.3</v>
      </c>
      <c r="J9" s="543"/>
      <c r="K9" s="391">
        <f>SUM(K10:K11)</f>
        <v>280</v>
      </c>
      <c r="L9" s="71">
        <f>SUM(L10:L11)</f>
        <v>280</v>
      </c>
      <c r="M9" s="543"/>
      <c r="N9" s="543"/>
      <c r="O9" s="543"/>
      <c r="P9" s="391"/>
      <c r="Q9" s="550"/>
      <c r="R9" s="550"/>
      <c r="S9" s="550"/>
      <c r="T9" s="550"/>
      <c r="U9" s="550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F9" s="398"/>
      <c r="EG9" s="398"/>
      <c r="EH9" s="398"/>
      <c r="EI9" s="398"/>
      <c r="EJ9" s="398"/>
      <c r="EK9" s="398"/>
      <c r="EL9" s="398"/>
      <c r="EM9" s="398"/>
      <c r="EN9" s="398"/>
      <c r="EO9" s="398"/>
      <c r="EP9" s="398"/>
      <c r="EQ9" s="398"/>
      <c r="ER9" s="398"/>
      <c r="ES9" s="398"/>
      <c r="ET9" s="398"/>
      <c r="EU9" s="398"/>
      <c r="EV9" s="398"/>
      <c r="EW9" s="398"/>
      <c r="EX9" s="398"/>
      <c r="EY9" s="398"/>
      <c r="EZ9" s="398"/>
      <c r="FA9" s="398"/>
      <c r="FB9" s="398"/>
      <c r="FC9" s="398"/>
      <c r="FD9" s="398"/>
      <c r="FE9" s="398"/>
      <c r="FF9" s="398"/>
      <c r="FG9" s="398"/>
      <c r="FH9" s="398"/>
      <c r="FI9" s="398"/>
      <c r="FJ9" s="398"/>
      <c r="FK9" s="398"/>
      <c r="FL9" s="398"/>
      <c r="FM9" s="398"/>
      <c r="FN9" s="398"/>
      <c r="FO9" s="398"/>
      <c r="FP9" s="398"/>
      <c r="FQ9" s="398"/>
      <c r="FR9" s="398"/>
      <c r="FS9" s="398"/>
      <c r="FT9" s="398"/>
      <c r="FU9" s="398"/>
      <c r="FV9" s="398"/>
      <c r="FW9" s="398"/>
      <c r="FX9" s="398"/>
      <c r="FY9" s="398"/>
      <c r="FZ9" s="398"/>
      <c r="GA9" s="398"/>
      <c r="GB9" s="398"/>
      <c r="GC9" s="398"/>
      <c r="GD9" s="398"/>
      <c r="GE9" s="398"/>
      <c r="GF9" s="398"/>
      <c r="GG9" s="398"/>
      <c r="GH9" s="398"/>
      <c r="GI9" s="398"/>
      <c r="GJ9" s="398"/>
      <c r="GK9" s="398"/>
      <c r="GL9" s="398"/>
      <c r="GM9" s="398"/>
      <c r="GN9" s="398"/>
      <c r="GO9" s="398"/>
      <c r="GP9" s="398"/>
      <c r="GQ9" s="398"/>
      <c r="GR9" s="398"/>
      <c r="GS9" s="398"/>
      <c r="GT9" s="398"/>
      <c r="GU9" s="398"/>
      <c r="GV9" s="398"/>
      <c r="GW9" s="398"/>
      <c r="GX9" s="398"/>
      <c r="GY9" s="398"/>
      <c r="GZ9" s="398"/>
      <c r="HA9" s="398"/>
      <c r="HB9" s="398"/>
      <c r="HC9" s="398"/>
      <c r="HD9" s="398"/>
      <c r="HE9" s="398"/>
      <c r="HF9" s="398"/>
      <c r="HG9" s="398"/>
      <c r="HH9" s="398"/>
      <c r="HI9" s="398"/>
      <c r="HJ9" s="398"/>
      <c r="HK9" s="398"/>
      <c r="HL9" s="398"/>
      <c r="HM9" s="398"/>
      <c r="HN9" s="398"/>
      <c r="HO9" s="398"/>
      <c r="HP9" s="398"/>
      <c r="HQ9" s="398"/>
      <c r="HR9" s="398"/>
      <c r="HS9" s="398"/>
      <c r="HT9" s="398"/>
      <c r="HU9" s="398"/>
      <c r="HV9" s="398"/>
      <c r="HW9" s="398"/>
      <c r="HX9" s="398"/>
      <c r="HY9" s="398"/>
      <c r="HZ9" s="398"/>
      <c r="IA9" s="398"/>
      <c r="IB9" s="398"/>
      <c r="IC9" s="398"/>
      <c r="ID9" s="398"/>
      <c r="IE9" s="398"/>
      <c r="IF9" s="398"/>
      <c r="IG9" s="398"/>
      <c r="IH9" s="398"/>
      <c r="II9" s="398"/>
      <c r="IJ9" s="398"/>
      <c r="IK9" s="398"/>
      <c r="IL9" s="398"/>
      <c r="IM9" s="398"/>
      <c r="IN9" s="401"/>
      <c r="IO9" s="401"/>
      <c r="IP9" s="401"/>
      <c r="IQ9" s="401"/>
      <c r="IR9" s="401"/>
      <c r="IS9" s="401"/>
      <c r="IT9" s="401"/>
      <c r="IU9" s="401"/>
      <c r="IV9" s="401"/>
    </row>
    <row r="10" spans="1:21" s="24" customFormat="1" ht="33.75" customHeight="1">
      <c r="A10" s="98" t="s">
        <v>103</v>
      </c>
      <c r="B10" s="98" t="s">
        <v>105</v>
      </c>
      <c r="C10" s="98" t="s">
        <v>105</v>
      </c>
      <c r="D10" s="633" t="s">
        <v>93</v>
      </c>
      <c r="E10" s="99" t="s">
        <v>107</v>
      </c>
      <c r="F10" s="74">
        <f>G10+K10</f>
        <v>2950</v>
      </c>
      <c r="G10" s="74">
        <f>H10+I10</f>
        <v>2950</v>
      </c>
      <c r="H10" s="74">
        <v>2712.7</v>
      </c>
      <c r="I10" s="369">
        <v>237.3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</row>
    <row r="11" spans="1:21" s="24" customFormat="1" ht="33.75" customHeight="1">
      <c r="A11" s="98" t="s">
        <v>103</v>
      </c>
      <c r="B11" s="98" t="s">
        <v>105</v>
      </c>
      <c r="C11" s="98" t="s">
        <v>108</v>
      </c>
      <c r="D11" s="633" t="s">
        <v>93</v>
      </c>
      <c r="E11" s="99" t="s">
        <v>109</v>
      </c>
      <c r="F11" s="74">
        <f>G11+K11</f>
        <v>280</v>
      </c>
      <c r="G11" s="74"/>
      <c r="H11" s="74"/>
      <c r="I11" s="74"/>
      <c r="J11" s="74"/>
      <c r="K11" s="74">
        <f>L11</f>
        <v>280</v>
      </c>
      <c r="L11" s="74">
        <v>280</v>
      </c>
      <c r="M11" s="74"/>
      <c r="N11" s="74"/>
      <c r="O11" s="74"/>
      <c r="P11" s="74"/>
      <c r="Q11" s="74"/>
      <c r="R11" s="74"/>
      <c r="S11" s="74"/>
      <c r="T11" s="74"/>
      <c r="U11" s="74"/>
    </row>
    <row r="12" spans="1:21" s="24" customFormat="1" ht="33.75" customHeight="1">
      <c r="A12" s="393"/>
      <c r="B12" s="393"/>
      <c r="C12" s="393"/>
      <c r="D12" s="393"/>
      <c r="E12" s="393"/>
      <c r="F12" s="74"/>
      <c r="G12" s="74"/>
      <c r="H12" s="74"/>
      <c r="I12" s="74"/>
      <c r="J12" s="74"/>
      <c r="K12" s="74"/>
      <c r="L12" s="74"/>
      <c r="M12" s="393"/>
      <c r="N12" s="393"/>
      <c r="O12" s="393"/>
      <c r="P12" s="393"/>
      <c r="Q12" s="393"/>
      <c r="R12" s="393"/>
      <c r="S12" s="393"/>
      <c r="T12" s="393"/>
      <c r="U12" s="393"/>
    </row>
    <row r="13" spans="1:21" ht="25.5" customHeight="1">
      <c r="A13" s="534"/>
      <c r="B13" s="534"/>
      <c r="C13" s="534"/>
      <c r="D13" s="534"/>
      <c r="E13" s="535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51"/>
      <c r="S13" s="523"/>
      <c r="T13" s="523"/>
      <c r="U13" s="523"/>
    </row>
    <row r="14" spans="1:21" ht="18.75" customHeight="1">
      <c r="A14" s="534"/>
      <c r="B14" s="534"/>
      <c r="C14" s="534"/>
      <c r="D14" s="534"/>
      <c r="E14" s="535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51"/>
      <c r="S14" s="523"/>
      <c r="T14" s="523"/>
      <c r="U14" s="523"/>
    </row>
    <row r="15" spans="1:21" ht="18.75" customHeight="1">
      <c r="A15" s="534"/>
      <c r="B15" s="534"/>
      <c r="C15" s="534"/>
      <c r="D15" s="534"/>
      <c r="E15" s="535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51"/>
      <c r="S15" s="523"/>
      <c r="T15" s="523"/>
      <c r="U15" s="523"/>
    </row>
    <row r="16" spans="4:21" ht="18.75" customHeight="1">
      <c r="D16" s="534"/>
      <c r="E16" s="535"/>
      <c r="F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51"/>
      <c r="S16" s="523"/>
      <c r="T16" s="523"/>
      <c r="U16" s="523"/>
    </row>
    <row r="17" spans="4:20" ht="18.75" customHeight="1">
      <c r="D17" s="534"/>
      <c r="E17" s="535"/>
      <c r="F17" s="536"/>
      <c r="J17" s="536"/>
      <c r="K17" s="536"/>
      <c r="L17" s="536"/>
      <c r="M17" s="536"/>
      <c r="N17" s="536"/>
      <c r="O17" s="536"/>
      <c r="P17" s="536"/>
      <c r="Q17" s="536"/>
      <c r="R17" s="551"/>
      <c r="S17" s="523"/>
      <c r="T17" s="523"/>
    </row>
    <row r="18" spans="4:20" ht="18.75" customHeight="1">
      <c r="D18" s="534"/>
      <c r="F18" s="536"/>
      <c r="J18" s="536"/>
      <c r="L18" s="536"/>
      <c r="M18" s="536"/>
      <c r="N18" s="536"/>
      <c r="O18" s="536"/>
      <c r="P18" s="536"/>
      <c r="Q18" s="536"/>
      <c r="R18" s="551"/>
      <c r="S18" s="523"/>
      <c r="T18" s="523"/>
    </row>
    <row r="19" spans="6:19" ht="18.75" customHeight="1">
      <c r="F19" s="536"/>
      <c r="O19" s="536"/>
      <c r="P19" s="536"/>
      <c r="Q19" s="536"/>
      <c r="S19" s="523"/>
    </row>
    <row r="20" spans="6:17" ht="18.75" customHeight="1">
      <c r="F20" s="536"/>
      <c r="O20" s="536"/>
      <c r="P20" s="536"/>
      <c r="Q20" s="536"/>
    </row>
    <row r="21" spans="1:22" ht="18.75" customHeight="1">
      <c r="A21"/>
      <c r="B21"/>
      <c r="C21"/>
      <c r="D21" s="308"/>
      <c r="E21"/>
      <c r="F21"/>
      <c r="O21" s="536"/>
      <c r="P21"/>
      <c r="Q21"/>
      <c r="R21"/>
      <c r="S21"/>
      <c r="T21"/>
      <c r="U21"/>
      <c r="V21"/>
    </row>
    <row r="22" spans="1:22" ht="18.75" customHeight="1">
      <c r="A22"/>
      <c r="B22"/>
      <c r="C22"/>
      <c r="D22" s="308"/>
      <c r="E22"/>
      <c r="F22"/>
      <c r="G22" s="536"/>
      <c r="P22"/>
      <c r="Q22"/>
      <c r="R22"/>
      <c r="S22"/>
      <c r="T22"/>
      <c r="U22"/>
      <c r="V22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showZeros="0" workbookViewId="0" topLeftCell="A1">
      <pane xSplit="6" ySplit="7" topLeftCell="G8" activePane="bottomRight" state="frozen"/>
      <selection pane="bottomRight" activeCell="E10" sqref="E10"/>
    </sheetView>
  </sheetViews>
  <sheetFormatPr defaultColWidth="9.00390625" defaultRowHeight="14.25"/>
  <cols>
    <col min="1" max="1" width="5.00390625" style="0" customWidth="1"/>
    <col min="2" max="2" width="5.375" style="0" customWidth="1"/>
    <col min="3" max="3" width="5.125" style="0" customWidth="1"/>
    <col min="4" max="4" width="7.25390625" style="308" customWidth="1"/>
    <col min="5" max="5" width="32.50390625" style="0" customWidth="1"/>
    <col min="6" max="6" width="10.625" style="0" customWidth="1"/>
    <col min="7" max="7" width="11.375" style="0" customWidth="1"/>
    <col min="8" max="8" width="10.50390625" style="0" customWidth="1"/>
    <col min="9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83"/>
      <c r="B1" s="83"/>
      <c r="C1" s="83"/>
      <c r="D1" s="84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482" t="s">
        <v>129</v>
      </c>
    </row>
    <row r="2" spans="1:21" ht="24.75" customHeight="1">
      <c r="A2" s="84" t="s">
        <v>130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s="24" customFormat="1" ht="19.5" customHeight="1">
      <c r="A3" s="85" t="s">
        <v>2</v>
      </c>
      <c r="B3" s="85"/>
      <c r="C3" s="85"/>
      <c r="D3" s="50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453" t="s">
        <v>78</v>
      </c>
      <c r="U3" s="453"/>
    </row>
    <row r="4" spans="1:21" s="24" customFormat="1" ht="27.75" customHeight="1">
      <c r="A4" s="86" t="s">
        <v>112</v>
      </c>
      <c r="B4" s="87"/>
      <c r="C4" s="88"/>
      <c r="D4" s="89" t="s">
        <v>131</v>
      </c>
      <c r="E4" s="89" t="s">
        <v>132</v>
      </c>
      <c r="F4" s="89" t="s">
        <v>99</v>
      </c>
      <c r="G4" s="90" t="s">
        <v>133</v>
      </c>
      <c r="H4" s="90" t="s">
        <v>134</v>
      </c>
      <c r="I4" s="90" t="s">
        <v>135</v>
      </c>
      <c r="J4" s="90" t="s">
        <v>136</v>
      </c>
      <c r="K4" s="90" t="s">
        <v>137</v>
      </c>
      <c r="L4" s="90" t="s">
        <v>138</v>
      </c>
      <c r="M4" s="90" t="s">
        <v>123</v>
      </c>
      <c r="N4" s="90" t="s">
        <v>139</v>
      </c>
      <c r="O4" s="90" t="s">
        <v>121</v>
      </c>
      <c r="P4" s="90" t="s">
        <v>125</v>
      </c>
      <c r="Q4" s="90" t="s">
        <v>124</v>
      </c>
      <c r="R4" s="90" t="s">
        <v>140</v>
      </c>
      <c r="S4" s="90" t="s">
        <v>141</v>
      </c>
      <c r="T4" s="90" t="s">
        <v>142</v>
      </c>
      <c r="U4" s="90" t="s">
        <v>128</v>
      </c>
    </row>
    <row r="5" spans="1:21" s="24" customFormat="1" ht="13.5" customHeight="1">
      <c r="A5" s="89" t="s">
        <v>100</v>
      </c>
      <c r="B5" s="89" t="s">
        <v>101</v>
      </c>
      <c r="C5" s="89" t="s">
        <v>102</v>
      </c>
      <c r="D5" s="91"/>
      <c r="E5" s="91"/>
      <c r="F5" s="91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s="24" customFormat="1" ht="18" customHeight="1">
      <c r="A6" s="92"/>
      <c r="B6" s="92"/>
      <c r="C6" s="92"/>
      <c r="D6" s="92"/>
      <c r="E6" s="92"/>
      <c r="F6" s="92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s="81" customFormat="1" ht="31.5" customHeight="1">
      <c r="A7" s="96"/>
      <c r="B7" s="96"/>
      <c r="C7" s="96"/>
      <c r="D7" s="632" t="s">
        <v>93</v>
      </c>
      <c r="E7" s="94" t="s">
        <v>81</v>
      </c>
      <c r="F7" s="278">
        <f>G7+H7</f>
        <v>3230</v>
      </c>
      <c r="G7" s="278">
        <f>G10+G11</f>
        <v>2712.7</v>
      </c>
      <c r="H7" s="278">
        <f>H10+H11</f>
        <v>517.3</v>
      </c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</row>
    <row r="8" spans="1:256" s="81" customFormat="1" ht="31.5" customHeight="1">
      <c r="A8" s="96" t="s">
        <v>103</v>
      </c>
      <c r="B8" s="96"/>
      <c r="C8" s="96"/>
      <c r="D8" s="632" t="s">
        <v>93</v>
      </c>
      <c r="E8" s="94" t="s">
        <v>104</v>
      </c>
      <c r="F8" s="278">
        <f>G8+H8</f>
        <v>3230</v>
      </c>
      <c r="G8" s="391">
        <f>G9</f>
        <v>2712.7</v>
      </c>
      <c r="H8" s="391">
        <f>H9</f>
        <v>517.3</v>
      </c>
      <c r="I8" s="508">
        <f>I9</f>
        <v>0</v>
      </c>
      <c r="J8" s="509"/>
      <c r="K8" s="509"/>
      <c r="L8" s="509"/>
      <c r="M8" s="509"/>
      <c r="N8" s="509"/>
      <c r="O8" s="510"/>
      <c r="P8" s="511"/>
      <c r="Q8" s="512"/>
      <c r="R8" s="512"/>
      <c r="S8" s="512"/>
      <c r="T8" s="512"/>
      <c r="U8" s="512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398"/>
      <c r="EK8" s="398"/>
      <c r="EL8" s="398"/>
      <c r="EM8" s="398"/>
      <c r="EN8" s="398"/>
      <c r="EO8" s="398"/>
      <c r="EP8" s="398"/>
      <c r="EQ8" s="398"/>
      <c r="ER8" s="398"/>
      <c r="ES8" s="398"/>
      <c r="ET8" s="398"/>
      <c r="EU8" s="398"/>
      <c r="EV8" s="398"/>
      <c r="EW8" s="398"/>
      <c r="EX8" s="398"/>
      <c r="EY8" s="398"/>
      <c r="EZ8" s="398"/>
      <c r="FA8" s="398"/>
      <c r="FB8" s="398"/>
      <c r="FC8" s="398"/>
      <c r="FD8" s="398"/>
      <c r="FE8" s="398"/>
      <c r="FF8" s="398"/>
      <c r="FG8" s="398"/>
      <c r="FH8" s="398"/>
      <c r="FI8" s="398"/>
      <c r="FJ8" s="398"/>
      <c r="FK8" s="398"/>
      <c r="FL8" s="398"/>
      <c r="FM8" s="398"/>
      <c r="FN8" s="398"/>
      <c r="FO8" s="398"/>
      <c r="FP8" s="398"/>
      <c r="FQ8" s="398"/>
      <c r="FR8" s="398"/>
      <c r="FS8" s="398"/>
      <c r="FT8" s="398"/>
      <c r="FU8" s="398"/>
      <c r="FV8" s="398"/>
      <c r="FW8" s="398"/>
      <c r="FX8" s="398"/>
      <c r="FY8" s="398"/>
      <c r="FZ8" s="398"/>
      <c r="GA8" s="398"/>
      <c r="GB8" s="398"/>
      <c r="GC8" s="398"/>
      <c r="GD8" s="398"/>
      <c r="GE8" s="398"/>
      <c r="GF8" s="398"/>
      <c r="GG8" s="398"/>
      <c r="GH8" s="398"/>
      <c r="GI8" s="398"/>
      <c r="GJ8" s="398"/>
      <c r="GK8" s="398"/>
      <c r="GL8" s="398"/>
      <c r="GM8" s="398"/>
      <c r="GN8" s="398"/>
      <c r="GO8" s="398"/>
      <c r="GP8" s="398"/>
      <c r="GQ8" s="398"/>
      <c r="GR8" s="398"/>
      <c r="GS8" s="398"/>
      <c r="GT8" s="398"/>
      <c r="GU8" s="398"/>
      <c r="GV8" s="398"/>
      <c r="GW8" s="398"/>
      <c r="GX8" s="398"/>
      <c r="GY8" s="398"/>
      <c r="GZ8" s="398"/>
      <c r="HA8" s="398"/>
      <c r="HB8" s="398"/>
      <c r="HC8" s="398"/>
      <c r="HD8" s="398"/>
      <c r="HE8" s="398"/>
      <c r="HF8" s="398"/>
      <c r="HG8" s="398"/>
      <c r="HH8" s="398"/>
      <c r="HI8" s="398"/>
      <c r="HJ8" s="398"/>
      <c r="HK8" s="398"/>
      <c r="HL8" s="398"/>
      <c r="HM8" s="398"/>
      <c r="HN8" s="398"/>
      <c r="HO8" s="398"/>
      <c r="HP8" s="398"/>
      <c r="HQ8" s="398"/>
      <c r="HR8" s="398"/>
      <c r="HS8" s="398"/>
      <c r="HT8" s="398"/>
      <c r="HU8" s="398"/>
      <c r="HV8" s="398"/>
      <c r="HW8" s="398"/>
      <c r="HX8" s="398"/>
      <c r="HY8" s="398"/>
      <c r="HZ8" s="398"/>
      <c r="IA8" s="398"/>
      <c r="IB8" s="398"/>
      <c r="IC8" s="398"/>
      <c r="ID8" s="398"/>
      <c r="IE8" s="398"/>
      <c r="IF8" s="398"/>
      <c r="IG8" s="398"/>
      <c r="IH8" s="398"/>
      <c r="II8" s="398"/>
      <c r="IJ8" s="398"/>
      <c r="IK8" s="398"/>
      <c r="IL8" s="398"/>
      <c r="IM8" s="398"/>
      <c r="IN8" s="401"/>
      <c r="IO8" s="401"/>
      <c r="IP8" s="401"/>
      <c r="IQ8" s="401"/>
      <c r="IR8" s="401"/>
      <c r="IS8" s="401"/>
      <c r="IT8" s="401"/>
      <c r="IU8" s="401"/>
      <c r="IV8" s="401"/>
    </row>
    <row r="9" spans="1:256" s="81" customFormat="1" ht="33" customHeight="1">
      <c r="A9" s="96" t="s">
        <v>103</v>
      </c>
      <c r="B9" s="96" t="s">
        <v>105</v>
      </c>
      <c r="C9" s="96"/>
      <c r="D9" s="632" t="s">
        <v>93</v>
      </c>
      <c r="E9" s="94" t="s">
        <v>106</v>
      </c>
      <c r="F9" s="278">
        <f>G9+H9</f>
        <v>3230</v>
      </c>
      <c r="G9" s="391">
        <f>SUM(G10:G11)</f>
        <v>2712.7</v>
      </c>
      <c r="H9" s="391">
        <f>SUM(H10:H11)</f>
        <v>517.3</v>
      </c>
      <c r="I9" s="508">
        <f>SUM(I10:I11)</f>
        <v>0</v>
      </c>
      <c r="J9" s="509"/>
      <c r="K9" s="509"/>
      <c r="L9" s="509"/>
      <c r="M9" s="509"/>
      <c r="N9" s="509"/>
      <c r="O9" s="510"/>
      <c r="P9" s="511"/>
      <c r="Q9" s="512"/>
      <c r="R9" s="512"/>
      <c r="S9" s="512"/>
      <c r="T9" s="512"/>
      <c r="U9" s="512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F9" s="398"/>
      <c r="EG9" s="398"/>
      <c r="EH9" s="398"/>
      <c r="EI9" s="398"/>
      <c r="EJ9" s="398"/>
      <c r="EK9" s="398"/>
      <c r="EL9" s="398"/>
      <c r="EM9" s="398"/>
      <c r="EN9" s="398"/>
      <c r="EO9" s="398"/>
      <c r="EP9" s="398"/>
      <c r="EQ9" s="398"/>
      <c r="ER9" s="398"/>
      <c r="ES9" s="398"/>
      <c r="ET9" s="398"/>
      <c r="EU9" s="398"/>
      <c r="EV9" s="398"/>
      <c r="EW9" s="398"/>
      <c r="EX9" s="398"/>
      <c r="EY9" s="398"/>
      <c r="EZ9" s="398"/>
      <c r="FA9" s="398"/>
      <c r="FB9" s="398"/>
      <c r="FC9" s="398"/>
      <c r="FD9" s="398"/>
      <c r="FE9" s="398"/>
      <c r="FF9" s="398"/>
      <c r="FG9" s="398"/>
      <c r="FH9" s="398"/>
      <c r="FI9" s="398"/>
      <c r="FJ9" s="398"/>
      <c r="FK9" s="398"/>
      <c r="FL9" s="398"/>
      <c r="FM9" s="398"/>
      <c r="FN9" s="398"/>
      <c r="FO9" s="398"/>
      <c r="FP9" s="398"/>
      <c r="FQ9" s="398"/>
      <c r="FR9" s="398"/>
      <c r="FS9" s="398"/>
      <c r="FT9" s="398"/>
      <c r="FU9" s="398"/>
      <c r="FV9" s="398"/>
      <c r="FW9" s="398"/>
      <c r="FX9" s="398"/>
      <c r="FY9" s="398"/>
      <c r="FZ9" s="398"/>
      <c r="GA9" s="398"/>
      <c r="GB9" s="398"/>
      <c r="GC9" s="398"/>
      <c r="GD9" s="398"/>
      <c r="GE9" s="398"/>
      <c r="GF9" s="398"/>
      <c r="GG9" s="398"/>
      <c r="GH9" s="398"/>
      <c r="GI9" s="398"/>
      <c r="GJ9" s="398"/>
      <c r="GK9" s="398"/>
      <c r="GL9" s="398"/>
      <c r="GM9" s="398"/>
      <c r="GN9" s="398"/>
      <c r="GO9" s="398"/>
      <c r="GP9" s="398"/>
      <c r="GQ9" s="398"/>
      <c r="GR9" s="398"/>
      <c r="GS9" s="398"/>
      <c r="GT9" s="398"/>
      <c r="GU9" s="398"/>
      <c r="GV9" s="398"/>
      <c r="GW9" s="398"/>
      <c r="GX9" s="398"/>
      <c r="GY9" s="398"/>
      <c r="GZ9" s="398"/>
      <c r="HA9" s="398"/>
      <c r="HB9" s="398"/>
      <c r="HC9" s="398"/>
      <c r="HD9" s="398"/>
      <c r="HE9" s="398"/>
      <c r="HF9" s="398"/>
      <c r="HG9" s="398"/>
      <c r="HH9" s="398"/>
      <c r="HI9" s="398"/>
      <c r="HJ9" s="398"/>
      <c r="HK9" s="398"/>
      <c r="HL9" s="398"/>
      <c r="HM9" s="398"/>
      <c r="HN9" s="398"/>
      <c r="HO9" s="398"/>
      <c r="HP9" s="398"/>
      <c r="HQ9" s="398"/>
      <c r="HR9" s="398"/>
      <c r="HS9" s="398"/>
      <c r="HT9" s="398"/>
      <c r="HU9" s="398"/>
      <c r="HV9" s="398"/>
      <c r="HW9" s="398"/>
      <c r="HX9" s="398"/>
      <c r="HY9" s="398"/>
      <c r="HZ9" s="398"/>
      <c r="IA9" s="398"/>
      <c r="IB9" s="398"/>
      <c r="IC9" s="398"/>
      <c r="ID9" s="398"/>
      <c r="IE9" s="398"/>
      <c r="IF9" s="398"/>
      <c r="IG9" s="398"/>
      <c r="IH9" s="398"/>
      <c r="II9" s="398"/>
      <c r="IJ9" s="398"/>
      <c r="IK9" s="398"/>
      <c r="IL9" s="398"/>
      <c r="IM9" s="398"/>
      <c r="IN9" s="401"/>
      <c r="IO9" s="401"/>
      <c r="IP9" s="401"/>
      <c r="IQ9" s="401"/>
      <c r="IR9" s="401"/>
      <c r="IS9" s="401"/>
      <c r="IT9" s="401"/>
      <c r="IU9" s="401"/>
      <c r="IV9" s="401"/>
    </row>
    <row r="10" spans="1:21" s="24" customFormat="1" ht="42" customHeight="1">
      <c r="A10" s="98" t="s">
        <v>103</v>
      </c>
      <c r="B10" s="98" t="s">
        <v>105</v>
      </c>
      <c r="C10" s="98" t="s">
        <v>105</v>
      </c>
      <c r="D10" s="633" t="s">
        <v>93</v>
      </c>
      <c r="E10" s="99" t="s">
        <v>107</v>
      </c>
      <c r="F10" s="279">
        <f>G10+H10</f>
        <v>2950</v>
      </c>
      <c r="G10" s="280">
        <f>'4、部门支出总表（分类）'!H7</f>
        <v>2712.7</v>
      </c>
      <c r="H10" s="280">
        <f>'4、部门支出总表（分类）'!I7</f>
        <v>237.3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21" s="24" customFormat="1" ht="39.75" customHeight="1">
      <c r="A11" s="98" t="s">
        <v>103</v>
      </c>
      <c r="B11" s="98" t="s">
        <v>105</v>
      </c>
      <c r="C11" s="98" t="s">
        <v>108</v>
      </c>
      <c r="D11" s="633" t="s">
        <v>93</v>
      </c>
      <c r="E11" s="99" t="s">
        <v>143</v>
      </c>
      <c r="F11" s="279">
        <f>G11+H11</f>
        <v>280</v>
      </c>
      <c r="G11" s="280"/>
      <c r="H11" s="280">
        <f>'4、部门支出总表（分类）'!K11</f>
        <v>280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1" s="24" customFormat="1" ht="24" customHeight="1">
      <c r="A12" s="92"/>
      <c r="B12" s="92"/>
      <c r="C12" s="92"/>
      <c r="D12" s="92"/>
      <c r="E12" s="92"/>
      <c r="F12" s="92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21" s="27" customFormat="1" ht="24" customHeight="1">
      <c r="A13" s="129"/>
      <c r="B13" s="129"/>
      <c r="C13" s="129"/>
      <c r="D13" s="129"/>
      <c r="E13" s="130"/>
      <c r="F13" s="172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showZeros="0" workbookViewId="0" topLeftCell="A1">
      <pane xSplit="7" ySplit="7" topLeftCell="L8" activePane="bottomRight" state="frozen"/>
      <selection pane="bottomRight" activeCell="A3" sqref="A3"/>
    </sheetView>
  </sheetViews>
  <sheetFormatPr defaultColWidth="6.75390625" defaultRowHeight="22.5" customHeight="1"/>
  <cols>
    <col min="1" max="1" width="7.75390625" style="483" customWidth="1"/>
    <col min="2" max="2" width="7.625" style="484" customWidth="1"/>
    <col min="3" max="3" width="6.375" style="483" customWidth="1"/>
    <col min="4" max="4" width="11.25390625" style="484" customWidth="1"/>
    <col min="5" max="5" width="26.125" style="483" customWidth="1"/>
    <col min="6" max="6" width="10.50390625" style="483" customWidth="1"/>
    <col min="7" max="7" width="10.625" style="483" customWidth="1"/>
    <col min="8" max="8" width="11.00390625" style="483" customWidth="1"/>
    <col min="9" max="9" width="7.50390625" style="483" customWidth="1"/>
    <col min="10" max="10" width="8.625" style="483" customWidth="1"/>
    <col min="11" max="12" width="7.50390625" style="483" customWidth="1"/>
    <col min="13" max="13" width="7.50390625" style="485" customWidth="1"/>
    <col min="14" max="14" width="8.50390625" style="483" customWidth="1"/>
    <col min="15" max="15" width="8.25390625" style="483" customWidth="1"/>
    <col min="16" max="16" width="8.375" style="483" customWidth="1"/>
    <col min="17" max="17" width="8.50390625" style="483" customWidth="1"/>
    <col min="18" max="18" width="8.25390625" style="483" customWidth="1"/>
    <col min="19" max="22" width="7.50390625" style="483" customWidth="1"/>
    <col min="23" max="23" width="8.375" style="483" customWidth="1"/>
    <col min="24" max="24" width="8.125" style="483" customWidth="1"/>
    <col min="25" max="27" width="7.50390625" style="483" customWidth="1"/>
    <col min="28" max="16384" width="6.75390625" style="483" customWidth="1"/>
  </cols>
  <sheetData>
    <row r="1" spans="2:28" ht="22.5" customHeight="1">
      <c r="B1" s="486"/>
      <c r="C1" s="487"/>
      <c r="D1" s="486"/>
      <c r="E1" s="487"/>
      <c r="F1" s="487"/>
      <c r="G1" s="487"/>
      <c r="H1" s="487"/>
      <c r="I1" s="487"/>
      <c r="J1" s="487"/>
      <c r="K1" s="487"/>
      <c r="L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AA1" s="503" t="s">
        <v>144</v>
      </c>
      <c r="AB1" s="504"/>
    </row>
    <row r="2" spans="1:27" ht="22.5" customHeight="1">
      <c r="A2" s="488" t="s">
        <v>145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</row>
    <row r="3" spans="1:256" s="24" customFormat="1" ht="22.5" customHeight="1">
      <c r="A3" s="489" t="s">
        <v>2</v>
      </c>
      <c r="B3" s="490"/>
      <c r="C3" s="491"/>
      <c r="D3" s="492"/>
      <c r="E3" s="493"/>
      <c r="F3" s="493"/>
      <c r="G3" s="493"/>
      <c r="H3" s="493"/>
      <c r="I3" s="493"/>
      <c r="J3" s="493"/>
      <c r="K3" s="493"/>
      <c r="L3" s="493"/>
      <c r="M3" s="499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348"/>
      <c r="Y3" s="348"/>
      <c r="Z3" s="505" t="s">
        <v>78</v>
      </c>
      <c r="AA3" s="505"/>
      <c r="AB3" s="506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48"/>
      <c r="BO3" s="348"/>
      <c r="BP3" s="348"/>
      <c r="BQ3" s="348"/>
      <c r="BR3" s="348"/>
      <c r="BS3" s="348"/>
      <c r="BT3" s="348"/>
      <c r="BU3" s="348"/>
      <c r="BV3" s="348"/>
      <c r="BW3" s="348"/>
      <c r="BX3" s="348"/>
      <c r="BY3" s="348"/>
      <c r="BZ3" s="348"/>
      <c r="CA3" s="348"/>
      <c r="CB3" s="348"/>
      <c r="CC3" s="348"/>
      <c r="CD3" s="348"/>
      <c r="CE3" s="348"/>
      <c r="CF3" s="348"/>
      <c r="CG3" s="348"/>
      <c r="CH3" s="348"/>
      <c r="CI3" s="348"/>
      <c r="CJ3" s="348"/>
      <c r="CK3" s="348"/>
      <c r="CL3" s="348"/>
      <c r="CM3" s="348"/>
      <c r="CN3" s="348"/>
      <c r="CO3" s="348"/>
      <c r="CP3" s="348"/>
      <c r="CQ3" s="348"/>
      <c r="CR3" s="348"/>
      <c r="CS3" s="348"/>
      <c r="CT3" s="348"/>
      <c r="CU3" s="348"/>
      <c r="CV3" s="348"/>
      <c r="CW3" s="348"/>
      <c r="CX3" s="348"/>
      <c r="CY3" s="348"/>
      <c r="CZ3" s="348"/>
      <c r="DA3" s="348"/>
      <c r="DB3" s="348"/>
      <c r="DC3" s="348"/>
      <c r="DD3" s="348"/>
      <c r="DE3" s="348"/>
      <c r="DF3" s="348"/>
      <c r="DG3" s="348"/>
      <c r="DH3" s="348"/>
      <c r="DI3" s="348"/>
      <c r="DJ3" s="348"/>
      <c r="DK3" s="348"/>
      <c r="DL3" s="348"/>
      <c r="DM3" s="348"/>
      <c r="DN3" s="348"/>
      <c r="DO3" s="348"/>
      <c r="DP3" s="348"/>
      <c r="DQ3" s="348"/>
      <c r="DR3" s="348"/>
      <c r="DS3" s="348"/>
      <c r="DT3" s="348"/>
      <c r="DU3" s="348"/>
      <c r="DV3" s="348"/>
      <c r="DW3" s="348"/>
      <c r="DX3" s="348"/>
      <c r="DY3" s="348"/>
      <c r="DZ3" s="348"/>
      <c r="EA3" s="348"/>
      <c r="EB3" s="348"/>
      <c r="EC3" s="348"/>
      <c r="ED3" s="348"/>
      <c r="EE3" s="348"/>
      <c r="EF3" s="348"/>
      <c r="EG3" s="348"/>
      <c r="EH3" s="348"/>
      <c r="EI3" s="348"/>
      <c r="EJ3" s="348"/>
      <c r="EK3" s="348"/>
      <c r="EL3" s="348"/>
      <c r="EM3" s="348"/>
      <c r="EN3" s="348"/>
      <c r="EO3" s="348"/>
      <c r="EP3" s="348"/>
      <c r="EQ3" s="348"/>
      <c r="ER3" s="348"/>
      <c r="ES3" s="348"/>
      <c r="ET3" s="348"/>
      <c r="EU3" s="348"/>
      <c r="EV3" s="348"/>
      <c r="EW3" s="348"/>
      <c r="EX3" s="348"/>
      <c r="EY3" s="348"/>
      <c r="EZ3" s="348"/>
      <c r="FA3" s="348"/>
      <c r="FB3" s="348"/>
      <c r="FC3" s="348"/>
      <c r="FD3" s="348"/>
      <c r="FE3" s="348"/>
      <c r="FF3" s="348"/>
      <c r="FG3" s="348"/>
      <c r="FH3" s="348"/>
      <c r="FI3" s="348"/>
      <c r="FJ3" s="348"/>
      <c r="FK3" s="348"/>
      <c r="FL3" s="348"/>
      <c r="FM3" s="348"/>
      <c r="FN3" s="348"/>
      <c r="FO3" s="348"/>
      <c r="FP3" s="348"/>
      <c r="FQ3" s="348"/>
      <c r="FR3" s="348"/>
      <c r="FS3" s="348"/>
      <c r="FT3" s="348"/>
      <c r="FU3" s="348"/>
      <c r="FV3" s="348"/>
      <c r="FW3" s="348"/>
      <c r="FX3" s="348"/>
      <c r="FY3" s="348"/>
      <c r="FZ3" s="348"/>
      <c r="GA3" s="348"/>
      <c r="GB3" s="348"/>
      <c r="GC3" s="348"/>
      <c r="GD3" s="348"/>
      <c r="GE3" s="348"/>
      <c r="GF3" s="348"/>
      <c r="GG3" s="348"/>
      <c r="GH3" s="348"/>
      <c r="GI3" s="348"/>
      <c r="GJ3" s="348"/>
      <c r="GK3" s="348"/>
      <c r="GL3" s="348"/>
      <c r="GM3" s="348"/>
      <c r="GN3" s="348"/>
      <c r="GO3" s="348"/>
      <c r="GP3" s="348"/>
      <c r="GQ3" s="348"/>
      <c r="GR3" s="348"/>
      <c r="GS3" s="348"/>
      <c r="GT3" s="348"/>
      <c r="GU3" s="348"/>
      <c r="GV3" s="348"/>
      <c r="GW3" s="348"/>
      <c r="GX3" s="348"/>
      <c r="GY3" s="348"/>
      <c r="GZ3" s="348"/>
      <c r="HA3" s="348"/>
      <c r="HB3" s="348"/>
      <c r="HC3" s="348"/>
      <c r="HD3" s="348"/>
      <c r="HE3" s="348"/>
      <c r="HF3" s="348"/>
      <c r="HG3" s="348"/>
      <c r="HH3" s="348"/>
      <c r="HI3" s="348"/>
      <c r="HJ3" s="348"/>
      <c r="HK3" s="348"/>
      <c r="HL3" s="348"/>
      <c r="HM3" s="348"/>
      <c r="HN3" s="348"/>
      <c r="HO3" s="348"/>
      <c r="HP3" s="348"/>
      <c r="HQ3" s="348"/>
      <c r="HR3" s="348"/>
      <c r="HS3" s="348"/>
      <c r="HT3" s="348"/>
      <c r="HU3" s="348"/>
      <c r="HV3" s="348"/>
      <c r="HW3" s="348"/>
      <c r="HX3" s="348"/>
      <c r="HY3" s="348"/>
      <c r="HZ3" s="348"/>
      <c r="IA3" s="348"/>
      <c r="IB3" s="348"/>
      <c r="IC3" s="348"/>
      <c r="ID3" s="348"/>
      <c r="IE3" s="348"/>
      <c r="IF3" s="348"/>
      <c r="IG3" s="348"/>
      <c r="IH3" s="348"/>
      <c r="II3" s="348"/>
      <c r="IJ3" s="348"/>
      <c r="IK3" s="348"/>
      <c r="IL3" s="348"/>
      <c r="IM3" s="348"/>
      <c r="IN3" s="348"/>
      <c r="IO3" s="348"/>
      <c r="IP3" s="348"/>
      <c r="IQ3" s="348"/>
      <c r="IR3" s="348"/>
      <c r="IS3" s="348"/>
      <c r="IT3" s="348"/>
      <c r="IU3" s="348"/>
      <c r="IV3" s="348"/>
    </row>
    <row r="4" spans="1:256" s="24" customFormat="1" ht="27" customHeight="1">
      <c r="A4" s="45" t="s">
        <v>97</v>
      </c>
      <c r="B4" s="45"/>
      <c r="C4" s="45"/>
      <c r="D4" s="494" t="s">
        <v>79</v>
      </c>
      <c r="E4" s="494" t="s">
        <v>98</v>
      </c>
      <c r="F4" s="494" t="s">
        <v>99</v>
      </c>
      <c r="G4" s="495" t="s">
        <v>146</v>
      </c>
      <c r="H4" s="495"/>
      <c r="I4" s="495"/>
      <c r="J4" s="495"/>
      <c r="K4" s="495"/>
      <c r="L4" s="495"/>
      <c r="M4" s="495"/>
      <c r="N4" s="495"/>
      <c r="O4" s="495" t="s">
        <v>147</v>
      </c>
      <c r="P4" s="495"/>
      <c r="Q4" s="495"/>
      <c r="R4" s="495"/>
      <c r="S4" s="495"/>
      <c r="T4" s="495"/>
      <c r="U4" s="495"/>
      <c r="V4" s="495"/>
      <c r="W4" s="339" t="s">
        <v>148</v>
      </c>
      <c r="X4" s="494" t="s">
        <v>149</v>
      </c>
      <c r="Y4" s="494"/>
      <c r="Z4" s="494"/>
      <c r="AA4" s="494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348"/>
      <c r="CX4" s="348"/>
      <c r="CY4" s="348"/>
      <c r="CZ4" s="348"/>
      <c r="DA4" s="348"/>
      <c r="DB4" s="348"/>
      <c r="DC4" s="348"/>
      <c r="DD4" s="348"/>
      <c r="DE4" s="348"/>
      <c r="DF4" s="348"/>
      <c r="DG4" s="348"/>
      <c r="DH4" s="348"/>
      <c r="DI4" s="348"/>
      <c r="DJ4" s="348"/>
      <c r="DK4" s="348"/>
      <c r="DL4" s="348"/>
      <c r="DM4" s="348"/>
      <c r="DN4" s="348"/>
      <c r="DO4" s="348"/>
      <c r="DP4" s="348"/>
      <c r="DQ4" s="348"/>
      <c r="DR4" s="348"/>
      <c r="DS4" s="348"/>
      <c r="DT4" s="348"/>
      <c r="DU4" s="348"/>
      <c r="DV4" s="348"/>
      <c r="DW4" s="348"/>
      <c r="DX4" s="348"/>
      <c r="DY4" s="348"/>
      <c r="DZ4" s="348"/>
      <c r="EA4" s="348"/>
      <c r="EB4" s="348"/>
      <c r="EC4" s="348"/>
      <c r="ED4" s="348"/>
      <c r="EE4" s="348"/>
      <c r="EF4" s="348"/>
      <c r="EG4" s="348"/>
      <c r="EH4" s="348"/>
      <c r="EI4" s="348"/>
      <c r="EJ4" s="348"/>
      <c r="EK4" s="348"/>
      <c r="EL4" s="348"/>
      <c r="EM4" s="348"/>
      <c r="EN4" s="348"/>
      <c r="EO4" s="348"/>
      <c r="EP4" s="348"/>
      <c r="EQ4" s="348"/>
      <c r="ER4" s="348"/>
      <c r="ES4" s="348"/>
      <c r="ET4" s="348"/>
      <c r="EU4" s="348"/>
      <c r="EV4" s="348"/>
      <c r="EW4" s="348"/>
      <c r="EX4" s="348"/>
      <c r="EY4" s="348"/>
      <c r="EZ4" s="348"/>
      <c r="FA4" s="348"/>
      <c r="FB4" s="348"/>
      <c r="FC4" s="348"/>
      <c r="FD4" s="348"/>
      <c r="FE4" s="348"/>
      <c r="FF4" s="348"/>
      <c r="FG4" s="348"/>
      <c r="FH4" s="348"/>
      <c r="FI4" s="348"/>
      <c r="FJ4" s="348"/>
      <c r="FK4" s="348"/>
      <c r="FL4" s="348"/>
      <c r="FM4" s="348"/>
      <c r="FN4" s="348"/>
      <c r="FO4" s="348"/>
      <c r="FP4" s="348"/>
      <c r="FQ4" s="348"/>
      <c r="FR4" s="348"/>
      <c r="FS4" s="348"/>
      <c r="FT4" s="348"/>
      <c r="FU4" s="348"/>
      <c r="FV4" s="348"/>
      <c r="FW4" s="348"/>
      <c r="FX4" s="348"/>
      <c r="FY4" s="348"/>
      <c r="FZ4" s="348"/>
      <c r="GA4" s="348"/>
      <c r="GB4" s="348"/>
      <c r="GC4" s="348"/>
      <c r="GD4" s="348"/>
      <c r="GE4" s="348"/>
      <c r="GF4" s="348"/>
      <c r="GG4" s="348"/>
      <c r="GH4" s="348"/>
      <c r="GI4" s="348"/>
      <c r="GJ4" s="348"/>
      <c r="GK4" s="348"/>
      <c r="GL4" s="348"/>
      <c r="GM4" s="348"/>
      <c r="GN4" s="348"/>
      <c r="GO4" s="348"/>
      <c r="GP4" s="348"/>
      <c r="GQ4" s="348"/>
      <c r="GR4" s="348"/>
      <c r="GS4" s="348"/>
      <c r="GT4" s="348"/>
      <c r="GU4" s="348"/>
      <c r="GV4" s="348"/>
      <c r="GW4" s="348"/>
      <c r="GX4" s="348"/>
      <c r="GY4" s="348"/>
      <c r="GZ4" s="348"/>
      <c r="HA4" s="348"/>
      <c r="HB4" s="348"/>
      <c r="HC4" s="348"/>
      <c r="HD4" s="348"/>
      <c r="HE4" s="348"/>
      <c r="HF4" s="348"/>
      <c r="HG4" s="348"/>
      <c r="HH4" s="348"/>
      <c r="HI4" s="348"/>
      <c r="HJ4" s="348"/>
      <c r="HK4" s="348"/>
      <c r="HL4" s="348"/>
      <c r="HM4" s="348"/>
      <c r="HN4" s="348"/>
      <c r="HO4" s="348"/>
      <c r="HP4" s="348"/>
      <c r="HQ4" s="348"/>
      <c r="HR4" s="348"/>
      <c r="HS4" s="348"/>
      <c r="HT4" s="348"/>
      <c r="HU4" s="348"/>
      <c r="HV4" s="348"/>
      <c r="HW4" s="348"/>
      <c r="HX4" s="348"/>
      <c r="HY4" s="348"/>
      <c r="HZ4" s="348"/>
      <c r="IA4" s="348"/>
      <c r="IB4" s="348"/>
      <c r="IC4" s="348"/>
      <c r="ID4" s="348"/>
      <c r="IE4" s="348"/>
      <c r="IF4" s="348"/>
      <c r="IG4" s="348"/>
      <c r="IH4" s="348"/>
      <c r="II4" s="348"/>
      <c r="IJ4" s="348"/>
      <c r="IK4" s="348"/>
      <c r="IL4" s="348"/>
      <c r="IM4" s="348"/>
      <c r="IN4" s="348"/>
      <c r="IO4" s="348"/>
      <c r="IP4" s="348"/>
      <c r="IQ4" s="348"/>
      <c r="IR4" s="348"/>
      <c r="IS4" s="348"/>
      <c r="IT4" s="348"/>
      <c r="IU4" s="348"/>
      <c r="IV4" s="348"/>
    </row>
    <row r="5" spans="1:256" s="24" customFormat="1" ht="27" customHeight="1">
      <c r="A5" s="494" t="s">
        <v>100</v>
      </c>
      <c r="B5" s="494" t="s">
        <v>101</v>
      </c>
      <c r="C5" s="494" t="s">
        <v>102</v>
      </c>
      <c r="D5" s="494"/>
      <c r="E5" s="494"/>
      <c r="F5" s="494"/>
      <c r="G5" s="494" t="s">
        <v>81</v>
      </c>
      <c r="H5" s="494" t="s">
        <v>150</v>
      </c>
      <c r="I5" s="494" t="s">
        <v>151</v>
      </c>
      <c r="J5" s="494" t="s">
        <v>152</v>
      </c>
      <c r="K5" s="494" t="s">
        <v>153</v>
      </c>
      <c r="L5" s="335" t="s">
        <v>154</v>
      </c>
      <c r="M5" s="494" t="s">
        <v>155</v>
      </c>
      <c r="N5" s="494" t="s">
        <v>156</v>
      </c>
      <c r="O5" s="494" t="s">
        <v>81</v>
      </c>
      <c r="P5" s="494" t="s">
        <v>157</v>
      </c>
      <c r="Q5" s="494" t="s">
        <v>158</v>
      </c>
      <c r="R5" s="494" t="s">
        <v>159</v>
      </c>
      <c r="S5" s="335" t="s">
        <v>160</v>
      </c>
      <c r="T5" s="494" t="s">
        <v>161</v>
      </c>
      <c r="U5" s="494" t="s">
        <v>162</v>
      </c>
      <c r="V5" s="494" t="s">
        <v>163</v>
      </c>
      <c r="W5" s="340"/>
      <c r="X5" s="494" t="s">
        <v>81</v>
      </c>
      <c r="Y5" s="494" t="s">
        <v>164</v>
      </c>
      <c r="Z5" s="494" t="s">
        <v>165</v>
      </c>
      <c r="AA5" s="494" t="s">
        <v>149</v>
      </c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8"/>
      <c r="CG5" s="348"/>
      <c r="CH5" s="348"/>
      <c r="CI5" s="348"/>
      <c r="CJ5" s="348"/>
      <c r="CK5" s="348"/>
      <c r="CL5" s="348"/>
      <c r="CM5" s="348"/>
      <c r="CN5" s="348"/>
      <c r="CO5" s="348"/>
      <c r="CP5" s="348"/>
      <c r="CQ5" s="348"/>
      <c r="CR5" s="348"/>
      <c r="CS5" s="348"/>
      <c r="CT5" s="348"/>
      <c r="CU5" s="348"/>
      <c r="CV5" s="348"/>
      <c r="CW5" s="348"/>
      <c r="CX5" s="348"/>
      <c r="CY5" s="348"/>
      <c r="CZ5" s="348"/>
      <c r="DA5" s="348"/>
      <c r="DB5" s="348"/>
      <c r="DC5" s="348"/>
      <c r="DD5" s="348"/>
      <c r="DE5" s="348"/>
      <c r="DF5" s="348"/>
      <c r="DG5" s="348"/>
      <c r="DH5" s="348"/>
      <c r="DI5" s="348"/>
      <c r="DJ5" s="348"/>
      <c r="DK5" s="348"/>
      <c r="DL5" s="348"/>
      <c r="DM5" s="348"/>
      <c r="DN5" s="348"/>
      <c r="DO5" s="348"/>
      <c r="DP5" s="348"/>
      <c r="DQ5" s="348"/>
      <c r="DR5" s="348"/>
      <c r="DS5" s="348"/>
      <c r="DT5" s="348"/>
      <c r="DU5" s="348"/>
      <c r="DV5" s="348"/>
      <c r="DW5" s="348"/>
      <c r="DX5" s="348"/>
      <c r="DY5" s="348"/>
      <c r="DZ5" s="348"/>
      <c r="EA5" s="348"/>
      <c r="EB5" s="348"/>
      <c r="EC5" s="348"/>
      <c r="ED5" s="348"/>
      <c r="EE5" s="348"/>
      <c r="EF5" s="348"/>
      <c r="EG5" s="348"/>
      <c r="EH5" s="348"/>
      <c r="EI5" s="348"/>
      <c r="EJ5" s="348"/>
      <c r="EK5" s="348"/>
      <c r="EL5" s="348"/>
      <c r="EM5" s="348"/>
      <c r="EN5" s="348"/>
      <c r="EO5" s="348"/>
      <c r="EP5" s="348"/>
      <c r="EQ5" s="348"/>
      <c r="ER5" s="348"/>
      <c r="ES5" s="348"/>
      <c r="ET5" s="348"/>
      <c r="EU5" s="348"/>
      <c r="EV5" s="348"/>
      <c r="EW5" s="348"/>
      <c r="EX5" s="348"/>
      <c r="EY5" s="348"/>
      <c r="EZ5" s="348"/>
      <c r="FA5" s="348"/>
      <c r="FB5" s="348"/>
      <c r="FC5" s="348"/>
      <c r="FD5" s="348"/>
      <c r="FE5" s="348"/>
      <c r="FF5" s="348"/>
      <c r="FG5" s="348"/>
      <c r="FH5" s="348"/>
      <c r="FI5" s="348"/>
      <c r="FJ5" s="348"/>
      <c r="FK5" s="348"/>
      <c r="FL5" s="348"/>
      <c r="FM5" s="348"/>
      <c r="FN5" s="348"/>
      <c r="FO5" s="348"/>
      <c r="FP5" s="348"/>
      <c r="FQ5" s="348"/>
      <c r="FR5" s="348"/>
      <c r="FS5" s="348"/>
      <c r="FT5" s="348"/>
      <c r="FU5" s="348"/>
      <c r="FV5" s="348"/>
      <c r="FW5" s="348"/>
      <c r="FX5" s="348"/>
      <c r="FY5" s="348"/>
      <c r="FZ5" s="348"/>
      <c r="GA5" s="348"/>
      <c r="GB5" s="348"/>
      <c r="GC5" s="348"/>
      <c r="GD5" s="348"/>
      <c r="GE5" s="348"/>
      <c r="GF5" s="348"/>
      <c r="GG5" s="348"/>
      <c r="GH5" s="348"/>
      <c r="GI5" s="348"/>
      <c r="GJ5" s="348"/>
      <c r="GK5" s="348"/>
      <c r="GL5" s="348"/>
      <c r="GM5" s="348"/>
      <c r="GN5" s="348"/>
      <c r="GO5" s="348"/>
      <c r="GP5" s="348"/>
      <c r="GQ5" s="348"/>
      <c r="GR5" s="348"/>
      <c r="GS5" s="348"/>
      <c r="GT5" s="348"/>
      <c r="GU5" s="348"/>
      <c r="GV5" s="348"/>
      <c r="GW5" s="348"/>
      <c r="GX5" s="348"/>
      <c r="GY5" s="348"/>
      <c r="GZ5" s="348"/>
      <c r="HA5" s="348"/>
      <c r="HB5" s="348"/>
      <c r="HC5" s="348"/>
      <c r="HD5" s="348"/>
      <c r="HE5" s="348"/>
      <c r="HF5" s="348"/>
      <c r="HG5" s="348"/>
      <c r="HH5" s="348"/>
      <c r="HI5" s="348"/>
      <c r="HJ5" s="348"/>
      <c r="HK5" s="348"/>
      <c r="HL5" s="348"/>
      <c r="HM5" s="348"/>
      <c r="HN5" s="348"/>
      <c r="HO5" s="348"/>
      <c r="HP5" s="348"/>
      <c r="HQ5" s="348"/>
      <c r="HR5" s="348"/>
      <c r="HS5" s="348"/>
      <c r="HT5" s="348"/>
      <c r="HU5" s="348"/>
      <c r="HV5" s="348"/>
      <c r="HW5" s="348"/>
      <c r="HX5" s="348"/>
      <c r="HY5" s="348"/>
      <c r="HZ5" s="348"/>
      <c r="IA5" s="348"/>
      <c r="IB5" s="348"/>
      <c r="IC5" s="348"/>
      <c r="ID5" s="348"/>
      <c r="IE5" s="348"/>
      <c r="IF5" s="348"/>
      <c r="IG5" s="348"/>
      <c r="IH5" s="348"/>
      <c r="II5" s="348"/>
      <c r="IJ5" s="348"/>
      <c r="IK5" s="348"/>
      <c r="IL5" s="348"/>
      <c r="IM5" s="348"/>
      <c r="IN5" s="348"/>
      <c r="IO5" s="348"/>
      <c r="IP5" s="348"/>
      <c r="IQ5" s="348"/>
      <c r="IR5" s="348"/>
      <c r="IS5" s="348"/>
      <c r="IT5" s="348"/>
      <c r="IU5" s="348"/>
      <c r="IV5" s="348"/>
    </row>
    <row r="6" spans="1:256" s="24" customFormat="1" ht="27" customHeight="1">
      <c r="A6" s="494"/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335"/>
      <c r="M6" s="494"/>
      <c r="N6" s="494"/>
      <c r="O6" s="494"/>
      <c r="P6" s="494"/>
      <c r="Q6" s="494"/>
      <c r="R6" s="494"/>
      <c r="S6" s="335"/>
      <c r="T6" s="494"/>
      <c r="U6" s="494"/>
      <c r="V6" s="494"/>
      <c r="W6" s="341"/>
      <c r="X6" s="494"/>
      <c r="Y6" s="494"/>
      <c r="Z6" s="494"/>
      <c r="AA6" s="494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348"/>
      <c r="CG6" s="348"/>
      <c r="CH6" s="348"/>
      <c r="CI6" s="348"/>
      <c r="CJ6" s="348"/>
      <c r="CK6" s="348"/>
      <c r="CL6" s="348"/>
      <c r="CM6" s="348"/>
      <c r="CN6" s="348"/>
      <c r="CO6" s="348"/>
      <c r="CP6" s="348"/>
      <c r="CQ6" s="348"/>
      <c r="CR6" s="348"/>
      <c r="CS6" s="348"/>
      <c r="CT6" s="348"/>
      <c r="CU6" s="348"/>
      <c r="CV6" s="348"/>
      <c r="CW6" s="348"/>
      <c r="CX6" s="348"/>
      <c r="CY6" s="348"/>
      <c r="CZ6" s="348"/>
      <c r="DA6" s="348"/>
      <c r="DB6" s="348"/>
      <c r="DC6" s="348"/>
      <c r="DD6" s="348"/>
      <c r="DE6" s="348"/>
      <c r="DF6" s="348"/>
      <c r="DG6" s="348"/>
      <c r="DH6" s="348"/>
      <c r="DI6" s="348"/>
      <c r="DJ6" s="348"/>
      <c r="DK6" s="348"/>
      <c r="DL6" s="348"/>
      <c r="DM6" s="348"/>
      <c r="DN6" s="348"/>
      <c r="DO6" s="348"/>
      <c r="DP6" s="348"/>
      <c r="DQ6" s="348"/>
      <c r="DR6" s="348"/>
      <c r="DS6" s="348"/>
      <c r="DT6" s="348"/>
      <c r="DU6" s="348"/>
      <c r="DV6" s="348"/>
      <c r="DW6" s="348"/>
      <c r="DX6" s="348"/>
      <c r="DY6" s="348"/>
      <c r="DZ6" s="348"/>
      <c r="EA6" s="348"/>
      <c r="EB6" s="348"/>
      <c r="EC6" s="348"/>
      <c r="ED6" s="348"/>
      <c r="EE6" s="348"/>
      <c r="EF6" s="348"/>
      <c r="EG6" s="348"/>
      <c r="EH6" s="348"/>
      <c r="EI6" s="348"/>
      <c r="EJ6" s="348"/>
      <c r="EK6" s="348"/>
      <c r="EL6" s="348"/>
      <c r="EM6" s="348"/>
      <c r="EN6" s="348"/>
      <c r="EO6" s="348"/>
      <c r="EP6" s="348"/>
      <c r="EQ6" s="348"/>
      <c r="ER6" s="348"/>
      <c r="ES6" s="348"/>
      <c r="ET6" s="348"/>
      <c r="EU6" s="348"/>
      <c r="EV6" s="348"/>
      <c r="EW6" s="348"/>
      <c r="EX6" s="348"/>
      <c r="EY6" s="348"/>
      <c r="EZ6" s="348"/>
      <c r="FA6" s="348"/>
      <c r="FB6" s="348"/>
      <c r="FC6" s="348"/>
      <c r="FD6" s="348"/>
      <c r="FE6" s="348"/>
      <c r="FF6" s="348"/>
      <c r="FG6" s="348"/>
      <c r="FH6" s="348"/>
      <c r="FI6" s="348"/>
      <c r="FJ6" s="348"/>
      <c r="FK6" s="348"/>
      <c r="FL6" s="348"/>
      <c r="FM6" s="348"/>
      <c r="FN6" s="348"/>
      <c r="FO6" s="348"/>
      <c r="FP6" s="348"/>
      <c r="FQ6" s="348"/>
      <c r="FR6" s="348"/>
      <c r="FS6" s="348"/>
      <c r="FT6" s="348"/>
      <c r="FU6" s="348"/>
      <c r="FV6" s="348"/>
      <c r="FW6" s="348"/>
      <c r="FX6" s="348"/>
      <c r="FY6" s="348"/>
      <c r="FZ6" s="348"/>
      <c r="GA6" s="348"/>
      <c r="GB6" s="348"/>
      <c r="GC6" s="348"/>
      <c r="GD6" s="348"/>
      <c r="GE6" s="348"/>
      <c r="GF6" s="348"/>
      <c r="GG6" s="348"/>
      <c r="GH6" s="348"/>
      <c r="GI6" s="348"/>
      <c r="GJ6" s="348"/>
      <c r="GK6" s="348"/>
      <c r="GL6" s="348"/>
      <c r="GM6" s="348"/>
      <c r="GN6" s="348"/>
      <c r="GO6" s="348"/>
      <c r="GP6" s="348"/>
      <c r="GQ6" s="348"/>
      <c r="GR6" s="348"/>
      <c r="GS6" s="348"/>
      <c r="GT6" s="348"/>
      <c r="GU6" s="348"/>
      <c r="GV6" s="348"/>
      <c r="GW6" s="348"/>
      <c r="GX6" s="348"/>
      <c r="GY6" s="348"/>
      <c r="GZ6" s="348"/>
      <c r="HA6" s="348"/>
      <c r="HB6" s="348"/>
      <c r="HC6" s="348"/>
      <c r="HD6" s="348"/>
      <c r="HE6" s="348"/>
      <c r="HF6" s="348"/>
      <c r="HG6" s="348"/>
      <c r="HH6" s="348"/>
      <c r="HI6" s="348"/>
      <c r="HJ6" s="348"/>
      <c r="HK6" s="348"/>
      <c r="HL6" s="348"/>
      <c r="HM6" s="348"/>
      <c r="HN6" s="348"/>
      <c r="HO6" s="348"/>
      <c r="HP6" s="348"/>
      <c r="HQ6" s="348"/>
      <c r="HR6" s="348"/>
      <c r="HS6" s="348"/>
      <c r="HT6" s="348"/>
      <c r="HU6" s="348"/>
      <c r="HV6" s="348"/>
      <c r="HW6" s="348"/>
      <c r="HX6" s="348"/>
      <c r="HY6" s="348"/>
      <c r="HZ6" s="348"/>
      <c r="IA6" s="348"/>
      <c r="IB6" s="348"/>
      <c r="IC6" s="348"/>
      <c r="ID6" s="348"/>
      <c r="IE6" s="348"/>
      <c r="IF6" s="348"/>
      <c r="IG6" s="348"/>
      <c r="IH6" s="348"/>
      <c r="II6" s="348"/>
      <c r="IJ6" s="348"/>
      <c r="IK6" s="348"/>
      <c r="IL6" s="348"/>
      <c r="IM6" s="348"/>
      <c r="IN6" s="348"/>
      <c r="IO6" s="348"/>
      <c r="IP6" s="348"/>
      <c r="IQ6" s="348"/>
      <c r="IR6" s="348"/>
      <c r="IS6" s="348"/>
      <c r="IT6" s="348"/>
      <c r="IU6" s="348"/>
      <c r="IV6" s="348"/>
    </row>
    <row r="7" spans="1:27" s="81" customFormat="1" ht="24" customHeight="1">
      <c r="A7" s="96"/>
      <c r="B7" s="96"/>
      <c r="C7" s="96"/>
      <c r="D7" s="632" t="s">
        <v>93</v>
      </c>
      <c r="E7" s="94" t="s">
        <v>81</v>
      </c>
      <c r="F7" s="391">
        <f>F10+F11</f>
        <v>2712.7</v>
      </c>
      <c r="G7" s="278">
        <f>G10+G11</f>
        <v>2000.8000000000002</v>
      </c>
      <c r="H7" s="278">
        <f aca="true" t="shared" si="0" ref="H7:AA7">H8</f>
        <v>1108.9</v>
      </c>
      <c r="I7" s="500"/>
      <c r="J7" s="278">
        <f t="shared" si="0"/>
        <v>799.5</v>
      </c>
      <c r="K7" s="278">
        <f t="shared" si="0"/>
        <v>0</v>
      </c>
      <c r="L7" s="278">
        <f t="shared" si="0"/>
        <v>0</v>
      </c>
      <c r="M7" s="278">
        <f t="shared" si="0"/>
        <v>92.4</v>
      </c>
      <c r="N7" s="278">
        <f t="shared" si="0"/>
        <v>0</v>
      </c>
      <c r="O7" s="278">
        <f t="shared" si="0"/>
        <v>451</v>
      </c>
      <c r="P7" s="278">
        <f t="shared" si="0"/>
        <v>283</v>
      </c>
      <c r="Q7" s="278">
        <f t="shared" si="0"/>
        <v>132.7</v>
      </c>
      <c r="R7" s="278">
        <f t="shared" si="0"/>
        <v>17.7</v>
      </c>
      <c r="S7" s="278">
        <f t="shared" si="0"/>
        <v>0</v>
      </c>
      <c r="T7" s="278">
        <f t="shared" si="0"/>
        <v>17.6</v>
      </c>
      <c r="U7" s="278">
        <f t="shared" si="0"/>
        <v>0</v>
      </c>
      <c r="V7" s="278">
        <f t="shared" si="0"/>
        <v>0</v>
      </c>
      <c r="W7" s="278">
        <f t="shared" si="0"/>
        <v>212.2</v>
      </c>
      <c r="X7" s="278">
        <f t="shared" si="0"/>
        <v>48.7</v>
      </c>
      <c r="Y7" s="278">
        <f t="shared" si="0"/>
        <v>0</v>
      </c>
      <c r="Z7" s="278">
        <f t="shared" si="0"/>
        <v>0</v>
      </c>
      <c r="AA7" s="278">
        <f t="shared" si="0"/>
        <v>48.7</v>
      </c>
    </row>
    <row r="8" spans="1:256" s="81" customFormat="1" ht="31.5" customHeight="1">
      <c r="A8" s="96" t="s">
        <v>103</v>
      </c>
      <c r="B8" s="96"/>
      <c r="C8" s="96"/>
      <c r="D8" s="632" t="s">
        <v>93</v>
      </c>
      <c r="E8" s="94" t="s">
        <v>104</v>
      </c>
      <c r="F8" s="324">
        <f>G8+O8+W8+X8</f>
        <v>2712.7</v>
      </c>
      <c r="G8" s="324">
        <f>H8+I8+J8+K8+L8+M8+N8</f>
        <v>2000.8000000000002</v>
      </c>
      <c r="H8" s="391">
        <f aca="true" t="shared" si="1" ref="H8:AA8">H9</f>
        <v>1108.9</v>
      </c>
      <c r="I8" s="391">
        <f t="shared" si="1"/>
        <v>0</v>
      </c>
      <c r="J8" s="391">
        <f t="shared" si="1"/>
        <v>799.5</v>
      </c>
      <c r="K8" s="391">
        <f t="shared" si="1"/>
        <v>0</v>
      </c>
      <c r="L8" s="391">
        <f t="shared" si="1"/>
        <v>0</v>
      </c>
      <c r="M8" s="391">
        <f t="shared" si="1"/>
        <v>92.4</v>
      </c>
      <c r="N8" s="391">
        <f t="shared" si="1"/>
        <v>0</v>
      </c>
      <c r="O8" s="391">
        <f t="shared" si="1"/>
        <v>451</v>
      </c>
      <c r="P8" s="391">
        <f t="shared" si="1"/>
        <v>283</v>
      </c>
      <c r="Q8" s="391">
        <f t="shared" si="1"/>
        <v>132.7</v>
      </c>
      <c r="R8" s="391">
        <f t="shared" si="1"/>
        <v>17.7</v>
      </c>
      <c r="S8" s="391">
        <f t="shared" si="1"/>
        <v>0</v>
      </c>
      <c r="T8" s="391">
        <f t="shared" si="1"/>
        <v>17.6</v>
      </c>
      <c r="U8" s="391">
        <f t="shared" si="1"/>
        <v>0</v>
      </c>
      <c r="V8" s="391">
        <f t="shared" si="1"/>
        <v>0</v>
      </c>
      <c r="W8" s="391">
        <f t="shared" si="1"/>
        <v>212.2</v>
      </c>
      <c r="X8" s="391">
        <f t="shared" si="1"/>
        <v>48.7</v>
      </c>
      <c r="Y8" s="391">
        <f t="shared" si="1"/>
        <v>0</v>
      </c>
      <c r="Z8" s="391">
        <f t="shared" si="1"/>
        <v>0</v>
      </c>
      <c r="AA8" s="391">
        <f t="shared" si="1"/>
        <v>48.7</v>
      </c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398"/>
      <c r="EK8" s="398"/>
      <c r="EL8" s="398"/>
      <c r="EM8" s="398"/>
      <c r="EN8" s="398"/>
      <c r="EO8" s="398"/>
      <c r="EP8" s="398"/>
      <c r="EQ8" s="398"/>
      <c r="ER8" s="398"/>
      <c r="ES8" s="398"/>
      <c r="ET8" s="398"/>
      <c r="EU8" s="398"/>
      <c r="EV8" s="398"/>
      <c r="EW8" s="398"/>
      <c r="EX8" s="398"/>
      <c r="EY8" s="398"/>
      <c r="EZ8" s="398"/>
      <c r="FA8" s="398"/>
      <c r="FB8" s="398"/>
      <c r="FC8" s="398"/>
      <c r="FD8" s="398"/>
      <c r="FE8" s="398"/>
      <c r="FF8" s="398"/>
      <c r="FG8" s="398"/>
      <c r="FH8" s="398"/>
      <c r="FI8" s="398"/>
      <c r="FJ8" s="398"/>
      <c r="FK8" s="398"/>
      <c r="FL8" s="398"/>
      <c r="FM8" s="398"/>
      <c r="FN8" s="398"/>
      <c r="FO8" s="398"/>
      <c r="FP8" s="398"/>
      <c r="FQ8" s="398"/>
      <c r="FR8" s="398"/>
      <c r="FS8" s="398"/>
      <c r="FT8" s="398"/>
      <c r="FU8" s="398"/>
      <c r="FV8" s="398"/>
      <c r="FW8" s="398"/>
      <c r="FX8" s="398"/>
      <c r="FY8" s="398"/>
      <c r="FZ8" s="398"/>
      <c r="GA8" s="398"/>
      <c r="GB8" s="398"/>
      <c r="GC8" s="398"/>
      <c r="GD8" s="398"/>
      <c r="GE8" s="398"/>
      <c r="GF8" s="398"/>
      <c r="GG8" s="398"/>
      <c r="GH8" s="398"/>
      <c r="GI8" s="398"/>
      <c r="GJ8" s="398"/>
      <c r="GK8" s="398"/>
      <c r="GL8" s="398"/>
      <c r="GM8" s="398"/>
      <c r="GN8" s="398"/>
      <c r="GO8" s="398"/>
      <c r="GP8" s="398"/>
      <c r="GQ8" s="398"/>
      <c r="GR8" s="398"/>
      <c r="GS8" s="398"/>
      <c r="GT8" s="398"/>
      <c r="GU8" s="398"/>
      <c r="GV8" s="398"/>
      <c r="GW8" s="398"/>
      <c r="GX8" s="398"/>
      <c r="GY8" s="398"/>
      <c r="GZ8" s="398"/>
      <c r="HA8" s="398"/>
      <c r="HB8" s="398"/>
      <c r="HC8" s="398"/>
      <c r="HD8" s="398"/>
      <c r="HE8" s="398"/>
      <c r="HF8" s="398"/>
      <c r="HG8" s="398"/>
      <c r="HH8" s="398"/>
      <c r="HI8" s="398"/>
      <c r="HJ8" s="398"/>
      <c r="HK8" s="398"/>
      <c r="HL8" s="398"/>
      <c r="HM8" s="398"/>
      <c r="HN8" s="398"/>
      <c r="HO8" s="398"/>
      <c r="HP8" s="398"/>
      <c r="HQ8" s="398"/>
      <c r="HR8" s="398"/>
      <c r="HS8" s="398"/>
      <c r="HT8" s="398"/>
      <c r="HU8" s="398"/>
      <c r="HV8" s="398"/>
      <c r="HW8" s="398"/>
      <c r="HX8" s="398"/>
      <c r="HY8" s="398"/>
      <c r="HZ8" s="398"/>
      <c r="IA8" s="398"/>
      <c r="IB8" s="398"/>
      <c r="IC8" s="398"/>
      <c r="ID8" s="398"/>
      <c r="IE8" s="398"/>
      <c r="IF8" s="398"/>
      <c r="IG8" s="398"/>
      <c r="IH8" s="398"/>
      <c r="II8" s="398"/>
      <c r="IJ8" s="398"/>
      <c r="IK8" s="398"/>
      <c r="IL8" s="398"/>
      <c r="IM8" s="398"/>
      <c r="IN8" s="401"/>
      <c r="IO8" s="401"/>
      <c r="IP8" s="401"/>
      <c r="IQ8" s="401"/>
      <c r="IR8" s="401"/>
      <c r="IS8" s="401"/>
      <c r="IT8" s="401"/>
      <c r="IU8" s="401"/>
      <c r="IV8" s="401"/>
    </row>
    <row r="9" spans="1:256" s="81" customFormat="1" ht="31.5" customHeight="1">
      <c r="A9" s="96" t="s">
        <v>103</v>
      </c>
      <c r="B9" s="96" t="s">
        <v>105</v>
      </c>
      <c r="C9" s="96"/>
      <c r="D9" s="632" t="s">
        <v>93</v>
      </c>
      <c r="E9" s="94" t="s">
        <v>106</v>
      </c>
      <c r="F9" s="324">
        <f>G9+O9+W9+X9</f>
        <v>2712.7</v>
      </c>
      <c r="G9" s="391">
        <f aca="true" t="shared" si="2" ref="G9:AA9">SUM(G10:G11)</f>
        <v>2000.8000000000002</v>
      </c>
      <c r="H9" s="391">
        <f t="shared" si="2"/>
        <v>1108.9</v>
      </c>
      <c r="I9" s="391">
        <f t="shared" si="2"/>
        <v>0</v>
      </c>
      <c r="J9" s="391">
        <f t="shared" si="2"/>
        <v>799.5</v>
      </c>
      <c r="K9" s="391">
        <f t="shared" si="2"/>
        <v>0</v>
      </c>
      <c r="L9" s="391">
        <f t="shared" si="2"/>
        <v>0</v>
      </c>
      <c r="M9" s="391">
        <f t="shared" si="2"/>
        <v>92.4</v>
      </c>
      <c r="N9" s="391">
        <f t="shared" si="2"/>
        <v>0</v>
      </c>
      <c r="O9" s="391">
        <f t="shared" si="2"/>
        <v>451</v>
      </c>
      <c r="P9" s="391">
        <f t="shared" si="2"/>
        <v>283</v>
      </c>
      <c r="Q9" s="391">
        <f t="shared" si="2"/>
        <v>132.7</v>
      </c>
      <c r="R9" s="391">
        <f t="shared" si="2"/>
        <v>17.7</v>
      </c>
      <c r="S9" s="391">
        <f t="shared" si="2"/>
        <v>0</v>
      </c>
      <c r="T9" s="391">
        <f t="shared" si="2"/>
        <v>17.6</v>
      </c>
      <c r="U9" s="391">
        <f t="shared" si="2"/>
        <v>0</v>
      </c>
      <c r="V9" s="391">
        <f t="shared" si="2"/>
        <v>0</v>
      </c>
      <c r="W9" s="391">
        <f t="shared" si="2"/>
        <v>212.2</v>
      </c>
      <c r="X9" s="391">
        <f t="shared" si="2"/>
        <v>48.7</v>
      </c>
      <c r="Y9" s="391">
        <f t="shared" si="2"/>
        <v>0</v>
      </c>
      <c r="Z9" s="391">
        <f t="shared" si="2"/>
        <v>0</v>
      </c>
      <c r="AA9" s="391">
        <f t="shared" si="2"/>
        <v>48.7</v>
      </c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F9" s="398"/>
      <c r="EG9" s="398"/>
      <c r="EH9" s="398"/>
      <c r="EI9" s="398"/>
      <c r="EJ9" s="398"/>
      <c r="EK9" s="398"/>
      <c r="EL9" s="398"/>
      <c r="EM9" s="398"/>
      <c r="EN9" s="398"/>
      <c r="EO9" s="398"/>
      <c r="EP9" s="398"/>
      <c r="EQ9" s="398"/>
      <c r="ER9" s="398"/>
      <c r="ES9" s="398"/>
      <c r="ET9" s="398"/>
      <c r="EU9" s="398"/>
      <c r="EV9" s="398"/>
      <c r="EW9" s="398"/>
      <c r="EX9" s="398"/>
      <c r="EY9" s="398"/>
      <c r="EZ9" s="398"/>
      <c r="FA9" s="398"/>
      <c r="FB9" s="398"/>
      <c r="FC9" s="398"/>
      <c r="FD9" s="398"/>
      <c r="FE9" s="398"/>
      <c r="FF9" s="398"/>
      <c r="FG9" s="398"/>
      <c r="FH9" s="398"/>
      <c r="FI9" s="398"/>
      <c r="FJ9" s="398"/>
      <c r="FK9" s="398"/>
      <c r="FL9" s="398"/>
      <c r="FM9" s="398"/>
      <c r="FN9" s="398"/>
      <c r="FO9" s="398"/>
      <c r="FP9" s="398"/>
      <c r="FQ9" s="398"/>
      <c r="FR9" s="398"/>
      <c r="FS9" s="398"/>
      <c r="FT9" s="398"/>
      <c r="FU9" s="398"/>
      <c r="FV9" s="398"/>
      <c r="FW9" s="398"/>
      <c r="FX9" s="398"/>
      <c r="FY9" s="398"/>
      <c r="FZ9" s="398"/>
      <c r="GA9" s="398"/>
      <c r="GB9" s="398"/>
      <c r="GC9" s="398"/>
      <c r="GD9" s="398"/>
      <c r="GE9" s="398"/>
      <c r="GF9" s="398"/>
      <c r="GG9" s="398"/>
      <c r="GH9" s="398"/>
      <c r="GI9" s="398"/>
      <c r="GJ9" s="398"/>
      <c r="GK9" s="398"/>
      <c r="GL9" s="398"/>
      <c r="GM9" s="398"/>
      <c r="GN9" s="398"/>
      <c r="GO9" s="398"/>
      <c r="GP9" s="398"/>
      <c r="GQ9" s="398"/>
      <c r="GR9" s="398"/>
      <c r="GS9" s="398"/>
      <c r="GT9" s="398"/>
      <c r="GU9" s="398"/>
      <c r="GV9" s="398"/>
      <c r="GW9" s="398"/>
      <c r="GX9" s="398"/>
      <c r="GY9" s="398"/>
      <c r="GZ9" s="398"/>
      <c r="HA9" s="398"/>
      <c r="HB9" s="398"/>
      <c r="HC9" s="398"/>
      <c r="HD9" s="398"/>
      <c r="HE9" s="398"/>
      <c r="HF9" s="398"/>
      <c r="HG9" s="398"/>
      <c r="HH9" s="398"/>
      <c r="HI9" s="398"/>
      <c r="HJ9" s="398"/>
      <c r="HK9" s="398"/>
      <c r="HL9" s="398"/>
      <c r="HM9" s="398"/>
      <c r="HN9" s="398"/>
      <c r="HO9" s="398"/>
      <c r="HP9" s="398"/>
      <c r="HQ9" s="398"/>
      <c r="HR9" s="398"/>
      <c r="HS9" s="398"/>
      <c r="HT9" s="398"/>
      <c r="HU9" s="398"/>
      <c r="HV9" s="398"/>
      <c r="HW9" s="398"/>
      <c r="HX9" s="398"/>
      <c r="HY9" s="398"/>
      <c r="HZ9" s="398"/>
      <c r="IA9" s="398"/>
      <c r="IB9" s="398"/>
      <c r="IC9" s="398"/>
      <c r="ID9" s="398"/>
      <c r="IE9" s="398"/>
      <c r="IF9" s="398"/>
      <c r="IG9" s="398"/>
      <c r="IH9" s="398"/>
      <c r="II9" s="398"/>
      <c r="IJ9" s="398"/>
      <c r="IK9" s="398"/>
      <c r="IL9" s="398"/>
      <c r="IM9" s="398"/>
      <c r="IN9" s="401"/>
      <c r="IO9" s="401"/>
      <c r="IP9" s="401"/>
      <c r="IQ9" s="401"/>
      <c r="IR9" s="401"/>
      <c r="IS9" s="401"/>
      <c r="IT9" s="401"/>
      <c r="IU9" s="401"/>
      <c r="IV9" s="401"/>
    </row>
    <row r="10" spans="1:256" s="24" customFormat="1" ht="31.5" customHeight="1">
      <c r="A10" s="98" t="s">
        <v>103</v>
      </c>
      <c r="B10" s="98" t="s">
        <v>105</v>
      </c>
      <c r="C10" s="98" t="s">
        <v>105</v>
      </c>
      <c r="D10" s="634" t="s">
        <v>93</v>
      </c>
      <c r="E10" s="99" t="s">
        <v>107</v>
      </c>
      <c r="F10" s="326">
        <f>G10+O10+W10+X10</f>
        <v>2712.7</v>
      </c>
      <c r="G10" s="326">
        <f>H10+I10+J10+K10+L10+M10+N10</f>
        <v>2000.8000000000002</v>
      </c>
      <c r="H10" s="326">
        <v>1108.9</v>
      </c>
      <c r="I10" s="326"/>
      <c r="J10" s="326">
        <v>799.5</v>
      </c>
      <c r="K10" s="326"/>
      <c r="L10" s="326"/>
      <c r="M10" s="326">
        <v>92.4</v>
      </c>
      <c r="N10" s="326"/>
      <c r="O10" s="326">
        <f>P10+Q10+R10+S10+T10+U10+V10</f>
        <v>451</v>
      </c>
      <c r="P10" s="326">
        <v>283</v>
      </c>
      <c r="Q10" s="326">
        <v>132.7</v>
      </c>
      <c r="R10" s="326">
        <v>17.7</v>
      </c>
      <c r="S10" s="326"/>
      <c r="T10" s="326">
        <v>17.6</v>
      </c>
      <c r="U10" s="326"/>
      <c r="V10" s="326"/>
      <c r="W10" s="326">
        <v>212.2</v>
      </c>
      <c r="X10" s="326">
        <f>Y10+Z10+AA10</f>
        <v>48.7</v>
      </c>
      <c r="Y10" s="326"/>
      <c r="Z10" s="326"/>
      <c r="AA10" s="347">
        <f>26.9+21.8</f>
        <v>48.7</v>
      </c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48"/>
      <c r="DP10" s="348"/>
      <c r="DQ10" s="348"/>
      <c r="DR10" s="348"/>
      <c r="DS10" s="348"/>
      <c r="DT10" s="348"/>
      <c r="DU10" s="348"/>
      <c r="DV10" s="348"/>
      <c r="DW10" s="348"/>
      <c r="DX10" s="348"/>
      <c r="DY10" s="348"/>
      <c r="DZ10" s="348"/>
      <c r="EA10" s="348"/>
      <c r="EB10" s="348"/>
      <c r="EC10" s="348"/>
      <c r="ED10" s="348"/>
      <c r="EE10" s="348"/>
      <c r="EF10" s="348"/>
      <c r="EG10" s="348"/>
      <c r="EH10" s="348"/>
      <c r="EI10" s="348"/>
      <c r="EJ10" s="348"/>
      <c r="EK10" s="348"/>
      <c r="EL10" s="348"/>
      <c r="EM10" s="348"/>
      <c r="EN10" s="348"/>
      <c r="EO10" s="348"/>
      <c r="EP10" s="348"/>
      <c r="EQ10" s="348"/>
      <c r="ER10" s="348"/>
      <c r="ES10" s="348"/>
      <c r="ET10" s="348"/>
      <c r="EU10" s="348"/>
      <c r="EV10" s="348"/>
      <c r="EW10" s="348"/>
      <c r="EX10" s="348"/>
      <c r="EY10" s="348"/>
      <c r="EZ10" s="348"/>
      <c r="FA10" s="348"/>
      <c r="FB10" s="348"/>
      <c r="FC10" s="348"/>
      <c r="FD10" s="348"/>
      <c r="FE10" s="348"/>
      <c r="FF10" s="348"/>
      <c r="FG10" s="348"/>
      <c r="FH10" s="348"/>
      <c r="FI10" s="348"/>
      <c r="FJ10" s="348"/>
      <c r="FK10" s="348"/>
      <c r="FL10" s="348"/>
      <c r="FM10" s="348"/>
      <c r="FN10" s="348"/>
      <c r="FO10" s="348"/>
      <c r="FP10" s="348"/>
      <c r="FQ10" s="348"/>
      <c r="FR10" s="348"/>
      <c r="FS10" s="348"/>
      <c r="FT10" s="348"/>
      <c r="FU10" s="348"/>
      <c r="FV10" s="348"/>
      <c r="FW10" s="348"/>
      <c r="FX10" s="348"/>
      <c r="FY10" s="348"/>
      <c r="FZ10" s="348"/>
      <c r="GA10" s="348"/>
      <c r="GB10" s="348"/>
      <c r="GC10" s="348"/>
      <c r="GD10" s="348"/>
      <c r="GE10" s="348"/>
      <c r="GF10" s="348"/>
      <c r="GG10" s="348"/>
      <c r="GH10" s="348"/>
      <c r="GI10" s="348"/>
      <c r="GJ10" s="348"/>
      <c r="GK10" s="348"/>
      <c r="GL10" s="348"/>
      <c r="GM10" s="348"/>
      <c r="GN10" s="348"/>
      <c r="GO10" s="348"/>
      <c r="GP10" s="348"/>
      <c r="GQ10" s="348"/>
      <c r="GR10" s="348"/>
      <c r="GS10" s="348"/>
      <c r="GT10" s="348"/>
      <c r="GU10" s="348"/>
      <c r="GV10" s="348"/>
      <c r="GW10" s="348"/>
      <c r="GX10" s="348"/>
      <c r="GY10" s="348"/>
      <c r="GZ10" s="348"/>
      <c r="HA10" s="348"/>
      <c r="HB10" s="348"/>
      <c r="HC10" s="348"/>
      <c r="HD10" s="348"/>
      <c r="HE10" s="348"/>
      <c r="HF10" s="348"/>
      <c r="HG10" s="348"/>
      <c r="HH10" s="348"/>
      <c r="HI10" s="348"/>
      <c r="HJ10" s="348"/>
      <c r="HK10" s="348"/>
      <c r="HL10" s="348"/>
      <c r="HM10" s="348"/>
      <c r="HN10" s="348"/>
      <c r="HO10" s="348"/>
      <c r="HP10" s="348"/>
      <c r="HQ10" s="348"/>
      <c r="HR10" s="348"/>
      <c r="HS10" s="348"/>
      <c r="HT10" s="348"/>
      <c r="HU10" s="348"/>
      <c r="HV10" s="348"/>
      <c r="HW10" s="348"/>
      <c r="HX10" s="348"/>
      <c r="HY10" s="348"/>
      <c r="HZ10" s="348"/>
      <c r="IA10" s="348"/>
      <c r="IB10" s="348"/>
      <c r="IC10" s="348"/>
      <c r="ID10" s="348"/>
      <c r="IE10" s="348"/>
      <c r="IF10" s="348"/>
      <c r="IG10" s="348"/>
      <c r="IH10" s="348"/>
      <c r="II10" s="348"/>
      <c r="IJ10" s="348"/>
      <c r="IK10" s="348"/>
      <c r="IL10" s="348"/>
      <c r="IM10" s="348"/>
      <c r="IN10" s="348"/>
      <c r="IO10" s="348"/>
      <c r="IP10" s="348"/>
      <c r="IQ10" s="348"/>
      <c r="IR10" s="348"/>
      <c r="IS10" s="348"/>
      <c r="IT10" s="348"/>
      <c r="IU10" s="348"/>
      <c r="IV10" s="348"/>
    </row>
    <row r="11" spans="1:27" s="348" customFormat="1" ht="22.5" customHeight="1">
      <c r="A11" s="300"/>
      <c r="B11" s="496"/>
      <c r="C11" s="300"/>
      <c r="D11" s="496"/>
      <c r="E11" s="300"/>
      <c r="F11" s="300"/>
      <c r="G11" s="300"/>
      <c r="H11" s="300"/>
      <c r="I11" s="300"/>
      <c r="J11" s="300"/>
      <c r="K11" s="300"/>
      <c r="L11" s="300"/>
      <c r="M11" s="501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</row>
    <row r="12" spans="1:27" ht="22.5" customHeight="1">
      <c r="A12" s="497"/>
      <c r="B12" s="498"/>
      <c r="C12" s="497"/>
      <c r="D12" s="498"/>
      <c r="E12" s="497"/>
      <c r="F12" s="497"/>
      <c r="G12" s="497"/>
      <c r="H12" s="497"/>
      <c r="I12" s="497"/>
      <c r="J12" s="497"/>
      <c r="K12" s="497"/>
      <c r="L12" s="497"/>
      <c r="M12" s="502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</row>
    <row r="13" spans="1:27" ht="22.5" customHeight="1">
      <c r="A13" s="497"/>
      <c r="B13" s="498"/>
      <c r="C13" s="497"/>
      <c r="D13" s="498"/>
      <c r="E13" s="497"/>
      <c r="F13" s="497"/>
      <c r="G13" s="497"/>
      <c r="H13" s="497"/>
      <c r="I13" s="497"/>
      <c r="J13" s="497"/>
      <c r="K13" s="497"/>
      <c r="L13" s="497"/>
      <c r="M13" s="502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3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9"/>
  <sheetViews>
    <sheetView showGridLines="0" showZeros="0" workbookViewId="0" topLeftCell="A1">
      <pane xSplit="6" ySplit="7" topLeftCell="G8" activePane="bottomRight" state="frozen"/>
      <selection pane="bottomRight" activeCell="P14" sqref="P14"/>
    </sheetView>
  </sheetViews>
  <sheetFormatPr defaultColWidth="9.00390625" defaultRowHeight="14.25"/>
  <cols>
    <col min="1" max="3" width="5.375" style="0" customWidth="1"/>
    <col min="4" max="4" width="9.00390625" style="308" customWidth="1"/>
    <col min="5" max="5" width="24.625" style="0" customWidth="1"/>
    <col min="6" max="6" width="12.50390625" style="0" customWidth="1"/>
    <col min="7" max="7" width="10.75390625" style="0" customWidth="1"/>
    <col min="8" max="8" width="10.625" style="0" customWidth="1"/>
  </cols>
  <sheetData>
    <row r="1" ht="14.25" customHeight="1">
      <c r="N1" s="482" t="s">
        <v>166</v>
      </c>
    </row>
    <row r="2" spans="1:14" ht="33" customHeight="1">
      <c r="A2" s="309" t="s">
        <v>167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23" customFormat="1" ht="24.75" customHeight="1">
      <c r="A3" s="23" t="s">
        <v>2</v>
      </c>
      <c r="B3" s="252"/>
      <c r="C3" s="252"/>
      <c r="D3" s="310"/>
      <c r="E3" s="252"/>
      <c r="F3" s="252"/>
      <c r="G3" s="252"/>
      <c r="H3" s="252"/>
      <c r="M3" s="453" t="s">
        <v>78</v>
      </c>
      <c r="N3" s="453"/>
    </row>
    <row r="4" spans="1:14" s="24" customFormat="1" ht="22.5" customHeight="1">
      <c r="A4" s="253" t="s">
        <v>97</v>
      </c>
      <c r="B4" s="253"/>
      <c r="C4" s="253"/>
      <c r="D4" s="90" t="s">
        <v>131</v>
      </c>
      <c r="E4" s="90" t="s">
        <v>80</v>
      </c>
      <c r="F4" s="90" t="s">
        <v>81</v>
      </c>
      <c r="G4" s="90" t="s">
        <v>133</v>
      </c>
      <c r="H4" s="90"/>
      <c r="I4" s="90"/>
      <c r="J4" s="90"/>
      <c r="K4" s="90"/>
      <c r="L4" s="90" t="s">
        <v>137</v>
      </c>
      <c r="M4" s="90"/>
      <c r="N4" s="90"/>
    </row>
    <row r="5" spans="1:14" s="24" customFormat="1" ht="17.25" customHeight="1">
      <c r="A5" s="90" t="s">
        <v>100</v>
      </c>
      <c r="B5" s="130" t="s">
        <v>101</v>
      </c>
      <c r="C5" s="90" t="s">
        <v>102</v>
      </c>
      <c r="D5" s="90"/>
      <c r="E5" s="90"/>
      <c r="F5" s="90"/>
      <c r="G5" s="90" t="s">
        <v>168</v>
      </c>
      <c r="H5" s="90" t="s">
        <v>169</v>
      </c>
      <c r="I5" s="90" t="s">
        <v>147</v>
      </c>
      <c r="J5" s="90" t="s">
        <v>148</v>
      </c>
      <c r="K5" s="90" t="s">
        <v>149</v>
      </c>
      <c r="L5" s="90" t="s">
        <v>168</v>
      </c>
      <c r="M5" s="90" t="s">
        <v>119</v>
      </c>
      <c r="N5" s="90" t="s">
        <v>170</v>
      </c>
    </row>
    <row r="6" spans="1:14" s="24" customFormat="1" ht="20.25" customHeight="1">
      <c r="A6" s="90"/>
      <c r="B6" s="13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81" customFormat="1" ht="24" customHeight="1">
      <c r="A7" s="96"/>
      <c r="B7" s="96"/>
      <c r="C7" s="96"/>
      <c r="D7" s="632" t="s">
        <v>93</v>
      </c>
      <c r="E7" s="94" t="s">
        <v>81</v>
      </c>
      <c r="F7" s="391">
        <f>F10+F11</f>
        <v>2712.7</v>
      </c>
      <c r="G7" s="324">
        <f>H7+I7+J7+K7</f>
        <v>2712.7</v>
      </c>
      <c r="H7" s="278">
        <f aca="true" t="shared" si="0" ref="H7:N7">H8</f>
        <v>2000.8000000000002</v>
      </c>
      <c r="I7" s="391">
        <f t="shared" si="0"/>
        <v>451</v>
      </c>
      <c r="J7" s="278">
        <f t="shared" si="0"/>
        <v>212.2</v>
      </c>
      <c r="K7" s="278">
        <f t="shared" si="0"/>
        <v>48.7</v>
      </c>
      <c r="L7" s="278">
        <f t="shared" si="0"/>
        <v>0</v>
      </c>
      <c r="M7" s="278">
        <f t="shared" si="0"/>
        <v>0</v>
      </c>
      <c r="N7" s="278">
        <f t="shared" si="0"/>
        <v>0</v>
      </c>
    </row>
    <row r="8" spans="1:242" s="81" customFormat="1" ht="36" customHeight="1">
      <c r="A8" s="96" t="s">
        <v>103</v>
      </c>
      <c r="B8" s="96"/>
      <c r="C8" s="96"/>
      <c r="D8" s="632" t="s">
        <v>93</v>
      </c>
      <c r="E8" s="94" t="s">
        <v>104</v>
      </c>
      <c r="F8" s="324" t="e">
        <f>G8+#REF!+#REF!+#REF!</f>
        <v>#REF!</v>
      </c>
      <c r="G8" s="324">
        <f>H8+I8+J8+K8+L8+M8+N8</f>
        <v>2712.7</v>
      </c>
      <c r="H8" s="391">
        <f aca="true" t="shared" si="1" ref="H8:N8">H9</f>
        <v>2000.8000000000002</v>
      </c>
      <c r="I8" s="391">
        <f t="shared" si="1"/>
        <v>451</v>
      </c>
      <c r="J8" s="391">
        <f t="shared" si="1"/>
        <v>212.2</v>
      </c>
      <c r="K8" s="391">
        <f t="shared" si="1"/>
        <v>48.7</v>
      </c>
      <c r="L8" s="391">
        <f t="shared" si="1"/>
        <v>0</v>
      </c>
      <c r="M8" s="391">
        <f t="shared" si="1"/>
        <v>0</v>
      </c>
      <c r="N8" s="391">
        <f t="shared" si="1"/>
        <v>0</v>
      </c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398"/>
      <c r="EK8" s="398"/>
      <c r="EL8" s="398"/>
      <c r="EM8" s="398"/>
      <c r="EN8" s="398"/>
      <c r="EO8" s="398"/>
      <c r="EP8" s="398"/>
      <c r="EQ8" s="398"/>
      <c r="ER8" s="398"/>
      <c r="ES8" s="398"/>
      <c r="ET8" s="398"/>
      <c r="EU8" s="398"/>
      <c r="EV8" s="398"/>
      <c r="EW8" s="398"/>
      <c r="EX8" s="398"/>
      <c r="EY8" s="398"/>
      <c r="EZ8" s="398"/>
      <c r="FA8" s="398"/>
      <c r="FB8" s="398"/>
      <c r="FC8" s="398"/>
      <c r="FD8" s="398"/>
      <c r="FE8" s="398"/>
      <c r="FF8" s="398"/>
      <c r="FG8" s="398"/>
      <c r="FH8" s="398"/>
      <c r="FI8" s="398"/>
      <c r="FJ8" s="398"/>
      <c r="FK8" s="398"/>
      <c r="FL8" s="398"/>
      <c r="FM8" s="398"/>
      <c r="FN8" s="398"/>
      <c r="FO8" s="398"/>
      <c r="FP8" s="398"/>
      <c r="FQ8" s="398"/>
      <c r="FR8" s="398"/>
      <c r="FS8" s="398"/>
      <c r="FT8" s="398"/>
      <c r="FU8" s="398"/>
      <c r="FV8" s="398"/>
      <c r="FW8" s="398"/>
      <c r="FX8" s="398"/>
      <c r="FY8" s="398"/>
      <c r="FZ8" s="398"/>
      <c r="GA8" s="398"/>
      <c r="GB8" s="398"/>
      <c r="GC8" s="398"/>
      <c r="GD8" s="398"/>
      <c r="GE8" s="398"/>
      <c r="GF8" s="398"/>
      <c r="GG8" s="398"/>
      <c r="GH8" s="398"/>
      <c r="GI8" s="398"/>
      <c r="GJ8" s="398"/>
      <c r="GK8" s="398"/>
      <c r="GL8" s="398"/>
      <c r="GM8" s="398"/>
      <c r="GN8" s="398"/>
      <c r="GO8" s="398"/>
      <c r="GP8" s="398"/>
      <c r="GQ8" s="398"/>
      <c r="GR8" s="398"/>
      <c r="GS8" s="398"/>
      <c r="GT8" s="398"/>
      <c r="GU8" s="398"/>
      <c r="GV8" s="398"/>
      <c r="GW8" s="398"/>
      <c r="GX8" s="398"/>
      <c r="GY8" s="398"/>
      <c r="GZ8" s="398"/>
      <c r="HA8" s="398"/>
      <c r="HB8" s="398"/>
      <c r="HC8" s="398"/>
      <c r="HD8" s="398"/>
      <c r="HE8" s="398"/>
      <c r="HF8" s="398"/>
      <c r="HG8" s="398"/>
      <c r="HH8" s="398"/>
      <c r="HI8" s="398"/>
      <c r="HJ8" s="398"/>
      <c r="HK8" s="398"/>
      <c r="HL8" s="398"/>
      <c r="HM8" s="398"/>
      <c r="HN8" s="398"/>
      <c r="HO8" s="398"/>
      <c r="HP8" s="398"/>
      <c r="HQ8" s="398"/>
      <c r="HR8" s="398"/>
      <c r="HS8" s="398"/>
      <c r="HT8" s="398"/>
      <c r="HU8" s="398"/>
      <c r="HV8" s="398"/>
      <c r="HW8" s="398"/>
      <c r="HX8" s="398"/>
      <c r="HY8" s="398"/>
      <c r="HZ8" s="401"/>
      <c r="IA8" s="401"/>
      <c r="IB8" s="401"/>
      <c r="IC8" s="401"/>
      <c r="ID8" s="401"/>
      <c r="IE8" s="401"/>
      <c r="IF8" s="401"/>
      <c r="IG8" s="401"/>
      <c r="IH8" s="401"/>
    </row>
    <row r="9" spans="1:242" s="81" customFormat="1" ht="36" customHeight="1">
      <c r="A9" s="96" t="s">
        <v>103</v>
      </c>
      <c r="B9" s="96" t="s">
        <v>105</v>
      </c>
      <c r="C9" s="96"/>
      <c r="D9" s="632" t="s">
        <v>93</v>
      </c>
      <c r="E9" s="94" t="s">
        <v>106</v>
      </c>
      <c r="F9" s="324" t="e">
        <f>G9+#REF!+#REF!+#REF!</f>
        <v>#REF!</v>
      </c>
      <c r="G9" s="324">
        <f>H9+I9+J9+K9+L9+M9+N9</f>
        <v>2712.7</v>
      </c>
      <c r="H9" s="391">
        <f aca="true" t="shared" si="2" ref="H9:N9">SUM(H10:H11)</f>
        <v>2000.8000000000002</v>
      </c>
      <c r="I9" s="391">
        <f t="shared" si="2"/>
        <v>451</v>
      </c>
      <c r="J9" s="391">
        <f t="shared" si="2"/>
        <v>212.2</v>
      </c>
      <c r="K9" s="391">
        <f t="shared" si="2"/>
        <v>48.7</v>
      </c>
      <c r="L9" s="391">
        <f t="shared" si="2"/>
        <v>0</v>
      </c>
      <c r="M9" s="391">
        <f t="shared" si="2"/>
        <v>0</v>
      </c>
      <c r="N9" s="391">
        <f t="shared" si="2"/>
        <v>0</v>
      </c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F9" s="398"/>
      <c r="EG9" s="398"/>
      <c r="EH9" s="398"/>
      <c r="EI9" s="398"/>
      <c r="EJ9" s="398"/>
      <c r="EK9" s="398"/>
      <c r="EL9" s="398"/>
      <c r="EM9" s="398"/>
      <c r="EN9" s="398"/>
      <c r="EO9" s="398"/>
      <c r="EP9" s="398"/>
      <c r="EQ9" s="398"/>
      <c r="ER9" s="398"/>
      <c r="ES9" s="398"/>
      <c r="ET9" s="398"/>
      <c r="EU9" s="398"/>
      <c r="EV9" s="398"/>
      <c r="EW9" s="398"/>
      <c r="EX9" s="398"/>
      <c r="EY9" s="398"/>
      <c r="EZ9" s="398"/>
      <c r="FA9" s="398"/>
      <c r="FB9" s="398"/>
      <c r="FC9" s="398"/>
      <c r="FD9" s="398"/>
      <c r="FE9" s="398"/>
      <c r="FF9" s="398"/>
      <c r="FG9" s="398"/>
      <c r="FH9" s="398"/>
      <c r="FI9" s="398"/>
      <c r="FJ9" s="398"/>
      <c r="FK9" s="398"/>
      <c r="FL9" s="398"/>
      <c r="FM9" s="398"/>
      <c r="FN9" s="398"/>
      <c r="FO9" s="398"/>
      <c r="FP9" s="398"/>
      <c r="FQ9" s="398"/>
      <c r="FR9" s="398"/>
      <c r="FS9" s="398"/>
      <c r="FT9" s="398"/>
      <c r="FU9" s="398"/>
      <c r="FV9" s="398"/>
      <c r="FW9" s="398"/>
      <c r="FX9" s="398"/>
      <c r="FY9" s="398"/>
      <c r="FZ9" s="398"/>
      <c r="GA9" s="398"/>
      <c r="GB9" s="398"/>
      <c r="GC9" s="398"/>
      <c r="GD9" s="398"/>
      <c r="GE9" s="398"/>
      <c r="GF9" s="398"/>
      <c r="GG9" s="398"/>
      <c r="GH9" s="398"/>
      <c r="GI9" s="398"/>
      <c r="GJ9" s="398"/>
      <c r="GK9" s="398"/>
      <c r="GL9" s="398"/>
      <c r="GM9" s="398"/>
      <c r="GN9" s="398"/>
      <c r="GO9" s="398"/>
      <c r="GP9" s="398"/>
      <c r="GQ9" s="398"/>
      <c r="GR9" s="398"/>
      <c r="GS9" s="398"/>
      <c r="GT9" s="398"/>
      <c r="GU9" s="398"/>
      <c r="GV9" s="398"/>
      <c r="GW9" s="398"/>
      <c r="GX9" s="398"/>
      <c r="GY9" s="398"/>
      <c r="GZ9" s="398"/>
      <c r="HA9" s="398"/>
      <c r="HB9" s="398"/>
      <c r="HC9" s="398"/>
      <c r="HD9" s="398"/>
      <c r="HE9" s="398"/>
      <c r="HF9" s="398"/>
      <c r="HG9" s="398"/>
      <c r="HH9" s="398"/>
      <c r="HI9" s="398"/>
      <c r="HJ9" s="398"/>
      <c r="HK9" s="398"/>
      <c r="HL9" s="398"/>
      <c r="HM9" s="398"/>
      <c r="HN9" s="398"/>
      <c r="HO9" s="398"/>
      <c r="HP9" s="398"/>
      <c r="HQ9" s="398"/>
      <c r="HR9" s="398"/>
      <c r="HS9" s="398"/>
      <c r="HT9" s="398"/>
      <c r="HU9" s="398"/>
      <c r="HV9" s="398"/>
      <c r="HW9" s="398"/>
      <c r="HX9" s="398"/>
      <c r="HY9" s="398"/>
      <c r="HZ9" s="401"/>
      <c r="IA9" s="401"/>
      <c r="IB9" s="401"/>
      <c r="IC9" s="401"/>
      <c r="ID9" s="401"/>
      <c r="IE9" s="401"/>
      <c r="IF9" s="401"/>
      <c r="IG9" s="401"/>
      <c r="IH9" s="401"/>
    </row>
    <row r="10" spans="1:14" s="24" customFormat="1" ht="36" customHeight="1">
      <c r="A10" s="98" t="s">
        <v>103</v>
      </c>
      <c r="B10" s="98" t="s">
        <v>105</v>
      </c>
      <c r="C10" s="98" t="s">
        <v>105</v>
      </c>
      <c r="D10" s="633" t="s">
        <v>93</v>
      </c>
      <c r="E10" s="99" t="s">
        <v>107</v>
      </c>
      <c r="F10" s="280">
        <f>G10+L10</f>
        <v>2712.7</v>
      </c>
      <c r="G10" s="280">
        <f>H10+I10+J10+K10</f>
        <v>2712.7</v>
      </c>
      <c r="H10" s="280">
        <f>'6、基本-工资福利'!G10</f>
        <v>2000.8000000000002</v>
      </c>
      <c r="I10" s="280">
        <f>'6、基本-工资福利'!O10</f>
        <v>451</v>
      </c>
      <c r="J10" s="280">
        <f>'6、基本-工资福利'!W10</f>
        <v>212.2</v>
      </c>
      <c r="K10" s="280">
        <f>'6、基本-工资福利'!X10</f>
        <v>48.7</v>
      </c>
      <c r="L10" s="280"/>
      <c r="M10" s="280"/>
      <c r="N10" s="280"/>
    </row>
    <row r="11" spans="1:14" s="24" customFormat="1" ht="20.25" customHeight="1">
      <c r="A11" s="98"/>
      <c r="B11" s="98"/>
      <c r="C11" s="98"/>
      <c r="D11" s="117"/>
      <c r="E11" s="99"/>
      <c r="F11" s="280">
        <f>G11+L11</f>
        <v>0</v>
      </c>
      <c r="G11" s="280">
        <f>H11+I11+J11+K11</f>
        <v>0</v>
      </c>
      <c r="H11" s="280"/>
      <c r="I11" s="280"/>
      <c r="J11" s="280"/>
      <c r="K11" s="280"/>
      <c r="L11" s="280"/>
      <c r="M11" s="280"/>
      <c r="N11" s="280"/>
    </row>
    <row r="12" spans="1:14" s="24" customFormat="1" ht="20.25" customHeight="1">
      <c r="A12" s="129"/>
      <c r="B12" s="129"/>
      <c r="C12" s="90"/>
      <c r="D12" s="90"/>
      <c r="E12" s="311"/>
      <c r="F12" s="280">
        <f>G12+L12</f>
        <v>0</v>
      </c>
      <c r="G12" s="280">
        <f>H12+I12+J12+K12</f>
        <v>0</v>
      </c>
      <c r="H12" s="280"/>
      <c r="I12" s="280"/>
      <c r="J12" s="280"/>
      <c r="K12" s="280"/>
      <c r="L12" s="280"/>
      <c r="M12" s="280"/>
      <c r="N12" s="280"/>
    </row>
    <row r="13" spans="1:14" s="24" customFormat="1" ht="20.25" customHeight="1">
      <c r="A13" s="129"/>
      <c r="B13" s="129"/>
      <c r="C13" s="90"/>
      <c r="D13" s="90"/>
      <c r="E13" s="311"/>
      <c r="F13" s="280"/>
      <c r="G13" s="280"/>
      <c r="H13" s="280"/>
      <c r="I13" s="280"/>
      <c r="J13" s="280"/>
      <c r="K13" s="280"/>
      <c r="L13" s="280"/>
      <c r="M13" s="280"/>
      <c r="N13" s="280"/>
    </row>
    <row r="14" spans="1:14" s="24" customFormat="1" ht="20.25" customHeight="1">
      <c r="A14" s="129"/>
      <c r="B14" s="129"/>
      <c r="C14" s="90"/>
      <c r="D14" s="90"/>
      <c r="E14" s="311"/>
      <c r="F14" s="280"/>
      <c r="G14" s="280"/>
      <c r="H14" s="280"/>
      <c r="I14" s="280"/>
      <c r="J14" s="280"/>
      <c r="K14" s="280"/>
      <c r="L14" s="280"/>
      <c r="M14" s="280"/>
      <c r="N14" s="280"/>
    </row>
    <row r="15" spans="1:14" s="24" customFormat="1" ht="20.25" customHeight="1">
      <c r="A15" s="129"/>
      <c r="B15" s="129"/>
      <c r="C15" s="90"/>
      <c r="D15" s="90"/>
      <c r="E15" s="311"/>
      <c r="F15" s="280"/>
      <c r="G15" s="280"/>
      <c r="H15" s="280"/>
      <c r="I15" s="280"/>
      <c r="J15" s="280"/>
      <c r="K15" s="280"/>
      <c r="L15" s="280"/>
      <c r="M15" s="280"/>
      <c r="N15" s="280"/>
    </row>
    <row r="16" spans="1:14" s="24" customFormat="1" ht="20.25" customHeight="1">
      <c r="A16" s="129"/>
      <c r="B16" s="129"/>
      <c r="C16" s="90"/>
      <c r="D16" s="90"/>
      <c r="E16" s="311"/>
      <c r="F16" s="280"/>
      <c r="G16" s="280"/>
      <c r="H16" s="280"/>
      <c r="I16" s="280"/>
      <c r="J16" s="280"/>
      <c r="K16" s="280"/>
      <c r="L16" s="280"/>
      <c r="M16" s="280"/>
      <c r="N16" s="280"/>
    </row>
    <row r="17" spans="1:14" s="24" customFormat="1" ht="20.25" customHeight="1">
      <c r="A17" s="129"/>
      <c r="B17" s="129"/>
      <c r="C17" s="90"/>
      <c r="D17" s="90"/>
      <c r="E17" s="311"/>
      <c r="F17" s="90"/>
      <c r="G17" s="90"/>
      <c r="H17" s="90"/>
      <c r="I17" s="90"/>
      <c r="J17" s="90"/>
      <c r="K17" s="90"/>
      <c r="L17" s="90"/>
      <c r="M17" s="90"/>
      <c r="N17" s="90"/>
    </row>
    <row r="18" spans="1:14" s="24" customFormat="1" ht="20.25" customHeight="1">
      <c r="A18" s="129"/>
      <c r="B18" s="129"/>
      <c r="C18" s="90"/>
      <c r="D18" s="90"/>
      <c r="E18" s="477"/>
      <c r="F18" s="90"/>
      <c r="G18" s="90"/>
      <c r="H18" s="90"/>
      <c r="I18" s="90"/>
      <c r="J18" s="90"/>
      <c r="K18" s="90"/>
      <c r="L18" s="90"/>
      <c r="M18" s="90"/>
      <c r="N18" s="90"/>
    </row>
    <row r="19" spans="1:14" s="314" customFormat="1" ht="29.25" customHeight="1">
      <c r="A19" s="478"/>
      <c r="B19" s="478"/>
      <c r="C19" s="478"/>
      <c r="D19" s="479"/>
      <c r="E19" s="480"/>
      <c r="F19" s="481"/>
      <c r="G19" s="481"/>
      <c r="H19" s="481"/>
      <c r="I19" s="481"/>
      <c r="J19" s="481"/>
      <c r="K19" s="481"/>
      <c r="L19" s="481"/>
      <c r="M19" s="481"/>
      <c r="N19" s="481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showGridLines="0" showZeros="0" workbookViewId="0" topLeftCell="A1">
      <pane xSplit="6" ySplit="7" topLeftCell="G8" activePane="bottomRight" state="frozen"/>
      <selection pane="bottomRight" activeCell="A3" sqref="A3"/>
    </sheetView>
  </sheetViews>
  <sheetFormatPr defaultColWidth="6.75390625" defaultRowHeight="22.5" customHeight="1"/>
  <cols>
    <col min="1" max="1" width="7.50390625" style="454" customWidth="1"/>
    <col min="2" max="2" width="5.875" style="454" customWidth="1"/>
    <col min="3" max="3" width="5.50390625" style="455" customWidth="1"/>
    <col min="4" max="4" width="10.00390625" style="454" customWidth="1"/>
    <col min="5" max="5" width="21.25390625" style="455" customWidth="1"/>
    <col min="6" max="6" width="9.625" style="455" customWidth="1"/>
    <col min="7" max="7" width="8.125" style="455" customWidth="1"/>
    <col min="8" max="8" width="7.75390625" style="455" customWidth="1"/>
    <col min="9" max="9" width="6.50390625" style="455" customWidth="1"/>
    <col min="10" max="10" width="7.50390625" style="455" customWidth="1"/>
    <col min="11" max="11" width="7.375" style="455" customWidth="1"/>
    <col min="12" max="12" width="8.125" style="455" customWidth="1"/>
    <col min="13" max="13" width="7.875" style="455" customWidth="1"/>
    <col min="14" max="14" width="6.50390625" style="455" customWidth="1"/>
    <col min="15" max="15" width="7.00390625" style="455" customWidth="1"/>
    <col min="16" max="16" width="6.50390625" style="455" customWidth="1"/>
    <col min="17" max="18" width="7.75390625" style="455" customWidth="1"/>
    <col min="19" max="21" width="6.50390625" style="455" customWidth="1"/>
    <col min="22" max="25" width="6.875" style="455" customWidth="1"/>
    <col min="26" max="26" width="7.75390625" style="455" customWidth="1"/>
    <col min="27" max="16384" width="6.75390625" style="455" customWidth="1"/>
  </cols>
  <sheetData>
    <row r="1" spans="2:26" ht="22.5" customHeight="1">
      <c r="B1" s="456"/>
      <c r="C1" s="457"/>
      <c r="D1" s="456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T1" s="470"/>
      <c r="V1" s="470"/>
      <c r="W1" s="470"/>
      <c r="X1" s="470"/>
      <c r="Y1" s="474" t="s">
        <v>171</v>
      </c>
      <c r="Z1" s="474"/>
    </row>
    <row r="2" spans="1:26" ht="22.5" customHeight="1">
      <c r="A2" s="458" t="s">
        <v>172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</row>
    <row r="3" spans="1:26" s="287" customFormat="1" ht="22.5" customHeight="1">
      <c r="A3" s="459" t="s">
        <v>2</v>
      </c>
      <c r="B3" s="460"/>
      <c r="C3" s="461"/>
      <c r="D3" s="462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V3" s="471"/>
      <c r="W3" s="471"/>
      <c r="X3" s="471"/>
      <c r="Y3" s="475" t="s">
        <v>3</v>
      </c>
      <c r="Z3" s="475"/>
    </row>
    <row r="4" spans="1:26" s="287" customFormat="1" ht="22.5" customHeight="1">
      <c r="A4" s="464" t="s">
        <v>97</v>
      </c>
      <c r="B4" s="464"/>
      <c r="C4" s="464"/>
      <c r="D4" s="465" t="s">
        <v>79</v>
      </c>
      <c r="E4" s="465" t="s">
        <v>98</v>
      </c>
      <c r="F4" s="465" t="s">
        <v>173</v>
      </c>
      <c r="G4" s="465" t="s">
        <v>174</v>
      </c>
      <c r="H4" s="465" t="s">
        <v>175</v>
      </c>
      <c r="I4" s="465" t="s">
        <v>176</v>
      </c>
      <c r="J4" s="465" t="s">
        <v>177</v>
      </c>
      <c r="K4" s="465" t="s">
        <v>178</v>
      </c>
      <c r="L4" s="465" t="s">
        <v>179</v>
      </c>
      <c r="M4" s="465" t="s">
        <v>180</v>
      </c>
      <c r="N4" s="465" t="s">
        <v>181</v>
      </c>
      <c r="O4" s="465" t="s">
        <v>182</v>
      </c>
      <c r="P4" s="465" t="s">
        <v>183</v>
      </c>
      <c r="Q4" s="465" t="s">
        <v>184</v>
      </c>
      <c r="R4" s="465" t="s">
        <v>185</v>
      </c>
      <c r="S4" s="465" t="s">
        <v>186</v>
      </c>
      <c r="T4" s="465" t="s">
        <v>187</v>
      </c>
      <c r="U4" s="465" t="s">
        <v>188</v>
      </c>
      <c r="V4" s="465" t="s">
        <v>189</v>
      </c>
      <c r="W4" s="465" t="s">
        <v>190</v>
      </c>
      <c r="X4" s="465" t="s">
        <v>191</v>
      </c>
      <c r="Y4" s="465" t="s">
        <v>192</v>
      </c>
      <c r="Z4" s="476" t="s">
        <v>193</v>
      </c>
    </row>
    <row r="5" spans="1:26" s="287" customFormat="1" ht="13.5" customHeight="1">
      <c r="A5" s="465" t="s">
        <v>100</v>
      </c>
      <c r="B5" s="465" t="s">
        <v>101</v>
      </c>
      <c r="C5" s="465" t="s">
        <v>102</v>
      </c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76"/>
    </row>
    <row r="6" spans="1:26" s="287" customFormat="1" ht="13.5" customHeight="1">
      <c r="A6" s="465"/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76"/>
    </row>
    <row r="7" spans="1:26" s="81" customFormat="1" ht="30.75" customHeight="1">
      <c r="A7" s="96"/>
      <c r="B7" s="96"/>
      <c r="C7" s="96"/>
      <c r="D7" s="632" t="s">
        <v>93</v>
      </c>
      <c r="E7" s="94" t="s">
        <v>81</v>
      </c>
      <c r="F7" s="278">
        <f>G7+H7+I7+J7+K7+L7+M7+N7+O7+P7+Q7+R7+S7+T7+U7+V7+W7+X7+Y7+Z7</f>
        <v>237.303</v>
      </c>
      <c r="G7" s="278">
        <f>G10+G11</f>
        <v>27.6165</v>
      </c>
      <c r="H7" s="278">
        <f aca="true" t="shared" si="0" ref="H7:Z7">H8</f>
        <v>6.137</v>
      </c>
      <c r="I7" s="278">
        <f t="shared" si="0"/>
        <v>4.6027499999999995</v>
      </c>
      <c r="J7" s="278">
        <f t="shared" si="0"/>
        <v>18.410999999999998</v>
      </c>
      <c r="K7" s="278">
        <f t="shared" si="0"/>
        <v>30.685000000000002</v>
      </c>
      <c r="L7" s="278">
        <f t="shared" si="0"/>
        <v>21.4795</v>
      </c>
      <c r="M7" s="278">
        <f t="shared" si="0"/>
        <v>36.821999999999996</v>
      </c>
      <c r="N7" s="278">
        <f t="shared" si="0"/>
        <v>0</v>
      </c>
      <c r="O7" s="278">
        <f t="shared" si="0"/>
        <v>6.137</v>
      </c>
      <c r="P7" s="278">
        <f t="shared" si="0"/>
        <v>0</v>
      </c>
      <c r="Q7" s="278">
        <f t="shared" si="0"/>
        <v>10.73975</v>
      </c>
      <c r="R7" s="278">
        <f t="shared" si="0"/>
        <v>15.342500000000001</v>
      </c>
      <c r="S7" s="278">
        <f t="shared" si="0"/>
        <v>0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0</v>
      </c>
      <c r="X7" s="278">
        <f t="shared" si="0"/>
        <v>0</v>
      </c>
      <c r="Y7" s="278">
        <f t="shared" si="0"/>
        <v>0</v>
      </c>
      <c r="Z7" s="278">
        <f t="shared" si="0"/>
        <v>59.33000000000001</v>
      </c>
    </row>
    <row r="8" spans="1:255" s="81" customFormat="1" ht="33" customHeight="1">
      <c r="A8" s="96" t="s">
        <v>103</v>
      </c>
      <c r="B8" s="96"/>
      <c r="C8" s="96"/>
      <c r="D8" s="632" t="s">
        <v>93</v>
      </c>
      <c r="E8" s="94" t="s">
        <v>104</v>
      </c>
      <c r="F8" s="278">
        <f>G8+H8+I8+J8+K8+L8+M8+N8+O8+P8+Q8+R8+S8+T8+U8+V8+W8+X8+Y8+Z8</f>
        <v>237.303</v>
      </c>
      <c r="G8" s="391">
        <f>G9</f>
        <v>27.6165</v>
      </c>
      <c r="H8" s="391">
        <f aca="true" t="shared" si="1" ref="H8:Z8">H9</f>
        <v>6.137</v>
      </c>
      <c r="I8" s="391">
        <f t="shared" si="1"/>
        <v>4.6027499999999995</v>
      </c>
      <c r="J8" s="391">
        <f t="shared" si="1"/>
        <v>18.410999999999998</v>
      </c>
      <c r="K8" s="391">
        <f t="shared" si="1"/>
        <v>30.685000000000002</v>
      </c>
      <c r="L8" s="391">
        <f t="shared" si="1"/>
        <v>21.4795</v>
      </c>
      <c r="M8" s="391">
        <f t="shared" si="1"/>
        <v>36.821999999999996</v>
      </c>
      <c r="N8" s="391">
        <f t="shared" si="1"/>
        <v>0</v>
      </c>
      <c r="O8" s="391">
        <f t="shared" si="1"/>
        <v>6.137</v>
      </c>
      <c r="P8" s="391">
        <f t="shared" si="1"/>
        <v>0</v>
      </c>
      <c r="Q8" s="391">
        <f t="shared" si="1"/>
        <v>10.73975</v>
      </c>
      <c r="R8" s="391">
        <f t="shared" si="1"/>
        <v>15.342500000000001</v>
      </c>
      <c r="S8" s="391">
        <f t="shared" si="1"/>
        <v>0</v>
      </c>
      <c r="T8" s="391">
        <f t="shared" si="1"/>
        <v>0</v>
      </c>
      <c r="U8" s="391">
        <f t="shared" si="1"/>
        <v>0</v>
      </c>
      <c r="V8" s="391">
        <f t="shared" si="1"/>
        <v>0</v>
      </c>
      <c r="W8" s="391">
        <f t="shared" si="1"/>
        <v>0</v>
      </c>
      <c r="X8" s="391">
        <f t="shared" si="1"/>
        <v>0</v>
      </c>
      <c r="Y8" s="391">
        <f t="shared" si="1"/>
        <v>0</v>
      </c>
      <c r="Z8" s="391">
        <f t="shared" si="1"/>
        <v>59.33000000000001</v>
      </c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398"/>
      <c r="EK8" s="398"/>
      <c r="EL8" s="398"/>
      <c r="EM8" s="398"/>
      <c r="EN8" s="398"/>
      <c r="EO8" s="398"/>
      <c r="EP8" s="398"/>
      <c r="EQ8" s="398"/>
      <c r="ER8" s="398"/>
      <c r="ES8" s="398"/>
      <c r="ET8" s="398"/>
      <c r="EU8" s="398"/>
      <c r="EV8" s="398"/>
      <c r="EW8" s="398"/>
      <c r="EX8" s="398"/>
      <c r="EY8" s="398"/>
      <c r="EZ8" s="398"/>
      <c r="FA8" s="398"/>
      <c r="FB8" s="398"/>
      <c r="FC8" s="398"/>
      <c r="FD8" s="398"/>
      <c r="FE8" s="398"/>
      <c r="FF8" s="398"/>
      <c r="FG8" s="398"/>
      <c r="FH8" s="398"/>
      <c r="FI8" s="398"/>
      <c r="FJ8" s="398"/>
      <c r="FK8" s="398"/>
      <c r="FL8" s="398"/>
      <c r="FM8" s="398"/>
      <c r="FN8" s="398"/>
      <c r="FO8" s="398"/>
      <c r="FP8" s="398"/>
      <c r="FQ8" s="398"/>
      <c r="FR8" s="398"/>
      <c r="FS8" s="398"/>
      <c r="FT8" s="398"/>
      <c r="FU8" s="398"/>
      <c r="FV8" s="398"/>
      <c r="FW8" s="398"/>
      <c r="FX8" s="398"/>
      <c r="FY8" s="398"/>
      <c r="FZ8" s="398"/>
      <c r="GA8" s="398"/>
      <c r="GB8" s="398"/>
      <c r="GC8" s="398"/>
      <c r="GD8" s="398"/>
      <c r="GE8" s="398"/>
      <c r="GF8" s="398"/>
      <c r="GG8" s="398"/>
      <c r="GH8" s="398"/>
      <c r="GI8" s="398"/>
      <c r="GJ8" s="398"/>
      <c r="GK8" s="398"/>
      <c r="GL8" s="398"/>
      <c r="GM8" s="398"/>
      <c r="GN8" s="398"/>
      <c r="GO8" s="398"/>
      <c r="GP8" s="398"/>
      <c r="GQ8" s="398"/>
      <c r="GR8" s="398"/>
      <c r="GS8" s="398"/>
      <c r="GT8" s="398"/>
      <c r="GU8" s="398"/>
      <c r="GV8" s="398"/>
      <c r="GW8" s="398"/>
      <c r="GX8" s="398"/>
      <c r="GY8" s="398"/>
      <c r="GZ8" s="398"/>
      <c r="HA8" s="398"/>
      <c r="HB8" s="398"/>
      <c r="HC8" s="398"/>
      <c r="HD8" s="398"/>
      <c r="HE8" s="398"/>
      <c r="HF8" s="398"/>
      <c r="HG8" s="398"/>
      <c r="HH8" s="398"/>
      <c r="HI8" s="398"/>
      <c r="HJ8" s="398"/>
      <c r="HK8" s="398"/>
      <c r="HL8" s="398"/>
      <c r="HM8" s="398"/>
      <c r="HN8" s="398"/>
      <c r="HO8" s="398"/>
      <c r="HP8" s="398"/>
      <c r="HQ8" s="398"/>
      <c r="HR8" s="398"/>
      <c r="HS8" s="398"/>
      <c r="HT8" s="398"/>
      <c r="HU8" s="398"/>
      <c r="HV8" s="398"/>
      <c r="HW8" s="398"/>
      <c r="HX8" s="398"/>
      <c r="HY8" s="398"/>
      <c r="HZ8" s="398"/>
      <c r="IA8" s="398"/>
      <c r="IB8" s="398"/>
      <c r="IC8" s="398"/>
      <c r="ID8" s="398"/>
      <c r="IE8" s="398"/>
      <c r="IF8" s="398"/>
      <c r="IG8" s="398"/>
      <c r="IH8" s="398"/>
      <c r="II8" s="398"/>
      <c r="IJ8" s="398"/>
      <c r="IK8" s="398"/>
      <c r="IL8" s="398"/>
      <c r="IM8" s="401"/>
      <c r="IN8" s="401"/>
      <c r="IO8" s="401"/>
      <c r="IP8" s="401"/>
      <c r="IQ8" s="401"/>
      <c r="IR8" s="401"/>
      <c r="IS8" s="401"/>
      <c r="IT8" s="401"/>
      <c r="IU8" s="401"/>
    </row>
    <row r="9" spans="1:255" s="81" customFormat="1" ht="33" customHeight="1">
      <c r="A9" s="96" t="s">
        <v>103</v>
      </c>
      <c r="B9" s="96" t="s">
        <v>105</v>
      </c>
      <c r="C9" s="96"/>
      <c r="D9" s="632" t="s">
        <v>93</v>
      </c>
      <c r="E9" s="94" t="s">
        <v>106</v>
      </c>
      <c r="F9" s="278">
        <f>G9+H9+I9+J9+K9+L9+M9+N9+O9+P9+Q9+R9+S9+T9+U9+V9+W9+X9+Y9+Z9</f>
        <v>237.303</v>
      </c>
      <c r="G9" s="391">
        <f aca="true" t="shared" si="2" ref="G9:Z9">SUM(G10:G11)</f>
        <v>27.6165</v>
      </c>
      <c r="H9" s="391">
        <f t="shared" si="2"/>
        <v>6.137</v>
      </c>
      <c r="I9" s="391">
        <f t="shared" si="2"/>
        <v>4.6027499999999995</v>
      </c>
      <c r="J9" s="391">
        <f t="shared" si="2"/>
        <v>18.410999999999998</v>
      </c>
      <c r="K9" s="391">
        <f t="shared" si="2"/>
        <v>30.685000000000002</v>
      </c>
      <c r="L9" s="391">
        <f t="shared" si="2"/>
        <v>21.4795</v>
      </c>
      <c r="M9" s="391">
        <f t="shared" si="2"/>
        <v>36.821999999999996</v>
      </c>
      <c r="N9" s="391">
        <f t="shared" si="2"/>
        <v>0</v>
      </c>
      <c r="O9" s="391">
        <f t="shared" si="2"/>
        <v>6.137</v>
      </c>
      <c r="P9" s="391">
        <f t="shared" si="2"/>
        <v>0</v>
      </c>
      <c r="Q9" s="391">
        <f t="shared" si="2"/>
        <v>10.73975</v>
      </c>
      <c r="R9" s="391">
        <f t="shared" si="2"/>
        <v>15.342500000000001</v>
      </c>
      <c r="S9" s="391">
        <f t="shared" si="2"/>
        <v>0</v>
      </c>
      <c r="T9" s="391">
        <f t="shared" si="2"/>
        <v>0</v>
      </c>
      <c r="U9" s="391">
        <f t="shared" si="2"/>
        <v>0</v>
      </c>
      <c r="V9" s="391">
        <f t="shared" si="2"/>
        <v>0</v>
      </c>
      <c r="W9" s="391">
        <f t="shared" si="2"/>
        <v>0</v>
      </c>
      <c r="X9" s="391">
        <f t="shared" si="2"/>
        <v>0</v>
      </c>
      <c r="Y9" s="391">
        <f t="shared" si="2"/>
        <v>0</v>
      </c>
      <c r="Z9" s="391">
        <f t="shared" si="2"/>
        <v>59.33000000000001</v>
      </c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F9" s="398"/>
      <c r="EG9" s="398"/>
      <c r="EH9" s="398"/>
      <c r="EI9" s="398"/>
      <c r="EJ9" s="398"/>
      <c r="EK9" s="398"/>
      <c r="EL9" s="398"/>
      <c r="EM9" s="398"/>
      <c r="EN9" s="398"/>
      <c r="EO9" s="398"/>
      <c r="EP9" s="398"/>
      <c r="EQ9" s="398"/>
      <c r="ER9" s="398"/>
      <c r="ES9" s="398"/>
      <c r="ET9" s="398"/>
      <c r="EU9" s="398"/>
      <c r="EV9" s="398"/>
      <c r="EW9" s="398"/>
      <c r="EX9" s="398"/>
      <c r="EY9" s="398"/>
      <c r="EZ9" s="398"/>
      <c r="FA9" s="398"/>
      <c r="FB9" s="398"/>
      <c r="FC9" s="398"/>
      <c r="FD9" s="398"/>
      <c r="FE9" s="398"/>
      <c r="FF9" s="398"/>
      <c r="FG9" s="398"/>
      <c r="FH9" s="398"/>
      <c r="FI9" s="398"/>
      <c r="FJ9" s="398"/>
      <c r="FK9" s="398"/>
      <c r="FL9" s="398"/>
      <c r="FM9" s="398"/>
      <c r="FN9" s="398"/>
      <c r="FO9" s="398"/>
      <c r="FP9" s="398"/>
      <c r="FQ9" s="398"/>
      <c r="FR9" s="398"/>
      <c r="FS9" s="398"/>
      <c r="FT9" s="398"/>
      <c r="FU9" s="398"/>
      <c r="FV9" s="398"/>
      <c r="FW9" s="398"/>
      <c r="FX9" s="398"/>
      <c r="FY9" s="398"/>
      <c r="FZ9" s="398"/>
      <c r="GA9" s="398"/>
      <c r="GB9" s="398"/>
      <c r="GC9" s="398"/>
      <c r="GD9" s="398"/>
      <c r="GE9" s="398"/>
      <c r="GF9" s="398"/>
      <c r="GG9" s="398"/>
      <c r="GH9" s="398"/>
      <c r="GI9" s="398"/>
      <c r="GJ9" s="398"/>
      <c r="GK9" s="398"/>
      <c r="GL9" s="398"/>
      <c r="GM9" s="398"/>
      <c r="GN9" s="398"/>
      <c r="GO9" s="398"/>
      <c r="GP9" s="398"/>
      <c r="GQ9" s="398"/>
      <c r="GR9" s="398"/>
      <c r="GS9" s="398"/>
      <c r="GT9" s="398"/>
      <c r="GU9" s="398"/>
      <c r="GV9" s="398"/>
      <c r="GW9" s="398"/>
      <c r="GX9" s="398"/>
      <c r="GY9" s="398"/>
      <c r="GZ9" s="398"/>
      <c r="HA9" s="398"/>
      <c r="HB9" s="398"/>
      <c r="HC9" s="398"/>
      <c r="HD9" s="398"/>
      <c r="HE9" s="398"/>
      <c r="HF9" s="398"/>
      <c r="HG9" s="398"/>
      <c r="HH9" s="398"/>
      <c r="HI9" s="398"/>
      <c r="HJ9" s="398"/>
      <c r="HK9" s="398"/>
      <c r="HL9" s="398"/>
      <c r="HM9" s="398"/>
      <c r="HN9" s="398"/>
      <c r="HO9" s="398"/>
      <c r="HP9" s="398"/>
      <c r="HQ9" s="398"/>
      <c r="HR9" s="398"/>
      <c r="HS9" s="398"/>
      <c r="HT9" s="398"/>
      <c r="HU9" s="398"/>
      <c r="HV9" s="398"/>
      <c r="HW9" s="398"/>
      <c r="HX9" s="398"/>
      <c r="HY9" s="398"/>
      <c r="HZ9" s="398"/>
      <c r="IA9" s="398"/>
      <c r="IB9" s="398"/>
      <c r="IC9" s="398"/>
      <c r="ID9" s="398"/>
      <c r="IE9" s="398"/>
      <c r="IF9" s="398"/>
      <c r="IG9" s="398"/>
      <c r="IH9" s="398"/>
      <c r="II9" s="398"/>
      <c r="IJ9" s="398"/>
      <c r="IK9" s="398"/>
      <c r="IL9" s="398"/>
      <c r="IM9" s="401"/>
      <c r="IN9" s="401"/>
      <c r="IO9" s="401"/>
      <c r="IP9" s="401"/>
      <c r="IQ9" s="401"/>
      <c r="IR9" s="401"/>
      <c r="IS9" s="401"/>
      <c r="IT9" s="401"/>
      <c r="IU9" s="401"/>
    </row>
    <row r="10" spans="1:26" s="24" customFormat="1" ht="33" customHeight="1">
      <c r="A10" s="98" t="s">
        <v>103</v>
      </c>
      <c r="B10" s="98" t="s">
        <v>105</v>
      </c>
      <c r="C10" s="98" t="s">
        <v>105</v>
      </c>
      <c r="D10" s="634" t="s">
        <v>93</v>
      </c>
      <c r="E10" s="99" t="s">
        <v>107</v>
      </c>
      <c r="F10" s="298">
        <f>G10+H10+I10+J10+K10+L10+M10+N10+O10+P10+Q10+R10+S10+T10+U10+V10+W10+X10+Y10+Z10</f>
        <v>237.303</v>
      </c>
      <c r="G10" s="298">
        <f>323*0.09*0.95</f>
        <v>27.6165</v>
      </c>
      <c r="H10" s="298">
        <f>323*0.02*0.95</f>
        <v>6.137</v>
      </c>
      <c r="I10" s="298">
        <f>323*0.015*0.95</f>
        <v>4.6027499999999995</v>
      </c>
      <c r="J10" s="298">
        <f>323*0.06*0.95</f>
        <v>18.410999999999998</v>
      </c>
      <c r="K10" s="298">
        <f>323*0.1*0.95</f>
        <v>30.685000000000002</v>
      </c>
      <c r="L10" s="298">
        <f>323*0.07*0.95</f>
        <v>21.4795</v>
      </c>
      <c r="M10" s="298">
        <f>323*0.12*0.95</f>
        <v>36.821999999999996</v>
      </c>
      <c r="N10" s="298"/>
      <c r="O10" s="298">
        <f>323*0.02*0.95</f>
        <v>6.137</v>
      </c>
      <c r="P10" s="298"/>
      <c r="Q10" s="298">
        <f>323*0.035*0.95</f>
        <v>10.73975</v>
      </c>
      <c r="R10" s="298">
        <f>323*0.05*0.95</f>
        <v>15.342500000000001</v>
      </c>
      <c r="S10" s="298"/>
      <c r="T10" s="298"/>
      <c r="U10" s="298"/>
      <c r="V10" s="298"/>
      <c r="W10" s="298"/>
      <c r="X10" s="298"/>
      <c r="Y10" s="298"/>
      <c r="Z10" s="298">
        <f>237.3-177.97</f>
        <v>59.33000000000001</v>
      </c>
    </row>
    <row r="11" spans="1:26" s="287" customFormat="1" ht="22.5" customHeight="1">
      <c r="A11" s="466"/>
      <c r="B11" s="466"/>
      <c r="C11" s="467"/>
      <c r="D11" s="466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303"/>
      <c r="S11" s="303"/>
      <c r="T11" s="303"/>
      <c r="U11" s="303"/>
      <c r="V11" s="303"/>
      <c r="W11" s="306"/>
      <c r="X11" s="306"/>
      <c r="Y11" s="306"/>
      <c r="Z11" s="306"/>
    </row>
    <row r="12" spans="1:26" s="287" customFormat="1" ht="22.5" customHeight="1">
      <c r="A12" s="466"/>
      <c r="B12" s="466"/>
      <c r="C12" s="467"/>
      <c r="D12" s="466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303"/>
      <c r="S12" s="303"/>
      <c r="T12" s="303"/>
      <c r="U12" s="303"/>
      <c r="V12" s="303"/>
      <c r="W12" s="306"/>
      <c r="X12" s="306"/>
      <c r="Y12" s="306"/>
      <c r="Z12" s="306"/>
    </row>
    <row r="13" spans="1:26" ht="22.5" customHeight="1">
      <c r="A13" s="468"/>
      <c r="B13" s="468"/>
      <c r="C13" s="469"/>
      <c r="D13" s="468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72"/>
      <c r="S13" s="472"/>
      <c r="T13" s="472"/>
      <c r="U13" s="472"/>
      <c r="V13" s="472"/>
      <c r="W13" s="473"/>
      <c r="X13" s="473"/>
      <c r="Y13" s="473"/>
      <c r="Z13" s="472"/>
    </row>
    <row r="14" spans="1:26" ht="22.5" customHeight="1">
      <c r="A14" s="468"/>
      <c r="B14" s="468"/>
      <c r="C14" s="469"/>
      <c r="D14" s="468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2"/>
  <sheetViews>
    <sheetView showGridLines="0" showZeros="0" workbookViewId="0" topLeftCell="A1">
      <pane xSplit="7" ySplit="7" topLeftCell="H8" activePane="bottomRight" state="frozen"/>
      <selection pane="bottomRight" activeCell="A3" sqref="A3:IV3"/>
    </sheetView>
  </sheetViews>
  <sheetFormatPr defaultColWidth="9.00390625" defaultRowHeight="14.25"/>
  <cols>
    <col min="1" max="3" width="5.75390625" style="0" customWidth="1"/>
    <col min="4" max="4" width="9.00390625" style="308" customWidth="1"/>
    <col min="5" max="5" width="22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194</v>
      </c>
    </row>
    <row r="2" spans="1:20" ht="33.75" customHeight="1">
      <c r="A2" s="84" t="s">
        <v>195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23" customFormat="1" ht="22.5" customHeight="1">
      <c r="A3" s="23" t="s">
        <v>2</v>
      </c>
      <c r="B3" s="252"/>
      <c r="C3" s="252"/>
      <c r="D3" s="310"/>
      <c r="E3" s="252"/>
      <c r="F3" s="252"/>
      <c r="G3" s="252"/>
      <c r="R3" s="252"/>
      <c r="S3" s="453" t="s">
        <v>78</v>
      </c>
      <c r="T3" s="453"/>
    </row>
    <row r="4" spans="1:20" s="24" customFormat="1" ht="22.5" customHeight="1">
      <c r="A4" s="277" t="s">
        <v>97</v>
      </c>
      <c r="B4" s="277"/>
      <c r="C4" s="277"/>
      <c r="D4" s="90" t="s">
        <v>196</v>
      </c>
      <c r="E4" s="90" t="s">
        <v>132</v>
      </c>
      <c r="F4" s="89" t="s">
        <v>173</v>
      </c>
      <c r="G4" s="90" t="s">
        <v>134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 t="s">
        <v>137</v>
      </c>
      <c r="S4" s="90"/>
      <c r="T4" s="90"/>
    </row>
    <row r="5" spans="1:20" s="24" customFormat="1" ht="14.25" customHeight="1">
      <c r="A5" s="277"/>
      <c r="B5" s="277"/>
      <c r="C5" s="277"/>
      <c r="D5" s="90"/>
      <c r="E5" s="90"/>
      <c r="F5" s="91"/>
      <c r="G5" s="90" t="s">
        <v>90</v>
      </c>
      <c r="H5" s="90" t="s">
        <v>197</v>
      </c>
      <c r="I5" s="90" t="s">
        <v>183</v>
      </c>
      <c r="J5" s="90" t="s">
        <v>184</v>
      </c>
      <c r="K5" s="90" t="s">
        <v>198</v>
      </c>
      <c r="L5" s="90" t="s">
        <v>199</v>
      </c>
      <c r="M5" s="90" t="s">
        <v>185</v>
      </c>
      <c r="N5" s="90" t="s">
        <v>200</v>
      </c>
      <c r="O5" s="90" t="s">
        <v>188</v>
      </c>
      <c r="P5" s="90" t="s">
        <v>201</v>
      </c>
      <c r="Q5" s="90" t="s">
        <v>202</v>
      </c>
      <c r="R5" s="90" t="s">
        <v>90</v>
      </c>
      <c r="S5" s="90" t="s">
        <v>203</v>
      </c>
      <c r="T5" s="90" t="s">
        <v>170</v>
      </c>
    </row>
    <row r="6" spans="1:20" s="24" customFormat="1" ht="42.75" customHeight="1">
      <c r="A6" s="90" t="s">
        <v>100</v>
      </c>
      <c r="B6" s="90" t="s">
        <v>101</v>
      </c>
      <c r="C6" s="90" t="s">
        <v>102</v>
      </c>
      <c r="D6" s="90"/>
      <c r="E6" s="90"/>
      <c r="F6" s="92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0" s="81" customFormat="1" ht="30.75" customHeight="1">
      <c r="A7" s="96"/>
      <c r="B7" s="96"/>
      <c r="C7" s="96"/>
      <c r="D7" s="632" t="s">
        <v>93</v>
      </c>
      <c r="E7" s="94" t="s">
        <v>81</v>
      </c>
      <c r="F7" s="391">
        <f>F10+F11</f>
        <v>237.303</v>
      </c>
      <c r="G7" s="278">
        <f>H7+I7+J7+K7+L7+M7+N7+O7+P7+Q7</f>
        <v>237.303</v>
      </c>
      <c r="H7" s="278">
        <f aca="true" t="shared" si="0" ref="H7:T7">H8</f>
        <v>145.75375</v>
      </c>
      <c r="I7" s="313"/>
      <c r="J7" s="278">
        <f t="shared" si="0"/>
        <v>10.73975</v>
      </c>
      <c r="K7" s="278">
        <f t="shared" si="0"/>
        <v>0</v>
      </c>
      <c r="L7" s="278">
        <f t="shared" si="0"/>
        <v>0</v>
      </c>
      <c r="M7" s="278">
        <f t="shared" si="0"/>
        <v>15.342500000000001</v>
      </c>
      <c r="N7" s="278">
        <f t="shared" si="0"/>
        <v>0</v>
      </c>
      <c r="O7" s="278">
        <f t="shared" si="0"/>
        <v>0</v>
      </c>
      <c r="P7" s="278">
        <f t="shared" si="0"/>
        <v>6.137</v>
      </c>
      <c r="Q7" s="278">
        <f t="shared" si="0"/>
        <v>59.33000000000001</v>
      </c>
      <c r="R7" s="278">
        <f t="shared" si="0"/>
        <v>0</v>
      </c>
      <c r="S7" s="278">
        <f t="shared" si="0"/>
        <v>0</v>
      </c>
      <c r="T7" s="278">
        <f t="shared" si="0"/>
        <v>0</v>
      </c>
    </row>
    <row r="8" spans="1:249" s="81" customFormat="1" ht="30.75" customHeight="1">
      <c r="A8" s="96" t="s">
        <v>103</v>
      </c>
      <c r="B8" s="96"/>
      <c r="C8" s="96"/>
      <c r="D8" s="632" t="s">
        <v>93</v>
      </c>
      <c r="E8" s="94" t="s">
        <v>104</v>
      </c>
      <c r="F8" s="278">
        <f>G8+R8</f>
        <v>237.303</v>
      </c>
      <c r="G8" s="278">
        <f>H8+I8+J8+K8+L8+M8+N8+O8+P8+Q8</f>
        <v>237.303</v>
      </c>
      <c r="H8" s="391">
        <f aca="true" t="shared" si="1" ref="H8:T8">H9</f>
        <v>145.75375</v>
      </c>
      <c r="I8" s="391">
        <f t="shared" si="1"/>
        <v>0</v>
      </c>
      <c r="J8" s="391">
        <f t="shared" si="1"/>
        <v>10.73975</v>
      </c>
      <c r="K8" s="391">
        <f t="shared" si="1"/>
        <v>0</v>
      </c>
      <c r="L8" s="391">
        <f t="shared" si="1"/>
        <v>0</v>
      </c>
      <c r="M8" s="391">
        <f t="shared" si="1"/>
        <v>15.342500000000001</v>
      </c>
      <c r="N8" s="391">
        <f t="shared" si="1"/>
        <v>0</v>
      </c>
      <c r="O8" s="391">
        <f t="shared" si="1"/>
        <v>0</v>
      </c>
      <c r="P8" s="391">
        <f t="shared" si="1"/>
        <v>6.137</v>
      </c>
      <c r="Q8" s="391">
        <f t="shared" si="1"/>
        <v>59.33000000000001</v>
      </c>
      <c r="R8" s="391">
        <f t="shared" si="1"/>
        <v>0</v>
      </c>
      <c r="S8" s="391">
        <f t="shared" si="1"/>
        <v>0</v>
      </c>
      <c r="T8" s="391">
        <f t="shared" si="1"/>
        <v>0</v>
      </c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398"/>
      <c r="EK8" s="398"/>
      <c r="EL8" s="398"/>
      <c r="EM8" s="398"/>
      <c r="EN8" s="398"/>
      <c r="EO8" s="398"/>
      <c r="EP8" s="398"/>
      <c r="EQ8" s="398"/>
      <c r="ER8" s="398"/>
      <c r="ES8" s="398"/>
      <c r="ET8" s="398"/>
      <c r="EU8" s="398"/>
      <c r="EV8" s="398"/>
      <c r="EW8" s="398"/>
      <c r="EX8" s="398"/>
      <c r="EY8" s="398"/>
      <c r="EZ8" s="398"/>
      <c r="FA8" s="398"/>
      <c r="FB8" s="398"/>
      <c r="FC8" s="398"/>
      <c r="FD8" s="398"/>
      <c r="FE8" s="398"/>
      <c r="FF8" s="398"/>
      <c r="FG8" s="398"/>
      <c r="FH8" s="398"/>
      <c r="FI8" s="398"/>
      <c r="FJ8" s="398"/>
      <c r="FK8" s="398"/>
      <c r="FL8" s="398"/>
      <c r="FM8" s="398"/>
      <c r="FN8" s="398"/>
      <c r="FO8" s="398"/>
      <c r="FP8" s="398"/>
      <c r="FQ8" s="398"/>
      <c r="FR8" s="398"/>
      <c r="FS8" s="398"/>
      <c r="FT8" s="398"/>
      <c r="FU8" s="398"/>
      <c r="FV8" s="398"/>
      <c r="FW8" s="398"/>
      <c r="FX8" s="398"/>
      <c r="FY8" s="398"/>
      <c r="FZ8" s="398"/>
      <c r="GA8" s="398"/>
      <c r="GB8" s="398"/>
      <c r="GC8" s="398"/>
      <c r="GD8" s="398"/>
      <c r="GE8" s="398"/>
      <c r="GF8" s="398"/>
      <c r="GG8" s="398"/>
      <c r="GH8" s="398"/>
      <c r="GI8" s="398"/>
      <c r="GJ8" s="398"/>
      <c r="GK8" s="398"/>
      <c r="GL8" s="398"/>
      <c r="GM8" s="398"/>
      <c r="GN8" s="398"/>
      <c r="GO8" s="398"/>
      <c r="GP8" s="398"/>
      <c r="GQ8" s="398"/>
      <c r="GR8" s="398"/>
      <c r="GS8" s="398"/>
      <c r="GT8" s="398"/>
      <c r="GU8" s="398"/>
      <c r="GV8" s="398"/>
      <c r="GW8" s="398"/>
      <c r="GX8" s="398"/>
      <c r="GY8" s="398"/>
      <c r="GZ8" s="398"/>
      <c r="HA8" s="398"/>
      <c r="HB8" s="398"/>
      <c r="HC8" s="398"/>
      <c r="HD8" s="398"/>
      <c r="HE8" s="398"/>
      <c r="HF8" s="398"/>
      <c r="HG8" s="398"/>
      <c r="HH8" s="398"/>
      <c r="HI8" s="398"/>
      <c r="HJ8" s="398"/>
      <c r="HK8" s="398"/>
      <c r="HL8" s="398"/>
      <c r="HM8" s="398"/>
      <c r="HN8" s="398"/>
      <c r="HO8" s="398"/>
      <c r="HP8" s="398"/>
      <c r="HQ8" s="398"/>
      <c r="HR8" s="398"/>
      <c r="HS8" s="398"/>
      <c r="HT8" s="398"/>
      <c r="HU8" s="398"/>
      <c r="HV8" s="398"/>
      <c r="HW8" s="398"/>
      <c r="HX8" s="398"/>
      <c r="HY8" s="398"/>
      <c r="HZ8" s="398"/>
      <c r="IA8" s="398"/>
      <c r="IB8" s="398"/>
      <c r="IC8" s="398"/>
      <c r="ID8" s="398"/>
      <c r="IE8" s="398"/>
      <c r="IF8" s="398"/>
      <c r="IG8" s="401"/>
      <c r="IH8" s="401"/>
      <c r="II8" s="401"/>
      <c r="IJ8" s="401"/>
      <c r="IK8" s="401"/>
      <c r="IL8" s="401"/>
      <c r="IM8" s="401"/>
      <c r="IN8" s="401"/>
      <c r="IO8" s="401"/>
    </row>
    <row r="9" spans="1:249" s="81" customFormat="1" ht="30.75" customHeight="1">
      <c r="A9" s="96" t="s">
        <v>103</v>
      </c>
      <c r="B9" s="96" t="s">
        <v>105</v>
      </c>
      <c r="C9" s="96"/>
      <c r="D9" s="632" t="s">
        <v>93</v>
      </c>
      <c r="E9" s="94" t="s">
        <v>106</v>
      </c>
      <c r="F9" s="278">
        <f>G9+R9</f>
        <v>237.303</v>
      </c>
      <c r="G9" s="278">
        <f>H9+I9+J9+K9+L9+M9+N9+O9+P9+Q9</f>
        <v>237.303</v>
      </c>
      <c r="H9" s="391">
        <f aca="true" t="shared" si="2" ref="H9:T9">SUM(H10:H11)</f>
        <v>145.75375</v>
      </c>
      <c r="I9" s="391">
        <f t="shared" si="2"/>
        <v>0</v>
      </c>
      <c r="J9" s="391">
        <f t="shared" si="2"/>
        <v>10.73975</v>
      </c>
      <c r="K9" s="391">
        <f t="shared" si="2"/>
        <v>0</v>
      </c>
      <c r="L9" s="391">
        <f t="shared" si="2"/>
        <v>0</v>
      </c>
      <c r="M9" s="391">
        <f t="shared" si="2"/>
        <v>15.342500000000001</v>
      </c>
      <c r="N9" s="391">
        <f t="shared" si="2"/>
        <v>0</v>
      </c>
      <c r="O9" s="391">
        <f t="shared" si="2"/>
        <v>0</v>
      </c>
      <c r="P9" s="391">
        <f t="shared" si="2"/>
        <v>6.137</v>
      </c>
      <c r="Q9" s="391">
        <f t="shared" si="2"/>
        <v>59.33000000000001</v>
      </c>
      <c r="R9" s="391">
        <f t="shared" si="2"/>
        <v>0</v>
      </c>
      <c r="S9" s="391">
        <f t="shared" si="2"/>
        <v>0</v>
      </c>
      <c r="T9" s="391">
        <f t="shared" si="2"/>
        <v>0</v>
      </c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F9" s="398"/>
      <c r="EG9" s="398"/>
      <c r="EH9" s="398"/>
      <c r="EI9" s="398"/>
      <c r="EJ9" s="398"/>
      <c r="EK9" s="398"/>
      <c r="EL9" s="398"/>
      <c r="EM9" s="398"/>
      <c r="EN9" s="398"/>
      <c r="EO9" s="398"/>
      <c r="EP9" s="398"/>
      <c r="EQ9" s="398"/>
      <c r="ER9" s="398"/>
      <c r="ES9" s="398"/>
      <c r="ET9" s="398"/>
      <c r="EU9" s="398"/>
      <c r="EV9" s="398"/>
      <c r="EW9" s="398"/>
      <c r="EX9" s="398"/>
      <c r="EY9" s="398"/>
      <c r="EZ9" s="398"/>
      <c r="FA9" s="398"/>
      <c r="FB9" s="398"/>
      <c r="FC9" s="398"/>
      <c r="FD9" s="398"/>
      <c r="FE9" s="398"/>
      <c r="FF9" s="398"/>
      <c r="FG9" s="398"/>
      <c r="FH9" s="398"/>
      <c r="FI9" s="398"/>
      <c r="FJ9" s="398"/>
      <c r="FK9" s="398"/>
      <c r="FL9" s="398"/>
      <c r="FM9" s="398"/>
      <c r="FN9" s="398"/>
      <c r="FO9" s="398"/>
      <c r="FP9" s="398"/>
      <c r="FQ9" s="398"/>
      <c r="FR9" s="398"/>
      <c r="FS9" s="398"/>
      <c r="FT9" s="398"/>
      <c r="FU9" s="398"/>
      <c r="FV9" s="398"/>
      <c r="FW9" s="398"/>
      <c r="FX9" s="398"/>
      <c r="FY9" s="398"/>
      <c r="FZ9" s="398"/>
      <c r="GA9" s="398"/>
      <c r="GB9" s="398"/>
      <c r="GC9" s="398"/>
      <c r="GD9" s="398"/>
      <c r="GE9" s="398"/>
      <c r="GF9" s="398"/>
      <c r="GG9" s="398"/>
      <c r="GH9" s="398"/>
      <c r="GI9" s="398"/>
      <c r="GJ9" s="398"/>
      <c r="GK9" s="398"/>
      <c r="GL9" s="398"/>
      <c r="GM9" s="398"/>
      <c r="GN9" s="398"/>
      <c r="GO9" s="398"/>
      <c r="GP9" s="398"/>
      <c r="GQ9" s="398"/>
      <c r="GR9" s="398"/>
      <c r="GS9" s="398"/>
      <c r="GT9" s="398"/>
      <c r="GU9" s="398"/>
      <c r="GV9" s="398"/>
      <c r="GW9" s="398"/>
      <c r="GX9" s="398"/>
      <c r="GY9" s="398"/>
      <c r="GZ9" s="398"/>
      <c r="HA9" s="398"/>
      <c r="HB9" s="398"/>
      <c r="HC9" s="398"/>
      <c r="HD9" s="398"/>
      <c r="HE9" s="398"/>
      <c r="HF9" s="398"/>
      <c r="HG9" s="398"/>
      <c r="HH9" s="398"/>
      <c r="HI9" s="398"/>
      <c r="HJ9" s="398"/>
      <c r="HK9" s="398"/>
      <c r="HL9" s="398"/>
      <c r="HM9" s="398"/>
      <c r="HN9" s="398"/>
      <c r="HO9" s="398"/>
      <c r="HP9" s="398"/>
      <c r="HQ9" s="398"/>
      <c r="HR9" s="398"/>
      <c r="HS9" s="398"/>
      <c r="HT9" s="398"/>
      <c r="HU9" s="398"/>
      <c r="HV9" s="398"/>
      <c r="HW9" s="398"/>
      <c r="HX9" s="398"/>
      <c r="HY9" s="398"/>
      <c r="HZ9" s="398"/>
      <c r="IA9" s="398"/>
      <c r="IB9" s="398"/>
      <c r="IC9" s="398"/>
      <c r="ID9" s="398"/>
      <c r="IE9" s="398"/>
      <c r="IF9" s="398"/>
      <c r="IG9" s="401"/>
      <c r="IH9" s="401"/>
      <c r="II9" s="401"/>
      <c r="IJ9" s="401"/>
      <c r="IK9" s="401"/>
      <c r="IL9" s="401"/>
      <c r="IM9" s="401"/>
      <c r="IN9" s="401"/>
      <c r="IO9" s="401"/>
    </row>
    <row r="10" spans="1:20" s="24" customFormat="1" ht="30.75" customHeight="1">
      <c r="A10" s="98" t="s">
        <v>103</v>
      </c>
      <c r="B10" s="98" t="s">
        <v>105</v>
      </c>
      <c r="C10" s="98" t="s">
        <v>105</v>
      </c>
      <c r="D10" s="633" t="s">
        <v>93</v>
      </c>
      <c r="E10" s="99" t="s">
        <v>107</v>
      </c>
      <c r="F10" s="279">
        <f>G10+R10</f>
        <v>237.303</v>
      </c>
      <c r="G10" s="280">
        <f>H10+I10+J10+K10+L10+M10+N10+O10+P10+Q10</f>
        <v>237.303</v>
      </c>
      <c r="H10" s="280">
        <f>'8、基本-一般商品服务'!G10+'8、基本-一般商品服务'!H10+'8、基本-一般商品服务'!I10+'8、基本-一般商品服务'!J10+'8、基本-一般商品服务'!K10+'8、基本-一般商品服务'!L10+'8、基本-一般商品服务'!M10</f>
        <v>145.75375</v>
      </c>
      <c r="I10" s="280"/>
      <c r="J10" s="280">
        <f>'8、基本-一般商品服务'!Q10</f>
        <v>10.73975</v>
      </c>
      <c r="K10" s="280"/>
      <c r="L10" s="280"/>
      <c r="M10" s="280">
        <f>'8、基本-一般商品服务'!R10</f>
        <v>15.342500000000001</v>
      </c>
      <c r="N10" s="280"/>
      <c r="O10" s="280"/>
      <c r="P10" s="280">
        <f>'8、基本-一般商品服务'!O10</f>
        <v>6.137</v>
      </c>
      <c r="Q10" s="280">
        <f>'8、基本-一般商品服务'!Z10</f>
        <v>59.33000000000001</v>
      </c>
      <c r="R10" s="280"/>
      <c r="S10" s="280"/>
      <c r="T10" s="90"/>
    </row>
    <row r="11" spans="1:20" s="24" customFormat="1" ht="42.75" customHeight="1">
      <c r="A11" s="129"/>
      <c r="B11" s="129"/>
      <c r="C11" s="129"/>
      <c r="D11" s="90"/>
      <c r="E11" s="90"/>
      <c r="F11" s="279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90"/>
    </row>
    <row r="12" spans="1:20" s="314" customFormat="1" ht="35.25" customHeight="1">
      <c r="A12" s="449"/>
      <c r="B12" s="449"/>
      <c r="C12" s="449"/>
      <c r="D12" s="449"/>
      <c r="E12" s="450"/>
      <c r="F12" s="451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涌出酒的泉水</cp:lastModifiedBy>
  <cp:lastPrinted>2018-04-04T08:51:43Z</cp:lastPrinted>
  <dcterms:created xsi:type="dcterms:W3CDTF">1996-12-17T01:32:42Z</dcterms:created>
  <dcterms:modified xsi:type="dcterms:W3CDTF">2021-01-15T08:10:40Z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2052-11.1.0.9192</vt:lpwstr>
  </property>
</Properties>
</file>