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921" firstSheet="5" activeTab="6"/>
  </bookViews>
  <sheets>
    <sheet name="目录" sheetId="108" r:id="rId1"/>
    <sheet name="一般公共预算收支总表" sheetId="104" r:id="rId2"/>
    <sheet name="一般公共预算收入表" sheetId="2" r:id="rId3"/>
    <sheet name="一般公共预算支出表" sheetId="103" r:id="rId4"/>
    <sheet name="一般公共预算本级支出表" sheetId="107" r:id="rId5"/>
    <sheet name="一般公共预算本级基本支出表" sheetId="89" r:id="rId6"/>
    <sheet name="一般公共预算税收返还和转移支付表" sheetId="114" r:id="rId7"/>
    <sheet name="专项转移支付分地区分项目表" sheetId="115" r:id="rId8"/>
    <sheet name="政府一般债务限额表和余额表" sheetId="105" r:id="rId9"/>
    <sheet name="政府性基金收入表" sheetId="110" r:id="rId10"/>
    <sheet name="政府性基金支出表" sheetId="98" r:id="rId11"/>
    <sheet name="政府性基金转移支付表" sheetId="99" r:id="rId12"/>
    <sheet name="政府专项债务限额和余额表" sheetId="112" r:id="rId13"/>
    <sheet name="国有资本经营收入表" sheetId="97" r:id="rId14"/>
    <sheet name="国有资本经营支出表" sheetId="91" r:id="rId15"/>
    <sheet name="社会保险基收入 " sheetId="111" r:id="rId16"/>
    <sheet name="社会保险基金支出表 " sheetId="92" r:id="rId17"/>
    <sheet name="三公经费" sheetId="94" r:id="rId18"/>
    <sheet name="地方债务情况-2020年债务限额及余额" sheetId="116" r:id="rId19"/>
    <sheet name="地方债务情况-2020年发行及还本付息" sheetId="117" r:id="rId20"/>
    <sheet name="地方债务情况-2021年还本付息预算" sheetId="118" r:id="rId21"/>
    <sheet name="地方债务情况-2021年债务限额" sheetId="119" r:id="rId22"/>
  </sheets>
  <definedNames>
    <definedName name="_xlnm._FilterDatabase" localSheetId="3" hidden="1">一般公共预算支出表!$A$6:$J$1323</definedName>
    <definedName name="_xlnm._FilterDatabase" localSheetId="4" hidden="1">一般公共预算本级支出表!$A$5:$E$1326</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xlnm._FilterDatabase" localSheetId="2" hidden="1">一般公共预算收入表!$A$2:$A$45</definedName>
    <definedName name="_Order1" hidden="1">255</definedName>
    <definedName name="_Order2" hidden="1">255</definedName>
    <definedName name="Database" hidden="1">#REF!</definedName>
    <definedName name="g">#N/A</definedName>
    <definedName name="_xlnm.Print_Area" localSheetId="16">'社会保险基金支出表 '!$A$2:$I$4</definedName>
    <definedName name="_xlnm.Print_Area" localSheetId="2">一般公共预算收入表!$A$1:$A$45</definedName>
    <definedName name="_xlnm.Print_Titles" localSheetId="16">'社会保险基金支出表 '!$2:$3</definedName>
    <definedName name="_xlnm.Print_Titles" localSheetId="2">一般公共预算收入表!$1:$2</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concurrentCalc="0"/>
</workbook>
</file>

<file path=xl/sharedStrings.xml><?xml version="1.0" encoding="utf-8"?>
<sst xmlns="http://schemas.openxmlformats.org/spreadsheetml/2006/main" count="5844" uniqueCount="2832">
  <si>
    <t>目录</t>
  </si>
  <si>
    <t>序号</t>
  </si>
  <si>
    <t>内容</t>
  </si>
  <si>
    <t>一般公共财政收支预算总表</t>
  </si>
  <si>
    <t>一般公共财政收入预算表</t>
  </si>
  <si>
    <t xml:space="preserve">一般公共财政支出预算表 </t>
  </si>
  <si>
    <t>一般公共预算本级支出预算表</t>
  </si>
  <si>
    <t>一般公共预算本级基本支出预算表</t>
  </si>
  <si>
    <t>一般公共预算税收返还和转移支付表</t>
  </si>
  <si>
    <t>专项转移支付分地区分项目表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</si>
  <si>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</si>
  <si>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</si>
  <si>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</si>
  <si>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</si>
  <si>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</si>
  <si>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</si>
  <si>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</si>
  <si>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</si>
  <si>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</si>
  <si>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</si>
  <si>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表1</t>
  </si>
  <si>
    <t>岳阳县2020年公共财政预算收支总表</t>
  </si>
  <si>
    <t>单位：万元</t>
  </si>
  <si>
    <t>收入项目</t>
  </si>
  <si>
    <t>2020年</t>
  </si>
  <si>
    <t>2021年</t>
  </si>
  <si>
    <t>支出项目</t>
  </si>
  <si>
    <t>一、本年收入</t>
  </si>
  <si>
    <t>一、本年支出</t>
  </si>
  <si>
    <t>二、上级补助收入</t>
  </si>
  <si>
    <t>县本级支出</t>
  </si>
  <si>
    <t>上划两税收入返还</t>
  </si>
  <si>
    <t>乡镇级支出</t>
  </si>
  <si>
    <t>上划所得税收入返还</t>
  </si>
  <si>
    <t>二、上解支出</t>
  </si>
  <si>
    <t>省返还基数</t>
  </si>
  <si>
    <t>出口退税上解</t>
  </si>
  <si>
    <t>体制补助</t>
  </si>
  <si>
    <t>中央借款上解</t>
  </si>
  <si>
    <t>税改转移支付</t>
  </si>
  <si>
    <t>向中央作贡献上解</t>
  </si>
  <si>
    <t>工资转移支付</t>
  </si>
  <si>
    <t>税务经费上收</t>
  </si>
  <si>
    <t>村级组织运转经费转移支付</t>
  </si>
  <si>
    <t>农业税价差上解</t>
  </si>
  <si>
    <t>均衡性转移支付</t>
  </si>
  <si>
    <t>工商部门经费上划</t>
  </si>
  <si>
    <t>义务教育教师绩效工资</t>
  </si>
  <si>
    <t>技术监督部门经费上划</t>
  </si>
  <si>
    <t>原工商业者困难补助</t>
  </si>
  <si>
    <t>药品监督等部门上划</t>
  </si>
  <si>
    <t>企事业单位划转补助收入</t>
  </si>
  <si>
    <t>乡镇财政管理经费上划</t>
  </si>
  <si>
    <t>县级基本财力保障机制经费</t>
  </si>
  <si>
    <t>向红公司搬迁税收划转</t>
  </si>
  <si>
    <t>社区转移支付</t>
  </si>
  <si>
    <t>省管县三小税上解</t>
  </si>
  <si>
    <t>库区转移支付</t>
  </si>
  <si>
    <t>生态环境机构改革上解</t>
  </si>
  <si>
    <t xml:space="preserve">退耕还林转移支付 </t>
  </si>
  <si>
    <t>省以下法院、检察院经费上划</t>
  </si>
  <si>
    <t>产粮大县转移支付</t>
  </si>
  <si>
    <t>市县税务部门经费基数划转</t>
  </si>
  <si>
    <t>重点生态区转移支付</t>
  </si>
  <si>
    <t>粮食风险基金相关上解</t>
  </si>
  <si>
    <t>革命老区转移支付</t>
  </si>
  <si>
    <t>对口支援上解（援疆援藏）</t>
  </si>
  <si>
    <t>康王区划调整补助</t>
  </si>
  <si>
    <t>地方政府债券发行费、登记服务费</t>
  </si>
  <si>
    <t>工商技监局下放省补助基数</t>
  </si>
  <si>
    <t>地方教育附加上解</t>
  </si>
  <si>
    <t>卫生事业单位绩效工资中央及省级补助</t>
  </si>
  <si>
    <t>省直管县对市上解</t>
  </si>
  <si>
    <t>乡村医生、民办教师、放映员补助</t>
  </si>
  <si>
    <t>企业职工基本养老保险上解</t>
  </si>
  <si>
    <t>公路建设和养护中心下划基数</t>
  </si>
  <si>
    <t>工商部门停征两费转移支付收入</t>
  </si>
  <si>
    <t>小三场转移支付</t>
  </si>
  <si>
    <t>湖区转移支付</t>
  </si>
  <si>
    <t>三、债务转贷收入</t>
  </si>
  <si>
    <t>三、上级专项转移支付支出</t>
  </si>
  <si>
    <t xml:space="preserve">     （一）新增一般债券收入</t>
  </si>
  <si>
    <t>四、地方政府一般债务还本支出</t>
  </si>
  <si>
    <t xml:space="preserve">     （二）再融资一般债券收入</t>
  </si>
  <si>
    <t>四、调入资金</t>
  </si>
  <si>
    <t>五、上级专项转移支付收入</t>
  </si>
  <si>
    <t>收入合计</t>
  </si>
  <si>
    <t>支出合计</t>
  </si>
  <si>
    <t>表2</t>
  </si>
  <si>
    <t>岳阳县2020年一般公共预算收入计划表</t>
  </si>
  <si>
    <t>项目</t>
  </si>
  <si>
    <t>上年执行数</t>
  </si>
  <si>
    <t>本年预算数</t>
  </si>
  <si>
    <t>比上年执行数增加</t>
  </si>
  <si>
    <t>预算数为上年执行数%</t>
  </si>
  <si>
    <t xml:space="preserve">      一般公共预算收入合计</t>
  </si>
  <si>
    <t xml:space="preserve"> 地方一般公共预算收入小计</t>
  </si>
  <si>
    <t xml:space="preserve">      一、税收收入</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</si>
  <si>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</si>
  <si>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</si>
  <si>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</si>
  <si>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</si>
  <si>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</si>
  <si>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</si>
  <si>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</si>
  <si>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</si>
  <si>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</si>
  <si>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</si>
  <si>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</si>
  <si>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</si>
  <si>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</si>
  <si>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</si>
  <si>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二、非税收入</t>
  </si>
  <si>
    <t xml:space="preserve">       专项收入</t>
  </si>
  <si>
    <t xml:space="preserve">       其中：教育费附加收入</t>
  </si>
  <si>
    <t xml:space="preserve">            其它专项收入</t>
  </si>
  <si>
    <t xml:space="preserve">       行政事业性收费收入</t>
  </si>
  <si>
    <t xml:space="preserve">       罚没收入</t>
  </si>
  <si>
    <t xml:space="preserve">       国有资源（资产）有偿使用收入</t>
  </si>
  <si>
    <t xml:space="preserve">       捐赠收入</t>
  </si>
  <si>
    <t xml:space="preserve">       其他收入</t>
  </si>
  <si>
    <t xml:space="preserve">      上划省收入</t>
  </si>
  <si>
    <t xml:space="preserve">       其中:增值税12.5%部分</t>
  </si>
  <si>
    <t xml:space="preserve">            企业所得税</t>
  </si>
  <si>
    <t xml:space="preserve">            个人所得税</t>
  </si>
  <si>
    <t xml:space="preserve">            资源税</t>
  </si>
  <si>
    <t xml:space="preserve">            环境保护税</t>
  </si>
  <si>
    <t>　　　　    城镇土地使用税</t>
  </si>
  <si>
    <t xml:space="preserve">      上划中央收入</t>
  </si>
  <si>
    <t xml:space="preserve">      其中：增值税50％部分</t>
  </si>
  <si>
    <t xml:space="preserve">           消费税</t>
  </si>
  <si>
    <t xml:space="preserve">           企业所得税</t>
  </si>
  <si>
    <t xml:space="preserve">           个人所得税</t>
  </si>
  <si>
    <t xml:space="preserve">     附： 税务部门征收</t>
  </si>
  <si>
    <t xml:space="preserve">           财政部门征收</t>
  </si>
  <si>
    <t xml:space="preserve">    税比： 一般公共预算收入税比</t>
  </si>
  <si>
    <t xml:space="preserve">        地方一般公共预算收入税比</t>
  </si>
  <si>
    <t>表3</t>
  </si>
  <si>
    <t>岳阳县2021年一般公共预算支出表（按功能分类科目）</t>
  </si>
  <si>
    <t>单位:万元</t>
  </si>
  <si>
    <t>科目编码</t>
  </si>
  <si>
    <t>科目名称</t>
  </si>
  <si>
    <t>金额</t>
  </si>
  <si>
    <t>债务还本支出</t>
  </si>
  <si>
    <t>上解支出</t>
  </si>
  <si>
    <t>合计</t>
  </si>
  <si>
    <t>上级支出</t>
  </si>
  <si>
    <t>一般公共预算支出合计</t>
  </si>
  <si>
    <t>201</t>
  </si>
  <si>
    <t xml:space="preserve">  一般公共服务支出</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</si>
  <si>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</si>
  <si>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</si>
  <si>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</si>
  <si>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</si>
  <si>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</si>
  <si>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</si>
  <si>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</si>
  <si>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</si>
  <si>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</si>
  <si>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</si>
  <si>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</si>
  <si>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</si>
  <si>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</si>
  <si>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</si>
  <si>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</si>
  <si>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</si>
  <si>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</si>
  <si>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</si>
  <si>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</si>
  <si>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</si>
  <si>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</si>
  <si>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</si>
  <si>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</si>
  <si>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</si>
  <si>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</si>
  <si>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</si>
  <si>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</si>
  <si>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</si>
  <si>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</si>
  <si>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</si>
  <si>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</si>
  <si>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</si>
  <si>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</si>
  <si>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</si>
  <si>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</si>
  <si>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</si>
  <si>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</si>
  <si>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</si>
  <si>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</si>
  <si>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</si>
  <si>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</si>
  <si>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</si>
  <si>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</si>
  <si>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</si>
  <si>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</si>
  <si>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</si>
  <si>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</si>
  <si>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</si>
  <si>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</si>
  <si>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</si>
  <si>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</si>
  <si>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</si>
  <si>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</si>
  <si>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</si>
  <si>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</si>
  <si>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</si>
  <si>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</si>
  <si>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</si>
  <si>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</si>
  <si>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</si>
  <si>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</si>
  <si>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</si>
  <si>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</si>
  <si>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</si>
  <si>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</si>
  <si>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</si>
  <si>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</si>
  <si>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</si>
  <si>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</si>
  <si>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</si>
  <si>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</si>
  <si>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</si>
  <si>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</si>
  <si>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</si>
  <si>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</si>
  <si>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</si>
  <si>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</si>
  <si>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</si>
  <si>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</si>
  <si>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</si>
  <si>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</si>
  <si>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</si>
  <si>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</si>
  <si>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</si>
  <si>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</si>
  <si>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</si>
  <si>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</si>
  <si>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</si>
  <si>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</si>
  <si>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</si>
  <si>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</si>
  <si>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</si>
  <si>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</si>
  <si>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</si>
  <si>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</si>
  <si>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</si>
  <si>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</si>
  <si>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</si>
  <si>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</si>
  <si>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</si>
  <si>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</si>
  <si>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</si>
  <si>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</si>
  <si>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</si>
  <si>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</si>
  <si>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</si>
  <si>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</si>
  <si>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</si>
  <si>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</si>
  <si>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</si>
  <si>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</si>
  <si>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</si>
  <si>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</si>
  <si>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</si>
  <si>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</si>
  <si>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</si>
  <si>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</si>
  <si>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</si>
  <si>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</si>
  <si>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</si>
  <si>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</si>
  <si>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</si>
  <si>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</si>
  <si>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</si>
  <si>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</si>
  <si>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</si>
  <si>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</si>
  <si>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</si>
  <si>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</si>
  <si>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</si>
  <si>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</si>
  <si>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</si>
  <si>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</si>
  <si>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</si>
  <si>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</si>
  <si>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</si>
  <si>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</si>
  <si>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</si>
  <si>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</si>
  <si>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</si>
  <si>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</si>
  <si>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</si>
  <si>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</si>
  <si>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</si>
  <si>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</si>
  <si>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</si>
  <si>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</si>
  <si>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</si>
  <si>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</si>
  <si>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</si>
  <si>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</si>
  <si>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</si>
  <si>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</si>
  <si>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</si>
  <si>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</si>
  <si>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</si>
  <si>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</si>
  <si>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</si>
  <si>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</si>
  <si>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</si>
  <si>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</si>
  <si>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</si>
  <si>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</si>
  <si>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</si>
  <si>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</si>
  <si>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</si>
  <si>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</si>
  <si>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</si>
  <si>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</si>
  <si>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</si>
  <si>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</si>
  <si>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</si>
  <si>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</si>
  <si>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</si>
  <si>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</si>
  <si>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</si>
  <si>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</si>
  <si>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</si>
  <si>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</si>
  <si>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</si>
  <si>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</si>
  <si>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</si>
  <si>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</si>
  <si>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</si>
  <si>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</si>
  <si>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</si>
  <si>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</si>
  <si>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</si>
  <si>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</si>
  <si>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</si>
  <si>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</si>
  <si>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</si>
  <si>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</si>
  <si>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</si>
  <si>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</si>
  <si>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</si>
  <si>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</si>
  <si>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</si>
  <si>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</si>
  <si>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</si>
  <si>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</si>
  <si>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</si>
  <si>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</si>
  <si>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</si>
  <si>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</si>
  <si>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</si>
  <si>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</si>
  <si>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</si>
  <si>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</si>
  <si>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</si>
  <si>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</si>
  <si>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</si>
  <si>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</si>
  <si>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</si>
  <si>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</si>
  <si>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</si>
  <si>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</si>
  <si>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</si>
  <si>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</si>
  <si>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</si>
  <si>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</si>
  <si>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</si>
  <si>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</si>
  <si>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</si>
  <si>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</si>
  <si>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</si>
  <si>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</si>
  <si>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</si>
  <si>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</si>
  <si>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</si>
  <si>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</si>
  <si>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</si>
  <si>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</si>
  <si>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</si>
  <si>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</si>
  <si>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</si>
  <si>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</si>
  <si>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</si>
  <si>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</si>
  <si>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</si>
  <si>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</si>
  <si>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</si>
  <si>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</si>
  <si>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</si>
  <si>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</si>
  <si>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</si>
  <si>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</si>
  <si>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</si>
  <si>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</si>
  <si>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</si>
  <si>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</si>
  <si>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</si>
  <si>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</si>
  <si>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</si>
  <si>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</si>
  <si>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</si>
  <si>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</si>
  <si>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</si>
  <si>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</si>
  <si>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</si>
  <si>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</si>
  <si>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</si>
  <si>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</si>
  <si>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</si>
  <si>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</si>
  <si>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</si>
  <si>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</si>
  <si>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</si>
  <si>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</si>
  <si>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</si>
  <si>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</si>
  <si>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</si>
  <si>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</si>
  <si>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</si>
  <si>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</si>
  <si>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</si>
  <si>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</si>
  <si>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</si>
  <si>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</si>
  <si>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</si>
  <si>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</si>
  <si>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</si>
  <si>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</si>
  <si>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</si>
  <si>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</si>
  <si>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</si>
  <si>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</si>
  <si>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</si>
  <si>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</si>
  <si>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</si>
  <si>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</si>
  <si>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</si>
  <si>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</si>
  <si>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</si>
  <si>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</si>
  <si>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</si>
  <si>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</si>
  <si>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</si>
  <si>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</si>
  <si>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</si>
  <si>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</si>
  <si>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</si>
  <si>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</si>
  <si>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</si>
  <si>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</si>
  <si>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</si>
  <si>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</si>
  <si>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</si>
  <si>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</si>
  <si>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</si>
  <si>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</si>
  <si>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</si>
  <si>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</si>
  <si>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</si>
  <si>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</si>
  <si>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</si>
  <si>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</si>
  <si>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</si>
  <si>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</si>
  <si>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</si>
  <si>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</si>
  <si>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</si>
  <si>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</si>
  <si>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</si>
  <si>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</si>
  <si>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</si>
  <si>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</si>
  <si>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</si>
  <si>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</si>
  <si>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</si>
  <si>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</si>
  <si>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</si>
  <si>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</si>
  <si>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</si>
  <si>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</si>
  <si>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</si>
  <si>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</si>
  <si>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</si>
  <si>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</si>
  <si>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</si>
  <si>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</si>
  <si>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</si>
  <si>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</si>
  <si>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</si>
  <si>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</si>
  <si>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</si>
  <si>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</si>
  <si>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</si>
  <si>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</si>
  <si>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</si>
  <si>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</si>
  <si>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</si>
  <si>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</si>
  <si>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</si>
  <si>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</si>
  <si>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</si>
  <si>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t>
  </si>
  <si>
    <t xml:space="preserve">  外交支出</t>
  </si>
  <si>
    <t>20201</t>
  </si>
  <si>
    <t xml:space="preserve">    外交管理事务</t>
  </si>
  <si>
    <t>2020101</t>
  </si>
  <si>
    <t>2020102</t>
  </si>
  <si>
    <t>2020103</t>
  </si>
  <si>
    <t>2020104</t>
  </si>
  <si>
    <t>2020150</t>
  </si>
  <si>
    <t>2020199</t>
  </si>
  <si>
    <t xml:space="preserve">      其他外交管理事务支出</t>
  </si>
  <si>
    <t>20202</t>
  </si>
  <si>
    <t xml:space="preserve">    驻外机构</t>
  </si>
  <si>
    <t>2020201</t>
  </si>
  <si>
    <t xml:space="preserve">      驻外使领馆(团、处)</t>
  </si>
  <si>
    <t>2020202</t>
  </si>
  <si>
    <t xml:space="preserve">      其他驻外机构支出</t>
  </si>
  <si>
    <t>20203</t>
  </si>
  <si>
    <t xml:space="preserve">    对外援助</t>
  </si>
  <si>
    <t>2020304</t>
  </si>
  <si>
    <t xml:space="preserve">      援外优惠贷款贴息</t>
  </si>
  <si>
    <t>2020306</t>
  </si>
  <si>
    <t xml:space="preserve">      对外援助</t>
  </si>
  <si>
    <t>20204</t>
  </si>
  <si>
    <t xml:space="preserve">    国际组织</t>
  </si>
  <si>
    <t>2020401</t>
  </si>
  <si>
    <t xml:space="preserve">      国际组织会费</t>
  </si>
  <si>
    <t>2020402</t>
  </si>
  <si>
    <t xml:space="preserve">      国际组织捐赠</t>
  </si>
  <si>
    <t>2020403</t>
  </si>
  <si>
    <t xml:space="preserve">      维和摊款</t>
  </si>
  <si>
    <t>2020404</t>
  </si>
  <si>
    <t xml:space="preserve">      国际组织股金及基金</t>
  </si>
  <si>
    <t>2020499</t>
  </si>
  <si>
    <t xml:space="preserve">      其他国际组织支出</t>
  </si>
  <si>
    <t>20205</t>
  </si>
  <si>
    <t xml:space="preserve">    对外合作与交流</t>
  </si>
  <si>
    <t>2020503</t>
  </si>
  <si>
    <t xml:space="preserve">      在华国际会议</t>
  </si>
  <si>
    <t>2020504</t>
  </si>
  <si>
    <t xml:space="preserve">      国际交流活动</t>
  </si>
  <si>
    <t>2020505</t>
  </si>
  <si>
    <t xml:space="preserve">      对外合作活动</t>
  </si>
  <si>
    <t>2020599</t>
  </si>
  <si>
    <t xml:space="preserve">      其他对外合作与交流支出</t>
  </si>
  <si>
    <t>20206</t>
  </si>
  <si>
    <t xml:space="preserve">    对外宣传</t>
  </si>
  <si>
    <t>2020601</t>
  </si>
  <si>
    <t xml:space="preserve">      对外宣传</t>
  </si>
  <si>
    <t>20207</t>
  </si>
  <si>
    <t xml:space="preserve">    边界勘界联检</t>
  </si>
  <si>
    <t>2020701</t>
  </si>
  <si>
    <t xml:space="preserve">      边界勘界</t>
  </si>
  <si>
    <t>2020702</t>
  </si>
  <si>
    <t xml:space="preserve">      边界联检</t>
  </si>
  <si>
    <t>2020703</t>
  </si>
  <si>
    <t xml:space="preserve">      边界界桩维护</t>
  </si>
  <si>
    <t>2020799</t>
  </si>
  <si>
    <t xml:space="preserve">      其他支出</t>
  </si>
  <si>
    <t>20208</t>
  </si>
  <si>
    <t xml:space="preserve">    国际发展合作</t>
  </si>
  <si>
    <t>2020801</t>
  </si>
  <si>
    <t>2020802</t>
  </si>
  <si>
    <t>2020803</t>
  </si>
  <si>
    <t>2020850</t>
  </si>
  <si>
    <t>2020899</t>
  </si>
  <si>
    <t xml:space="preserve">      其他国际发展合作支出</t>
  </si>
  <si>
    <t>20299</t>
  </si>
  <si>
    <t xml:space="preserve">    其他外交支出</t>
  </si>
  <si>
    <t>2029999</t>
  </si>
  <si>
    <t xml:space="preserve">      其他外交支出</t>
  </si>
  <si>
    <t>203</t>
  </si>
  <si>
    <t xml:space="preserve">  国防支出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</si>
  <si>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</si>
  <si>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</si>
  <si>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</si>
  <si>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</si>
  <si>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</si>
  <si>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</si>
  <si>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</si>
  <si>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</si>
  <si>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</si>
  <si>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</si>
  <si>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</si>
  <si>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</si>
  <si>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</si>
  <si>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</si>
  <si>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</si>
  <si>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</si>
  <si>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</si>
  <si>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</si>
  <si>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</si>
  <si>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</si>
  <si>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</si>
  <si>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</si>
  <si>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</si>
  <si>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</si>
  <si>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</si>
  <si>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</si>
  <si>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</si>
  <si>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</si>
  <si>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</si>
  <si>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</si>
  <si>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</si>
  <si>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</si>
  <si>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</si>
  <si>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</si>
  <si>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</si>
  <si>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</si>
  <si>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t>
  </si>
  <si>
    <t xml:space="preserve">  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</si>
  <si>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</si>
  <si>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</si>
  <si>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</si>
  <si>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</si>
  <si>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</si>
  <si>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</si>
  <si>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</si>
  <si>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</si>
  <si>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</si>
  <si>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</si>
  <si>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</si>
  <si>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</si>
  <si>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</si>
  <si>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</si>
  <si>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</si>
  <si>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</si>
  <si>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</si>
  <si>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</si>
  <si>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</si>
  <si>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</si>
  <si>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</si>
  <si>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</si>
  <si>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</si>
  <si>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</si>
  <si>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</si>
  <si>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</si>
  <si>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</si>
  <si>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</si>
  <si>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</si>
  <si>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</si>
  <si>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</si>
  <si>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</si>
  <si>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</si>
  <si>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</si>
  <si>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</si>
  <si>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</si>
  <si>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</si>
  <si>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</si>
  <si>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</si>
  <si>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</si>
  <si>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</si>
  <si>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</si>
  <si>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</si>
  <si>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</si>
  <si>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</si>
  <si>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</si>
  <si>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</si>
  <si>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</si>
  <si>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</si>
  <si>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</si>
  <si>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</si>
  <si>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</si>
  <si>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</si>
  <si>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</si>
  <si>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</si>
  <si>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</si>
  <si>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</si>
  <si>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</si>
  <si>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</si>
  <si>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</si>
  <si>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</si>
  <si>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</si>
  <si>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</si>
  <si>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</si>
  <si>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</si>
  <si>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</si>
  <si>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</si>
  <si>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</si>
  <si>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</si>
  <si>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</si>
  <si>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</si>
  <si>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</si>
  <si>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</si>
  <si>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</si>
  <si>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</si>
  <si>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</si>
  <si>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</si>
  <si>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</si>
  <si>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</si>
  <si>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</si>
  <si>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</si>
  <si>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</si>
  <si>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</si>
  <si>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</si>
  <si>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</si>
  <si>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</si>
  <si>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</si>
  <si>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</si>
  <si>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</si>
  <si>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</si>
  <si>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</si>
  <si>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</si>
  <si>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</si>
  <si>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</si>
  <si>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</si>
  <si>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</si>
  <si>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</si>
  <si>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</si>
  <si>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</si>
  <si>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</si>
  <si>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</si>
  <si>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</si>
  <si>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</si>
  <si>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</si>
  <si>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</si>
  <si>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</si>
  <si>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</si>
  <si>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</si>
  <si>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</si>
  <si>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</si>
  <si>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</si>
  <si>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</si>
  <si>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</si>
  <si>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</si>
  <si>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</si>
  <si>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</si>
  <si>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</si>
  <si>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</si>
  <si>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</si>
  <si>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</si>
  <si>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</si>
  <si>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</si>
  <si>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</si>
  <si>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</si>
  <si>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</si>
  <si>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</si>
  <si>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</si>
  <si>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</si>
  <si>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</si>
  <si>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</si>
  <si>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</si>
  <si>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</si>
  <si>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</si>
  <si>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</si>
  <si>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</si>
  <si>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</si>
  <si>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</si>
  <si>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</si>
  <si>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</si>
  <si>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</si>
  <si>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 xml:space="preserve">  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</si>
  <si>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</si>
  <si>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</si>
  <si>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</si>
  <si>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</si>
  <si>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</si>
  <si>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</si>
  <si>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</si>
  <si>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</si>
  <si>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</si>
  <si>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</si>
  <si>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</si>
  <si>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</si>
  <si>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</si>
  <si>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</si>
  <si>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</si>
  <si>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</si>
  <si>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</si>
  <si>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</si>
  <si>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</si>
  <si>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</si>
  <si>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</si>
  <si>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</si>
  <si>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</si>
  <si>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</si>
  <si>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</si>
  <si>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</si>
  <si>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</si>
  <si>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</si>
  <si>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</si>
  <si>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</si>
  <si>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</si>
  <si>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</si>
  <si>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</si>
  <si>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</si>
  <si>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</si>
  <si>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</si>
  <si>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</si>
  <si>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</si>
  <si>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</si>
  <si>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</si>
  <si>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</si>
  <si>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</si>
  <si>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</si>
  <si>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</si>
  <si>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</si>
  <si>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</si>
  <si>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</si>
  <si>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</si>
  <si>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</si>
  <si>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</si>
  <si>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</si>
  <si>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</si>
  <si>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</si>
  <si>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</si>
  <si>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</si>
  <si>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</si>
  <si>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</si>
  <si>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</si>
  <si>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</si>
  <si>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</si>
  <si>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</si>
  <si>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</si>
  <si>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</si>
  <si>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</si>
  <si>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</si>
  <si>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</si>
  <si>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</si>
  <si>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</si>
  <si>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</si>
  <si>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</si>
  <si>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</si>
  <si>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</si>
  <si>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</si>
  <si>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</si>
  <si>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</si>
  <si>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</si>
  <si>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</si>
  <si>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</si>
  <si>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</si>
  <si>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</si>
  <si>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</si>
  <si>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</si>
  <si>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</si>
  <si>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</si>
  <si>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</si>
  <si>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</si>
  <si>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</si>
  <si>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</si>
  <si>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</si>
  <si>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</si>
  <si>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</si>
  <si>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</si>
  <si>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</si>
  <si>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</si>
  <si>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</si>
  <si>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</si>
  <si>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</si>
  <si>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2059999</t>
  </si>
  <si>
    <t xml:space="preserve">      其他教育支出</t>
  </si>
  <si>
    <t>206</t>
  </si>
  <si>
    <t xml:space="preserve">  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</si>
  <si>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</si>
  <si>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</si>
  <si>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</si>
  <si>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</si>
  <si>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</si>
  <si>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</si>
  <si>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</si>
  <si>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</si>
  <si>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</si>
  <si>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</si>
  <si>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</si>
  <si>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</si>
  <si>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</si>
  <si>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</si>
  <si>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</si>
  <si>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</si>
  <si>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</si>
  <si>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</si>
  <si>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</si>
  <si>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</si>
  <si>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</si>
  <si>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</si>
  <si>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</si>
  <si>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</si>
  <si>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</si>
  <si>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</si>
  <si>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</si>
  <si>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</si>
  <si>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</si>
  <si>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</si>
  <si>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</si>
  <si>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</si>
  <si>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</si>
  <si>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</si>
  <si>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</si>
  <si>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</si>
  <si>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</si>
  <si>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</si>
  <si>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</si>
  <si>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</si>
  <si>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</si>
  <si>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</si>
  <si>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</si>
  <si>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</si>
  <si>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</si>
  <si>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</si>
  <si>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</si>
  <si>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</si>
  <si>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</si>
  <si>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</si>
  <si>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</si>
  <si>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</si>
  <si>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</si>
  <si>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</si>
  <si>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</si>
  <si>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</si>
  <si>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</si>
  <si>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</si>
  <si>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</si>
  <si>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</si>
  <si>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</si>
  <si>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</si>
  <si>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</si>
  <si>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</si>
  <si>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</si>
  <si>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</si>
  <si>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</si>
  <si>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</si>
  <si>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</si>
  <si>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</si>
  <si>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</si>
  <si>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</si>
  <si>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</si>
  <si>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</si>
  <si>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</si>
  <si>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</si>
  <si>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</si>
  <si>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</si>
  <si>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</si>
  <si>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</si>
  <si>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</si>
  <si>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</si>
  <si>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</si>
  <si>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</si>
  <si>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</si>
  <si>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</si>
  <si>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</si>
  <si>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</si>
  <si>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</si>
  <si>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</si>
  <si>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</si>
  <si>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</si>
  <si>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</si>
  <si>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</si>
  <si>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</si>
  <si>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</si>
  <si>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</si>
  <si>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</si>
  <si>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</si>
  <si>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</si>
  <si>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</si>
  <si>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</si>
  <si>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</si>
  <si>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</si>
  <si>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 xml:space="preserve">  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</si>
  <si>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</si>
  <si>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</si>
  <si>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</si>
  <si>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</si>
  <si>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</si>
  <si>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</si>
  <si>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</si>
  <si>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</si>
  <si>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</si>
  <si>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</si>
  <si>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</si>
  <si>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</si>
  <si>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</si>
  <si>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</si>
  <si>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</si>
  <si>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</si>
  <si>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</si>
  <si>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</si>
  <si>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</si>
  <si>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</si>
  <si>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</si>
  <si>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</si>
  <si>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</si>
  <si>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</si>
  <si>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</si>
  <si>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</si>
  <si>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</si>
  <si>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</si>
  <si>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</si>
  <si>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</si>
  <si>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</si>
  <si>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</si>
  <si>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</si>
  <si>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</si>
  <si>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</si>
  <si>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</si>
  <si>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</si>
  <si>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</si>
  <si>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</si>
  <si>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</si>
  <si>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</si>
  <si>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</si>
  <si>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</si>
  <si>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</si>
  <si>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</si>
  <si>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</si>
  <si>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</si>
  <si>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</si>
  <si>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</si>
  <si>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</si>
  <si>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</si>
  <si>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</si>
  <si>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</si>
  <si>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</si>
  <si>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</si>
  <si>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</si>
  <si>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</si>
  <si>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</si>
  <si>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</si>
  <si>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</si>
  <si>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</si>
  <si>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</si>
  <si>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</si>
  <si>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</si>
  <si>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</si>
  <si>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</si>
  <si>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</si>
  <si>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</si>
  <si>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</si>
  <si>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</si>
  <si>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</si>
  <si>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</si>
  <si>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</si>
  <si>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</si>
  <si>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</si>
  <si>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</si>
  <si>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</si>
  <si>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</si>
  <si>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</si>
  <si>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</si>
  <si>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</si>
  <si>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</si>
  <si>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</si>
  <si>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</si>
  <si>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</si>
  <si>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</si>
  <si>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</si>
  <si>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</si>
  <si>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</si>
  <si>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</si>
  <si>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</si>
  <si>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</si>
  <si>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</si>
  <si>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</si>
  <si>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</si>
  <si>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</si>
  <si>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</si>
  <si>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</si>
  <si>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</si>
  <si>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</si>
  <si>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</si>
  <si>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</si>
  <si>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</si>
  <si>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</si>
  <si>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</si>
  <si>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</si>
  <si>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</si>
  <si>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</si>
  <si>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</si>
  <si>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</si>
  <si>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</si>
  <si>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</si>
  <si>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</si>
  <si>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</si>
  <si>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</si>
  <si>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</si>
  <si>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</si>
  <si>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</si>
  <si>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</si>
  <si>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</si>
  <si>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</si>
  <si>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</si>
  <si>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</si>
  <si>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</si>
  <si>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</si>
  <si>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</si>
  <si>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</si>
  <si>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</si>
  <si>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</si>
  <si>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</si>
  <si>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</si>
  <si>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</si>
  <si>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</si>
  <si>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</si>
  <si>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</si>
  <si>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</si>
  <si>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</si>
  <si>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</si>
  <si>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</si>
  <si>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</si>
  <si>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</si>
  <si>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</si>
  <si>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</si>
  <si>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</si>
  <si>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</si>
  <si>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</si>
  <si>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</si>
  <si>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</si>
  <si>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</si>
  <si>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</si>
  <si>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</si>
  <si>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</si>
  <si>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</si>
  <si>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</si>
  <si>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</si>
  <si>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</si>
  <si>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</si>
  <si>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</si>
  <si>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</si>
  <si>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</si>
  <si>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</si>
  <si>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</si>
  <si>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</si>
  <si>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</si>
  <si>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</si>
  <si>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</si>
  <si>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</si>
  <si>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</si>
  <si>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</si>
  <si>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</si>
  <si>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</si>
  <si>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</si>
  <si>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</si>
  <si>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</si>
  <si>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</si>
  <si>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</si>
  <si>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</si>
  <si>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</si>
  <si>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</si>
  <si>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</si>
  <si>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</si>
  <si>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</si>
  <si>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</si>
  <si>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</si>
  <si>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</si>
  <si>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</si>
  <si>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</si>
  <si>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</si>
  <si>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</si>
  <si>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</si>
  <si>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</si>
  <si>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</si>
  <si>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</si>
  <si>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</si>
  <si>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</si>
  <si>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</si>
  <si>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</si>
  <si>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</si>
  <si>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</si>
  <si>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</si>
  <si>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</si>
  <si>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</si>
  <si>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</si>
  <si>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</si>
  <si>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</si>
  <si>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</si>
  <si>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</si>
  <si>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</si>
  <si>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</si>
  <si>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</si>
  <si>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</si>
  <si>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</si>
  <si>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</si>
  <si>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</si>
  <si>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</si>
  <si>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</si>
  <si>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</si>
  <si>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</si>
  <si>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</si>
  <si>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</si>
  <si>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</si>
  <si>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</si>
  <si>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</si>
  <si>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</si>
  <si>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</si>
  <si>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</si>
  <si>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</si>
  <si>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</si>
  <si>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</si>
  <si>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</si>
  <si>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</si>
  <si>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</si>
  <si>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</si>
  <si>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</si>
  <si>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</si>
  <si>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</si>
  <si>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</si>
  <si>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</si>
  <si>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</si>
  <si>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</si>
  <si>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</si>
  <si>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</si>
  <si>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</si>
  <si>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</si>
  <si>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</si>
  <si>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</si>
  <si>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</si>
  <si>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</si>
  <si>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</si>
  <si>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</si>
  <si>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</si>
  <si>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</si>
  <si>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</si>
  <si>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</si>
  <si>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</si>
  <si>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</si>
  <si>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</si>
  <si>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</si>
  <si>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</si>
  <si>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</si>
  <si>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</si>
  <si>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</si>
  <si>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</si>
  <si>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</si>
  <si>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</si>
  <si>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</si>
  <si>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</si>
  <si>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</si>
  <si>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</si>
  <si>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</si>
  <si>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</si>
  <si>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</si>
  <si>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</si>
  <si>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</si>
  <si>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</si>
  <si>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</si>
  <si>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</si>
  <si>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</si>
  <si>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</si>
  <si>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</si>
  <si>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</si>
  <si>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</si>
  <si>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</si>
  <si>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</si>
  <si>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</si>
  <si>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</si>
  <si>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</si>
  <si>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</si>
  <si>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</si>
  <si>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</si>
  <si>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</si>
  <si>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</si>
  <si>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</si>
  <si>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</si>
  <si>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</si>
  <si>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</si>
  <si>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</si>
  <si>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</si>
  <si>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</si>
  <si>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</si>
  <si>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</si>
  <si>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</si>
  <si>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</si>
  <si>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</si>
  <si>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</si>
  <si>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</si>
  <si>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</si>
  <si>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</si>
  <si>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</si>
  <si>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</si>
  <si>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</si>
  <si>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</si>
  <si>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</si>
  <si>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</si>
  <si>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</si>
  <si>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</si>
  <si>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</si>
  <si>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</si>
  <si>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</si>
  <si>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</si>
  <si>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</si>
  <si>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</si>
  <si>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</si>
  <si>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</si>
  <si>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</si>
  <si>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</si>
  <si>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</si>
  <si>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</si>
  <si>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</si>
  <si>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</si>
  <si>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</si>
  <si>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</si>
  <si>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</si>
  <si>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</si>
  <si>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</si>
  <si>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</si>
  <si>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</si>
  <si>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</si>
  <si>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</si>
  <si>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</si>
  <si>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</si>
  <si>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</si>
  <si>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</si>
  <si>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</si>
  <si>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</si>
  <si>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</si>
  <si>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</si>
  <si>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</si>
  <si>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</si>
  <si>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</si>
  <si>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</si>
  <si>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</si>
  <si>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</si>
  <si>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</si>
  <si>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</si>
  <si>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</si>
  <si>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</si>
  <si>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</si>
  <si>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</si>
  <si>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</si>
  <si>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</si>
  <si>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</si>
  <si>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</si>
  <si>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</si>
  <si>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</si>
  <si>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</si>
  <si>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</si>
  <si>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</si>
  <si>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</si>
  <si>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</si>
  <si>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</si>
  <si>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</si>
  <si>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</si>
  <si>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</si>
  <si>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</si>
  <si>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</si>
  <si>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</si>
  <si>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</si>
  <si>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</si>
  <si>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</si>
  <si>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</si>
  <si>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</si>
  <si>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</si>
  <si>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</si>
  <si>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</si>
  <si>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</si>
  <si>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</si>
  <si>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</si>
  <si>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</si>
  <si>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</si>
  <si>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</si>
  <si>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</si>
  <si>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</si>
  <si>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</si>
  <si>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</si>
  <si>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</si>
  <si>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</si>
  <si>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</si>
  <si>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</si>
  <si>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</si>
  <si>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</si>
  <si>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</si>
  <si>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</si>
  <si>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</si>
  <si>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</si>
  <si>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</si>
  <si>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</si>
  <si>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</si>
  <si>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</si>
  <si>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</si>
  <si>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</si>
  <si>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</si>
  <si>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</si>
  <si>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</si>
  <si>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</si>
  <si>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</si>
  <si>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</si>
  <si>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</si>
  <si>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</si>
  <si>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</si>
  <si>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</si>
  <si>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</si>
  <si>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</si>
  <si>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</si>
  <si>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</si>
  <si>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</si>
  <si>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</si>
  <si>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</si>
  <si>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</si>
  <si>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</si>
  <si>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</si>
  <si>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</si>
  <si>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</si>
  <si>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</si>
  <si>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</si>
  <si>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</si>
  <si>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</si>
  <si>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</si>
  <si>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</si>
  <si>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</si>
  <si>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</si>
  <si>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</si>
  <si>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</si>
  <si>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</si>
  <si>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</si>
  <si>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</si>
  <si>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</si>
  <si>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</si>
  <si>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</si>
  <si>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</si>
  <si>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</si>
  <si>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</si>
  <si>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</si>
  <si>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</si>
  <si>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</si>
  <si>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</si>
  <si>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</si>
  <si>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</si>
  <si>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</si>
  <si>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</si>
  <si>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</si>
  <si>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</si>
  <si>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</si>
  <si>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</si>
  <si>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</si>
  <si>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</si>
  <si>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</si>
  <si>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</si>
  <si>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</si>
  <si>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</si>
  <si>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</si>
  <si>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</si>
  <si>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</si>
  <si>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</si>
  <si>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</si>
  <si>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</si>
  <si>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</si>
  <si>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</si>
  <si>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</si>
  <si>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</si>
  <si>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</si>
  <si>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</si>
  <si>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</si>
  <si>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</si>
  <si>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</si>
  <si>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</si>
  <si>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</si>
  <si>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</si>
  <si>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</si>
  <si>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</si>
  <si>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</si>
  <si>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</si>
  <si>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</si>
  <si>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</si>
  <si>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</si>
  <si>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</si>
  <si>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</si>
  <si>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</si>
  <si>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</si>
  <si>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</si>
  <si>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</si>
  <si>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</si>
  <si>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</si>
  <si>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</si>
  <si>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</si>
  <si>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</si>
  <si>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</si>
  <si>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</si>
  <si>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</si>
  <si>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</si>
  <si>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</si>
  <si>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</si>
  <si>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</si>
  <si>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</si>
  <si>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</si>
  <si>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</si>
  <si>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</si>
  <si>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</si>
  <si>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</si>
  <si>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</si>
  <si>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</si>
  <si>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</si>
  <si>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</si>
  <si>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</si>
  <si>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</si>
  <si>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</si>
  <si>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</si>
  <si>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</si>
  <si>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</si>
  <si>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</si>
  <si>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</si>
  <si>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</si>
  <si>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</si>
  <si>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</si>
  <si>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</si>
  <si>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</si>
  <si>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</si>
  <si>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</si>
  <si>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</si>
  <si>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</si>
  <si>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</si>
  <si>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</si>
  <si>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</si>
  <si>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</si>
  <si>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</si>
  <si>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</si>
  <si>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</si>
  <si>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</si>
  <si>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</si>
  <si>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</si>
  <si>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</si>
  <si>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</si>
  <si>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</si>
  <si>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</si>
  <si>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</si>
  <si>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</si>
  <si>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</si>
  <si>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</si>
  <si>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</si>
  <si>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</si>
  <si>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</si>
  <si>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</si>
  <si>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</si>
  <si>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</si>
  <si>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</si>
  <si>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</si>
  <si>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</si>
  <si>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</si>
  <si>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</si>
  <si>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</si>
  <si>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</si>
  <si>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</si>
  <si>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</si>
  <si>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</si>
  <si>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</si>
  <si>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</si>
  <si>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</si>
  <si>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</si>
  <si>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</si>
  <si>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</si>
  <si>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</si>
  <si>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</si>
  <si>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</si>
  <si>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</si>
  <si>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</si>
  <si>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</si>
  <si>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</si>
  <si>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</si>
  <si>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</si>
  <si>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</si>
  <si>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</si>
  <si>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</si>
  <si>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</si>
  <si>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</si>
  <si>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</si>
  <si>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</si>
  <si>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</si>
  <si>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</si>
  <si>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</si>
  <si>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</si>
  <si>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</si>
  <si>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</si>
  <si>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</si>
  <si>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</si>
  <si>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</si>
  <si>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</si>
  <si>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</si>
  <si>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</si>
  <si>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</si>
  <si>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</si>
  <si>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</si>
  <si>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</si>
  <si>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</si>
  <si>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</si>
  <si>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</si>
  <si>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</si>
  <si>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</si>
  <si>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</si>
  <si>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</si>
  <si>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</si>
  <si>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</si>
  <si>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</si>
  <si>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</si>
  <si>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</si>
  <si>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</si>
  <si>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</si>
  <si>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</si>
  <si>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</si>
  <si>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</si>
  <si>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</si>
  <si>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</si>
  <si>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</si>
  <si>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</si>
  <si>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</si>
  <si>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</si>
  <si>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</si>
  <si>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</si>
  <si>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</si>
  <si>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</si>
  <si>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</si>
  <si>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</si>
  <si>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</si>
  <si>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</si>
  <si>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</si>
  <si>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</si>
  <si>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</si>
  <si>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</si>
  <si>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</si>
  <si>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</si>
  <si>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</si>
  <si>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</si>
  <si>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</si>
  <si>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</si>
  <si>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</si>
  <si>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</si>
  <si>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</si>
  <si>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</si>
  <si>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</si>
  <si>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</si>
  <si>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</si>
  <si>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</si>
  <si>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</si>
  <si>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</si>
  <si>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</si>
  <si>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</si>
  <si>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</si>
  <si>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</si>
  <si>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</si>
  <si>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</si>
  <si>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</si>
  <si>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</si>
  <si>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</si>
  <si>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</si>
  <si>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</si>
  <si>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</si>
  <si>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</si>
  <si>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</si>
  <si>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</si>
  <si>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</si>
  <si>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</si>
  <si>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</si>
  <si>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</si>
  <si>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</si>
  <si>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</si>
  <si>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</si>
  <si>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</si>
  <si>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</si>
  <si>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</si>
  <si>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</si>
  <si>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</si>
  <si>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</si>
  <si>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</si>
  <si>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</si>
  <si>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</si>
  <si>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</si>
  <si>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</si>
  <si>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</si>
  <si>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</si>
  <si>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</si>
  <si>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</si>
  <si>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</si>
  <si>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</si>
  <si>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</si>
  <si>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</si>
  <si>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</si>
  <si>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</si>
  <si>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</si>
  <si>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</si>
  <si>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</si>
  <si>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</si>
  <si>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</si>
  <si>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</si>
  <si>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</si>
  <si>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</si>
  <si>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</si>
  <si>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</si>
  <si>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</si>
  <si>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</si>
  <si>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</si>
  <si>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</si>
  <si>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</si>
  <si>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</si>
  <si>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</si>
  <si>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</si>
  <si>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</si>
  <si>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</si>
  <si>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</si>
  <si>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</si>
  <si>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</si>
  <si>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</si>
  <si>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</si>
  <si>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</si>
  <si>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</si>
  <si>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</si>
  <si>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</si>
  <si>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</si>
  <si>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</si>
  <si>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</si>
  <si>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</si>
  <si>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</si>
  <si>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</si>
  <si>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</si>
  <si>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</si>
  <si>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</si>
  <si>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</si>
  <si>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</si>
  <si>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</si>
  <si>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</si>
  <si>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</si>
  <si>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</si>
  <si>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</si>
  <si>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</si>
  <si>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</si>
  <si>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</si>
  <si>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</si>
  <si>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</si>
  <si>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</si>
  <si>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</si>
  <si>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</si>
  <si>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</si>
  <si>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</si>
  <si>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</si>
  <si>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</si>
  <si>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</si>
  <si>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</si>
  <si>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</si>
  <si>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</si>
  <si>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</si>
  <si>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</si>
  <si>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</si>
  <si>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</si>
  <si>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</si>
  <si>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</si>
  <si>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</si>
  <si>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</si>
  <si>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</si>
  <si>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</si>
  <si>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</si>
  <si>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</si>
  <si>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</si>
  <si>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</si>
  <si>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</si>
  <si>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</si>
  <si>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</si>
  <si>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</si>
  <si>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</si>
  <si>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</si>
  <si>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</si>
  <si>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</si>
  <si>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</si>
  <si>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</si>
  <si>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</si>
  <si>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</si>
  <si>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</si>
  <si>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</si>
  <si>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</si>
  <si>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</si>
  <si>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</si>
  <si>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</si>
  <si>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</si>
  <si>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</si>
  <si>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</si>
  <si>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</si>
  <si>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</si>
  <si>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</si>
  <si>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</si>
  <si>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</si>
  <si>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</si>
  <si>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</si>
  <si>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</si>
  <si>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</si>
  <si>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</si>
  <si>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</si>
  <si>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</si>
  <si>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</si>
  <si>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</si>
  <si>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</si>
  <si>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</si>
  <si>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</si>
  <si>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</si>
  <si>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</si>
  <si>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</si>
  <si>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</si>
  <si>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</si>
  <si>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</si>
  <si>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</si>
  <si>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</si>
  <si>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</si>
  <si>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</si>
  <si>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</si>
  <si>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</si>
  <si>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</si>
  <si>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</si>
  <si>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</si>
  <si>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</si>
  <si>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</si>
  <si>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</si>
  <si>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</si>
  <si>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</si>
  <si>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</si>
  <si>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</si>
  <si>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</si>
  <si>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</si>
  <si>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</si>
  <si>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</si>
  <si>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</si>
  <si>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</si>
  <si>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</si>
  <si>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</si>
  <si>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</si>
  <si>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</si>
  <si>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</si>
  <si>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</si>
  <si>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</si>
  <si>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</si>
  <si>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</si>
  <si>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</si>
  <si>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</si>
  <si>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</si>
  <si>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</si>
  <si>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</si>
  <si>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</si>
  <si>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</si>
  <si>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</si>
  <si>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</si>
  <si>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</si>
  <si>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</si>
  <si>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</si>
  <si>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</si>
  <si>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</si>
  <si>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</si>
  <si>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</si>
  <si>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</si>
  <si>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</si>
  <si>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</si>
  <si>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</si>
  <si>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</si>
  <si>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</si>
  <si>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</si>
  <si>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</si>
  <si>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</si>
  <si>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</si>
  <si>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</si>
  <si>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</si>
  <si>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</si>
  <si>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</si>
  <si>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</si>
  <si>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</si>
  <si>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</si>
  <si>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</si>
  <si>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</si>
  <si>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</si>
  <si>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</si>
  <si>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</si>
  <si>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</si>
  <si>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</si>
  <si>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</si>
  <si>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</si>
  <si>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</si>
  <si>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</si>
  <si>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</si>
  <si>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</si>
  <si>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</si>
  <si>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</si>
  <si>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</si>
  <si>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</si>
  <si>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</si>
  <si>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</si>
  <si>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</si>
  <si>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</si>
  <si>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</si>
  <si>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</si>
  <si>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</si>
  <si>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</si>
  <si>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</si>
  <si>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</si>
  <si>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</si>
  <si>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</si>
  <si>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</si>
  <si>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</si>
  <si>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</si>
  <si>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</si>
  <si>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</si>
  <si>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</si>
  <si>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</si>
  <si>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</si>
  <si>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</si>
  <si>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</si>
  <si>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</si>
  <si>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</si>
  <si>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</si>
  <si>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</si>
  <si>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</si>
  <si>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</si>
  <si>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</si>
  <si>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</si>
  <si>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</si>
  <si>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</si>
  <si>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</si>
  <si>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</si>
  <si>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</si>
  <si>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</si>
  <si>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</si>
  <si>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</si>
  <si>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</si>
  <si>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</si>
  <si>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</si>
  <si>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</si>
  <si>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</si>
  <si>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</si>
  <si>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</si>
  <si>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</si>
  <si>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</si>
  <si>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</si>
  <si>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</si>
  <si>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</si>
  <si>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</si>
  <si>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</si>
  <si>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</si>
  <si>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</si>
  <si>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</si>
  <si>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</si>
  <si>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</si>
  <si>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</si>
  <si>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</si>
  <si>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</si>
  <si>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</si>
  <si>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</si>
  <si>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</si>
  <si>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</si>
  <si>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</si>
  <si>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</si>
  <si>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</si>
  <si>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</si>
  <si>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</si>
  <si>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</si>
  <si>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</si>
  <si>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</si>
  <si>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</si>
  <si>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</si>
  <si>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</si>
  <si>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</si>
  <si>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</si>
  <si>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</si>
  <si>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</si>
  <si>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</si>
  <si>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</si>
  <si>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</si>
  <si>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</si>
  <si>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</si>
  <si>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</si>
  <si>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</si>
  <si>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</si>
  <si>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</si>
  <si>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</si>
  <si>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</si>
  <si>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</si>
  <si>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</si>
  <si>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</si>
  <si>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</si>
  <si>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</si>
  <si>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</si>
  <si>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</si>
  <si>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</si>
  <si>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</si>
  <si>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</si>
  <si>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</si>
  <si>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</si>
  <si>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</si>
  <si>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</si>
  <si>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</si>
  <si>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</si>
  <si>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</si>
  <si>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</si>
  <si>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</si>
  <si>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</si>
  <si>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</si>
  <si>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</si>
  <si>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</si>
  <si>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</si>
  <si>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</si>
  <si>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</si>
  <si>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</si>
  <si>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</si>
  <si>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</si>
  <si>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</si>
  <si>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</si>
  <si>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</si>
  <si>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</si>
  <si>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</si>
  <si>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</si>
  <si>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</si>
  <si>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</si>
  <si>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</si>
  <si>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</si>
  <si>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</si>
  <si>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</si>
  <si>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</si>
  <si>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</si>
  <si>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</si>
  <si>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</si>
  <si>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</si>
  <si>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</si>
  <si>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</si>
  <si>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</si>
  <si>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</si>
  <si>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</si>
  <si>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</si>
  <si>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</si>
  <si>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</si>
  <si>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</si>
  <si>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</si>
  <si>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</si>
  <si>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</si>
  <si>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</si>
  <si>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</si>
  <si>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</si>
  <si>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</si>
  <si>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</si>
  <si>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</si>
  <si>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</si>
  <si>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</si>
  <si>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</si>
  <si>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</si>
  <si>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</si>
  <si>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</si>
  <si>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</si>
  <si>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</si>
  <si>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</si>
  <si>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</si>
  <si>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</si>
  <si>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</si>
  <si>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</si>
  <si>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</si>
  <si>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</si>
  <si>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</si>
  <si>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</si>
  <si>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</si>
  <si>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</si>
  <si>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</si>
  <si>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</si>
  <si>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</si>
  <si>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</si>
  <si>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</si>
  <si>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</si>
  <si>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</si>
  <si>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</si>
  <si>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</si>
  <si>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</si>
  <si>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</si>
  <si>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</si>
  <si>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</si>
  <si>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</si>
  <si>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</si>
  <si>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</si>
  <si>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</si>
  <si>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</si>
  <si>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</si>
  <si>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</si>
  <si>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</si>
  <si>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</si>
  <si>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</si>
  <si>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</si>
  <si>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</si>
  <si>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</si>
  <si>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</si>
  <si>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</si>
  <si>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</si>
  <si>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</si>
  <si>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</si>
  <si>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</si>
  <si>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</si>
  <si>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</si>
  <si>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</si>
  <si>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</si>
  <si>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</si>
  <si>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</si>
  <si>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</si>
  <si>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</si>
  <si>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</si>
  <si>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</si>
  <si>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</si>
  <si>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</si>
  <si>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</si>
  <si>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</si>
  <si>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</si>
  <si>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</si>
  <si>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</si>
  <si>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</si>
  <si>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</si>
  <si>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</si>
  <si>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</si>
  <si>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</si>
  <si>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</si>
  <si>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</si>
  <si>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</si>
  <si>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</si>
  <si>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</si>
  <si>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</si>
  <si>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</si>
  <si>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</si>
  <si>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</si>
  <si>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</si>
  <si>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</si>
  <si>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</si>
  <si>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</si>
  <si>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</si>
  <si>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</si>
  <si>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</si>
  <si>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</si>
  <si>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</si>
  <si>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</si>
  <si>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</si>
  <si>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</si>
  <si>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</si>
  <si>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</si>
  <si>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</si>
  <si>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</si>
  <si>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</si>
  <si>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</si>
  <si>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</si>
  <si>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</si>
  <si>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</si>
  <si>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</si>
  <si>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</si>
  <si>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</si>
  <si>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</si>
  <si>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</si>
  <si>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</si>
  <si>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</si>
  <si>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</si>
  <si>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</si>
  <si>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</si>
  <si>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</si>
  <si>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</si>
  <si>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</si>
  <si>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</si>
  <si>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</si>
  <si>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</si>
  <si>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</si>
  <si>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</si>
  <si>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</si>
  <si>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</si>
  <si>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</si>
  <si>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</si>
  <si>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</si>
  <si>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</si>
  <si>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</si>
  <si>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</si>
  <si>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</si>
  <si>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</si>
  <si>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</si>
  <si>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</si>
  <si>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</si>
  <si>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</si>
  <si>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</si>
  <si>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</si>
  <si>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</si>
  <si>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</si>
  <si>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</si>
  <si>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</si>
  <si>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</si>
  <si>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</si>
  <si>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</si>
  <si>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</si>
  <si>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</si>
  <si>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</si>
  <si>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</si>
  <si>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</si>
  <si>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</si>
  <si>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</si>
  <si>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</si>
  <si>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</si>
  <si>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</si>
  <si>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</si>
  <si>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</si>
  <si>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</si>
  <si>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</si>
  <si>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</si>
  <si>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</si>
  <si>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</si>
  <si>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</si>
  <si>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</si>
  <si>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</si>
  <si>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</si>
  <si>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</si>
  <si>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</si>
  <si>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</si>
  <si>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</si>
  <si>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</si>
  <si>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</si>
  <si>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</si>
  <si>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</si>
  <si>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</si>
  <si>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</si>
  <si>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</si>
  <si>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</si>
  <si>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</si>
  <si>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</si>
  <si>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</si>
  <si>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</si>
  <si>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</si>
  <si>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</si>
  <si>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</si>
  <si>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</si>
  <si>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</si>
  <si>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</si>
  <si>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</si>
  <si>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</si>
  <si>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</si>
  <si>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</si>
  <si>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</si>
  <si>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</si>
  <si>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</si>
  <si>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</si>
  <si>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</si>
  <si>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</si>
  <si>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</si>
  <si>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</si>
  <si>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</si>
  <si>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</si>
  <si>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</si>
  <si>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</si>
  <si>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</si>
  <si>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</si>
  <si>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</si>
  <si>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</si>
  <si>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</si>
  <si>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</si>
  <si>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</si>
  <si>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</si>
  <si>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</si>
  <si>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</si>
  <si>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</si>
  <si>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</si>
  <si>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</si>
  <si>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</si>
  <si>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</si>
  <si>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</si>
  <si>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</si>
  <si>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</si>
  <si>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</si>
  <si>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</si>
  <si>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</si>
  <si>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 xml:space="preserve">    保障性安居工程支出</t>
  </si>
  <si>
    <t xml:space="preserve">      住房公积金</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</si>
  <si>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</si>
  <si>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</si>
  <si>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</si>
  <si>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</si>
  <si>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</si>
  <si>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</si>
  <si>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</si>
  <si>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</si>
  <si>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</si>
  <si>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</si>
  <si>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</si>
  <si>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</si>
  <si>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</si>
  <si>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</si>
  <si>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</si>
  <si>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</si>
  <si>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</si>
  <si>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</si>
  <si>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</si>
  <si>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</si>
  <si>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</si>
  <si>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</si>
  <si>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</si>
  <si>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</si>
  <si>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</si>
  <si>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</si>
  <si>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</si>
  <si>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</si>
  <si>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</si>
  <si>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</si>
  <si>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</si>
  <si>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</si>
  <si>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</si>
  <si>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</si>
  <si>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</si>
  <si>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</si>
  <si>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</si>
  <si>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</si>
  <si>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</si>
  <si>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</si>
  <si>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</si>
  <si>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</si>
  <si>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</si>
  <si>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</si>
  <si>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</si>
  <si>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</si>
  <si>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</si>
  <si>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</si>
  <si>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</si>
  <si>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</si>
  <si>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</si>
  <si>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</si>
  <si>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</si>
  <si>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</si>
  <si>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</si>
  <si>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</si>
  <si>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</si>
  <si>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</si>
  <si>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</si>
  <si>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</si>
  <si>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</si>
  <si>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</si>
  <si>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</si>
  <si>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</si>
  <si>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</si>
  <si>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</si>
  <si>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</si>
  <si>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</si>
  <si>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</si>
  <si>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</si>
  <si>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</si>
  <si>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</si>
  <si>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</si>
  <si>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</si>
  <si>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</si>
  <si>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</si>
  <si>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</si>
  <si>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</si>
  <si>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</si>
  <si>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</si>
  <si>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</si>
  <si>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</si>
  <si>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</si>
  <si>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</si>
  <si>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</si>
  <si>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</si>
  <si>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</si>
  <si>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</si>
  <si>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</si>
  <si>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</si>
  <si>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</si>
  <si>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</si>
  <si>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</si>
  <si>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</si>
  <si>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</si>
  <si>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</si>
  <si>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</si>
  <si>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</si>
  <si>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</si>
  <si>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</si>
  <si>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</si>
  <si>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</si>
  <si>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</si>
  <si>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</si>
  <si>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</si>
  <si>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</si>
  <si>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</si>
  <si>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</si>
  <si>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</si>
  <si>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</si>
  <si>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</si>
  <si>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</si>
  <si>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</si>
  <si>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</si>
  <si>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</si>
  <si>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</si>
  <si>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</si>
  <si>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</si>
  <si>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</si>
  <si>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</si>
  <si>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</si>
  <si>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</si>
  <si>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</si>
  <si>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</si>
  <si>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</si>
  <si>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</si>
  <si>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</si>
  <si>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</si>
  <si>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</si>
  <si>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</si>
  <si>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</si>
  <si>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</si>
  <si>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</si>
  <si>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</si>
  <si>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</si>
  <si>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</si>
  <si>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</si>
  <si>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</si>
  <si>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</si>
  <si>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</si>
  <si>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</si>
  <si>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</si>
  <si>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</si>
  <si>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</si>
  <si>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</si>
  <si>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</si>
  <si>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</si>
  <si>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</si>
  <si>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</si>
  <si>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</si>
  <si>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</si>
  <si>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</si>
  <si>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</si>
  <si>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</si>
  <si>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</si>
  <si>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</si>
  <si>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</si>
  <si>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</si>
  <si>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</si>
  <si>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</si>
  <si>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</si>
  <si>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</si>
  <si>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</si>
  <si>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</si>
  <si>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</si>
  <si>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</si>
  <si>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</si>
  <si>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</si>
  <si>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</si>
  <si>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</si>
  <si>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</si>
  <si>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</si>
  <si>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</si>
  <si>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</si>
  <si>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</si>
  <si>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</si>
  <si>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</si>
  <si>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</si>
  <si>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</si>
  <si>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</si>
  <si>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</si>
  <si>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</si>
  <si>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</si>
  <si>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</si>
  <si>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</si>
  <si>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</si>
  <si>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</si>
  <si>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</si>
  <si>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</si>
  <si>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</si>
  <si>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</si>
  <si>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</si>
  <si>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</si>
  <si>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</si>
  <si>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</si>
  <si>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</si>
  <si>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</si>
  <si>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</si>
  <si>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</si>
  <si>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</si>
  <si>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</si>
  <si>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</si>
  <si>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</si>
  <si>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</si>
  <si>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</si>
  <si>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</si>
  <si>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</si>
  <si>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</si>
  <si>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</si>
  <si>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</si>
  <si>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 xml:space="preserve">  其他支出</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</si>
  <si>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</si>
  <si>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</si>
  <si>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</si>
  <si>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</si>
  <si>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</si>
  <si>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</si>
  <si>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</si>
  <si>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</si>
  <si>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</si>
  <si>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</si>
  <si>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</si>
  <si>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</si>
  <si>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</si>
  <si>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</si>
  <si>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</si>
  <si>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</si>
  <si>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</si>
  <si>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</si>
  <si>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2320304</t>
  </si>
  <si>
    <t>表4</t>
  </si>
  <si>
    <t>岳阳县2021年一般公共预算本级支出表</t>
  </si>
  <si>
    <t>2130705</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</si>
  <si>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</si>
  <si>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</si>
  <si>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</si>
  <si>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</si>
  <si>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</si>
  <si>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</si>
  <si>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</si>
  <si>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</si>
  <si>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表5</t>
  </si>
  <si>
    <t>岳阳县2021年一般公共预算本级基本支出表</t>
  </si>
  <si>
    <t>项目（科目名称及编码）</t>
  </si>
  <si>
    <t>本年预算金额</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</si>
  <si>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</si>
  <si>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</si>
  <si>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</si>
  <si>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</si>
  <si>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</si>
  <si>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</si>
  <si>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</si>
  <si>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</si>
  <si>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</si>
  <si>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</si>
  <si>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</si>
  <si>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</si>
  <si>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</si>
  <si>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</si>
  <si>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</si>
  <si>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</si>
  <si>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</si>
  <si>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</si>
  <si>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</si>
  <si>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</si>
  <si>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</si>
  <si>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</si>
  <si>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</si>
  <si>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</si>
  <si>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</si>
  <si>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</si>
  <si>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</si>
  <si>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</si>
  <si>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</si>
  <si>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</si>
  <si>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</si>
  <si>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</si>
  <si>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</si>
  <si>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 xml:space="preserve"> 社会福利和救助</t>
  </si>
  <si>
    <t>50902</t>
  </si>
  <si>
    <t>助学金</t>
  </si>
  <si>
    <t>50903</t>
  </si>
  <si>
    <t xml:space="preserve"> 个人农业生产补贴</t>
  </si>
  <si>
    <t>50905</t>
  </si>
  <si>
    <t xml:space="preserve"> 离退休费</t>
  </si>
  <si>
    <t>50999</t>
  </si>
  <si>
    <t xml:space="preserve"> 其他对个人和家庭补助</t>
  </si>
  <si>
    <t>表6</t>
  </si>
  <si>
    <t>岳阳县2021年一般公共预算税收返还和转移支付表</t>
  </si>
  <si>
    <r>
      <rPr>
        <b/>
        <sz val="10"/>
        <color indexed="8"/>
        <rFont val="宋体"/>
        <charset val="134"/>
      </rPr>
      <t>收入</t>
    </r>
  </si>
  <si>
    <r>
      <rPr>
        <b/>
        <sz val="10"/>
        <color indexed="8"/>
        <rFont val="宋体"/>
        <charset val="134"/>
      </rPr>
      <t>预算数</t>
    </r>
  </si>
  <si>
    <t>本级收入合计</t>
  </si>
  <si>
    <r>
      <rPr>
        <b/>
        <sz val="10"/>
        <color indexed="8"/>
        <rFont val="宋体"/>
        <charset val="134"/>
      </rPr>
      <t>转移性收入</t>
    </r>
  </si>
  <si>
    <r>
      <rPr>
        <b/>
        <sz val="10"/>
        <color theme="1"/>
        <rFont val="宋体"/>
        <charset val="134"/>
        <scheme val="minor"/>
      </rPr>
      <t xml:space="preserve">    </t>
    </r>
    <r>
      <rPr>
        <b/>
        <sz val="10"/>
        <color indexed="8"/>
        <rFont val="宋体"/>
        <charset val="134"/>
      </rPr>
      <t>返还性收入</t>
    </r>
  </si>
  <si>
    <r>
      <rPr>
        <sz val="10"/>
        <color theme="1"/>
        <rFont val="宋体"/>
        <charset val="134"/>
        <scheme val="minor"/>
      </rPr>
      <t xml:space="preserve">      </t>
    </r>
    <r>
      <rPr>
        <sz val="10"/>
        <color indexed="8"/>
        <rFont val="宋体"/>
        <charset val="134"/>
      </rPr>
      <t xml:space="preserve">所得税基数返还收入 </t>
    </r>
  </si>
  <si>
    <r>
      <rPr>
        <sz val="10"/>
        <color theme="1"/>
        <rFont val="宋体"/>
        <charset val="134"/>
        <scheme val="minor"/>
      </rPr>
      <t xml:space="preserve">      </t>
    </r>
    <r>
      <rPr>
        <sz val="10"/>
        <color indexed="8"/>
        <rFont val="宋体"/>
        <charset val="134"/>
      </rPr>
      <t>成品油税费改革税收返还收入</t>
    </r>
  </si>
  <si>
    <r>
      <rPr>
        <sz val="10"/>
        <color theme="1"/>
        <rFont val="宋体"/>
        <charset val="134"/>
        <scheme val="minor"/>
      </rPr>
      <t xml:space="preserve">      </t>
    </r>
    <r>
      <rPr>
        <sz val="10"/>
        <color indexed="8"/>
        <rFont val="宋体"/>
        <charset val="134"/>
      </rPr>
      <t>增值税税收返还收入</t>
    </r>
  </si>
  <si>
    <r>
      <rPr>
        <sz val="10"/>
        <color theme="1"/>
        <rFont val="宋体"/>
        <charset val="134"/>
        <scheme val="minor"/>
      </rPr>
      <t xml:space="preserve">      </t>
    </r>
    <r>
      <rPr>
        <sz val="10"/>
        <color indexed="8"/>
        <rFont val="宋体"/>
        <charset val="134"/>
      </rPr>
      <t>消费税税收返还收入</t>
    </r>
  </si>
  <si>
    <r>
      <rPr>
        <sz val="10"/>
        <color theme="1"/>
        <rFont val="宋体"/>
        <charset val="134"/>
        <scheme val="minor"/>
      </rPr>
      <t xml:space="preserve">      </t>
    </r>
    <r>
      <rPr>
        <sz val="10"/>
        <color indexed="8"/>
        <rFont val="宋体"/>
        <charset val="134"/>
      </rPr>
      <t>增值税五五分享税收返还收入</t>
    </r>
  </si>
  <si>
    <r>
      <rPr>
        <sz val="10"/>
        <color theme="1"/>
        <rFont val="宋体"/>
        <charset val="134"/>
        <scheme val="minor"/>
      </rPr>
      <t xml:space="preserve">      </t>
    </r>
    <r>
      <rPr>
        <sz val="10"/>
        <color indexed="8"/>
        <rFont val="宋体"/>
        <charset val="134"/>
      </rPr>
      <t>其他返还性收入</t>
    </r>
  </si>
  <si>
    <r>
      <rPr>
        <b/>
        <sz val="10"/>
        <color theme="1"/>
        <rFont val="宋体"/>
        <charset val="134"/>
        <scheme val="minor"/>
      </rPr>
      <t xml:space="preserve">    </t>
    </r>
    <r>
      <rPr>
        <b/>
        <sz val="10"/>
        <color indexed="8"/>
        <rFont val="宋体"/>
        <charset val="134"/>
      </rPr>
      <t>一般性转移支付收入</t>
    </r>
  </si>
  <si>
    <t xml:space="preserve">      体制补助收入</t>
  </si>
  <si>
    <t xml:space="preserve">      均衡性转移支付收入</t>
  </si>
  <si>
    <t xml:space="preserve">      县级基本财力保障机制奖补资金收入</t>
  </si>
  <si>
    <t xml:space="preserve">      结算补助收入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</si>
  <si>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</si>
  <si>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</si>
  <si>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</si>
  <si>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</si>
  <si>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</si>
  <si>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贫困地区转移支付收入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</si>
  <si>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</si>
  <si>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</si>
  <si>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</si>
  <si>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</si>
  <si>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</si>
  <si>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</si>
  <si>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</si>
  <si>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</si>
  <si>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</si>
  <si>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</si>
  <si>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</si>
  <si>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其他一般性转移支付收入</t>
  </si>
  <si>
    <t xml:space="preserve">   专项转移支付收入</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</si>
  <si>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</si>
  <si>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</si>
  <si>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</si>
  <si>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</si>
  <si>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</si>
  <si>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</si>
  <si>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</si>
  <si>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</si>
  <si>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</si>
  <si>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</si>
  <si>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</si>
  <si>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</si>
  <si>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</si>
  <si>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</si>
  <si>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</si>
  <si>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</si>
  <si>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</si>
  <si>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</si>
  <si>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</si>
  <si>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</si>
  <si>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其他支出(类)</t>
  </si>
  <si>
    <t>表7</t>
  </si>
  <si>
    <t>岳阳县2021年一般公共预算专项转移支付分地区分项目表</t>
  </si>
  <si>
    <t>单位</t>
  </si>
  <si>
    <t>基数补贴</t>
  </si>
  <si>
    <t>村级组织运转经费</t>
  </si>
  <si>
    <t>税收返还</t>
  </si>
  <si>
    <t>税改专项转移支付</t>
  </si>
  <si>
    <t>铁山水资源保护</t>
  </si>
  <si>
    <t>财力转移支付</t>
  </si>
  <si>
    <t>其他收入</t>
  </si>
  <si>
    <t>柏祥</t>
  </si>
  <si>
    <t>步仙</t>
  </si>
  <si>
    <t>长湖</t>
  </si>
  <si>
    <t>筻口</t>
  </si>
  <si>
    <t>公田</t>
  </si>
  <si>
    <t>黄沙</t>
  </si>
  <si>
    <t>毛田</t>
  </si>
  <si>
    <t>荣家湾</t>
  </si>
  <si>
    <t>麻塘</t>
  </si>
  <si>
    <t>新开</t>
  </si>
  <si>
    <t>新墙</t>
  </si>
  <si>
    <t>杨林</t>
  </si>
  <si>
    <t>月田</t>
  </si>
  <si>
    <t>张谷英</t>
  </si>
  <si>
    <t>中洲</t>
  </si>
  <si>
    <t>东洞庭</t>
  </si>
  <si>
    <t>表8</t>
  </si>
  <si>
    <t>岳阳县政府一般债务限额和余额表</t>
  </si>
  <si>
    <t>单位：亿元</t>
  </si>
  <si>
    <t>年份</t>
  </si>
  <si>
    <t>限额情况</t>
  </si>
  <si>
    <t>余额情况</t>
  </si>
  <si>
    <t>2021年初</t>
  </si>
  <si>
    <t>表9</t>
  </si>
  <si>
    <t>岳阳县2021年政府性基金预算收入预算表</t>
  </si>
  <si>
    <t>收入</t>
  </si>
  <si>
    <t>计划数</t>
  </si>
  <si>
    <t>一、国有土地使用权出让收入</t>
  </si>
  <si>
    <t>二、城市基础设施配套费收入</t>
  </si>
  <si>
    <t>三、污水处理费收入</t>
  </si>
  <si>
    <t>四、专项债券收入</t>
  </si>
  <si>
    <t>五、其他政府性基金收入</t>
  </si>
  <si>
    <t>六、调入资金</t>
  </si>
  <si>
    <t>合    计</t>
  </si>
  <si>
    <t>表10</t>
  </si>
  <si>
    <t>岳阳县2021年政府性基金预算支出预算表</t>
  </si>
  <si>
    <t>支出</t>
  </si>
  <si>
    <t>备注</t>
  </si>
  <si>
    <t>一、城乡社区支出</t>
  </si>
  <si>
    <t xml:space="preserve">    国有土地使用权出让支出</t>
  </si>
  <si>
    <t xml:space="preserve">    城市基础设施配套费安排的支出</t>
  </si>
  <si>
    <t xml:space="preserve">    污水处理费安排的支出</t>
  </si>
  <si>
    <t xml:space="preserve">    土地储备专项债券收入安排的支出</t>
  </si>
  <si>
    <t>二、其他政府基金支出</t>
  </si>
  <si>
    <t>含政府债券付息支出4229万</t>
  </si>
  <si>
    <t>三、调出资金</t>
  </si>
  <si>
    <t>四、本年结余</t>
  </si>
  <si>
    <t>表11</t>
  </si>
  <si>
    <r>
      <rPr>
        <sz val="10.5"/>
        <rFont val="方正仿宋_GBK"/>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</si>
  <si>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</si>
  <si>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</si>
  <si>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</si>
  <si>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</si>
  <si>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</si>
  <si>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</si>
  <si>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</si>
  <si>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</si>
  <si>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</si>
  <si>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</si>
  <si>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注：岳阳县无政府性基金对下转移支付预算，故以空表列示</t>
  </si>
  <si>
    <t>表12</t>
  </si>
  <si>
    <t>岳阳县政府专项债务限额和余额表</t>
  </si>
  <si>
    <t>表13</t>
  </si>
  <si>
    <t>岳阳县2021年度国有资本经营收入预算表</t>
  </si>
  <si>
    <t>预算科目</t>
  </si>
  <si>
    <t>国有资本经营收入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</si>
  <si>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</si>
  <si>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</si>
  <si>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</si>
  <si>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</si>
  <si>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</si>
  <si>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</si>
  <si>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</si>
  <si>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</si>
  <si>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</si>
  <si>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</si>
  <si>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</si>
  <si>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</si>
  <si>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</si>
  <si>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</si>
  <si>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</si>
  <si>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</si>
  <si>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</si>
  <si>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</si>
  <si>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</si>
  <si>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</si>
  <si>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</si>
  <si>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</si>
  <si>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</si>
  <si>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</si>
  <si>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</si>
  <si>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</si>
  <si>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</si>
  <si>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</si>
  <si>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</si>
  <si>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</si>
  <si>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</si>
  <si>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</si>
  <si>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</si>
  <si>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</si>
  <si>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</si>
  <si>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</si>
  <si>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</si>
  <si>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</si>
  <si>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</si>
  <si>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</si>
  <si>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</si>
  <si>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</si>
  <si>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</si>
  <si>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</si>
  <si>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</si>
  <si>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</si>
  <si>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</si>
  <si>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</si>
  <si>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</si>
  <si>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</si>
  <si>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说明：岳阳县无国有资本经营收支预算计划，故以空表列示。</t>
  </si>
  <si>
    <t>表14</t>
  </si>
  <si>
    <t>岳阳县2021年度国有资本经营支出预算表</t>
  </si>
  <si>
    <t xml:space="preserve">  补充全国社会保障基金</t>
  </si>
  <si>
    <t xml:space="preserve">    国有资本经营预算补充社保基金支出</t>
  </si>
  <si>
    <t>国有资本经营预算支出</t>
  </si>
  <si>
    <t xml:space="preserve">  解决历史遗留问题及改革成本支出</t>
  </si>
  <si>
    <t xml:space="preserve">    其它解决历史遗留问题及改革成本支出</t>
  </si>
  <si>
    <t xml:space="preserve">  国有企业资本金注入</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</si>
  <si>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</si>
  <si>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</si>
  <si>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</si>
  <si>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</si>
  <si>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</si>
  <si>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转移性支出</t>
  </si>
  <si>
    <t xml:space="preserve">    国有资本经营预算调出资金</t>
  </si>
  <si>
    <t>国有资本经营支出合计</t>
  </si>
  <si>
    <t>结   余</t>
  </si>
  <si>
    <t>表15</t>
  </si>
  <si>
    <t>岳阳县2021年社会保险基金收入预算表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</si>
  <si>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</si>
  <si>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</si>
  <si>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</si>
  <si>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</si>
  <si>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</si>
  <si>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</si>
  <si>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</si>
  <si>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</si>
  <si>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一、收入合计</t>
  </si>
  <si>
    <t xml:space="preserve">    其中:1.社会保险费收入</t>
  </si>
  <si>
    <t xml:space="preserve">         2.财政补贴收入</t>
  </si>
  <si>
    <t xml:space="preserve">         3.利息收入</t>
  </si>
  <si>
    <t xml:space="preserve">         4.转移收入</t>
  </si>
  <si>
    <t xml:space="preserve">         5.其他收入</t>
  </si>
  <si>
    <t>表16</t>
  </si>
  <si>
    <t>岳阳县2021年社会保险基金支出预算表</t>
  </si>
  <si>
    <t xml:space="preserve">    1、社会保险待遇支出</t>
  </si>
  <si>
    <t xml:space="preserve">    2、其他支出</t>
  </si>
  <si>
    <t xml:space="preserve">    3、转移支出</t>
  </si>
  <si>
    <t>本年收支结余</t>
  </si>
  <si>
    <t>年末滚存结余</t>
  </si>
  <si>
    <t>表17</t>
  </si>
  <si>
    <t>岳阳县2021年“三公”经费预算汇总表</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</si>
  <si>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</si>
  <si>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</si>
  <si>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</si>
  <si>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</si>
  <si>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</si>
  <si>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t>
  </si>
  <si>
    <t xml:space="preserve"> AND T.AD_CODE_GK=430621 AND T.SET_YEAR_GK=2021</t>
  </si>
  <si>
    <t>上年债务限额及余额决算</t>
  </si>
  <si>
    <t>SET_YEAR_GK#2021</t>
  </si>
  <si>
    <t>SET_YEAR#2020</t>
  </si>
  <si>
    <t>AD_NAME#</t>
  </si>
  <si>
    <t>YBXE_Y1#</t>
  </si>
  <si>
    <t>ZXXE_Y1#</t>
  </si>
  <si>
    <t>YBYE_Y1#</t>
  </si>
  <si>
    <t>ZXYE_Y1#</t>
  </si>
  <si>
    <t>表18</t>
  </si>
  <si>
    <t>岳阳县2020年地方政府债务限额及余额决算情况表</t>
  </si>
  <si>
    <t>地   区</t>
  </si>
  <si>
    <t>2020年债务限额</t>
  </si>
  <si>
    <t>2020年债务余额（决算数）</t>
  </si>
  <si>
    <t>一般债务</t>
  </si>
  <si>
    <t>专项债务</t>
  </si>
  <si>
    <t>公  式</t>
  </si>
  <si>
    <t>A=B+C</t>
  </si>
  <si>
    <t>B</t>
  </si>
  <si>
    <t>C</t>
  </si>
  <si>
    <t>D=E+F</t>
  </si>
  <si>
    <t>E</t>
  </si>
  <si>
    <t>F</t>
  </si>
  <si>
    <t>岳阳县</t>
  </si>
  <si>
    <t>注：1.本表反映上一年度本地区、本级及分地区地方政府债务限额及余额决算数。</t>
  </si>
  <si>
    <t>2.本表由县级以上地方各级财政部门在同级人民代表大会常务委员会批准决算后二十日内公开。</t>
  </si>
  <si>
    <t>AD_CODE#430621</t>
  </si>
  <si>
    <t>AD_NAME#430621 岳阳县</t>
  </si>
  <si>
    <t>XM_NAME#</t>
  </si>
  <si>
    <t>AD_BJ#</t>
  </si>
  <si>
    <t>表19</t>
  </si>
  <si>
    <t>2020年地方政府债务发行及还本付息情况表</t>
  </si>
  <si>
    <t>本级</t>
  </si>
  <si>
    <t>一、2020年地方政府债务发行决算数</t>
  </si>
  <si>
    <t xml:space="preserve">     新增一般债券发行额</t>
  </si>
  <si>
    <t xml:space="preserve">     再融资一般债券发行额</t>
  </si>
  <si>
    <t xml:space="preserve">     新增专项债券发行额</t>
  </si>
  <si>
    <t xml:space="preserve">     再融资专项债券发行额</t>
  </si>
  <si>
    <t>二、2020年地方政府债务还本决算数</t>
  </si>
  <si>
    <t xml:space="preserve">     一般债务</t>
  </si>
  <si>
    <t xml:space="preserve">     专项债务</t>
  </si>
  <si>
    <t>三、2020年地方政府债务付息决算数</t>
  </si>
  <si>
    <t>注：本表由县级以上地方各级财政部门在同级人民代表大会常务委员会批准决算后二十日内公开，反映上一年度本地区、本级地方政府债务限额及余额决算数。</t>
  </si>
  <si>
    <t>表20</t>
  </si>
  <si>
    <t>2021年政府债券还本付息预算数</t>
  </si>
  <si>
    <t>地区</t>
  </si>
  <si>
    <r>
      <rPr>
        <b/>
        <sz val="10"/>
        <color theme="1"/>
        <rFont val="Times New Roman"/>
        <charset val="134"/>
      </rPr>
      <t>2021</t>
    </r>
    <r>
      <rPr>
        <b/>
        <sz val="10"/>
        <color theme="1"/>
        <rFont val="宋体"/>
        <charset val="134"/>
      </rPr>
      <t>年还本付息合计</t>
    </r>
  </si>
  <si>
    <t>应还本金</t>
  </si>
  <si>
    <t>应付利息</t>
  </si>
  <si>
    <t>一般债券</t>
  </si>
  <si>
    <t>专项债券</t>
  </si>
  <si>
    <t>DEBT_T_XXGK_XEYE</t>
  </si>
  <si>
    <t xml:space="preserve"> AND T.AD_CODE_GK=430621 AND T.SET_YEAR_GK=2022</t>
  </si>
  <si>
    <t>AD_CODE_GK#430621</t>
  </si>
  <si>
    <t>SET_YEAR_GK#2022</t>
  </si>
  <si>
    <t>SET_YEAR#2021</t>
  </si>
  <si>
    <t>AD_CODE#</t>
  </si>
  <si>
    <t>表21</t>
  </si>
  <si>
    <t xml:space="preserve"> 岳阳县2021年地方政府债务限额情况表</t>
  </si>
  <si>
    <t>2021年债务限额</t>
  </si>
  <si>
    <t>VALID#</t>
  </si>
  <si>
    <t>430621</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</si>
</sst>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quot;年&quot;m&quot;月&quot;d&quot;日&quot;;@"/>
    <numFmt numFmtId="178" formatCode="0.00_);[Red]\(0.00\)"/>
    <numFmt numFmtId="179" formatCode="0_ "/>
    <numFmt numFmtId="180" formatCode="0.00_ "/>
    <numFmt numFmtId="181" formatCode="0;_̀"/>
  </numFmts>
  <fonts count="92">
    <font>
      <sz val="12"/>
      <name val="宋体"/>
      <charset val="134"/>
    </font>
    <font>
      <sz val="9"/>
      <name val="SimSun"/>
      <charset val="134"/>
    </font>
    <font>
      <sz val="10"/>
      <name val="宋体"/>
      <charset val="134"/>
      <scheme val="minor"/>
    </font>
    <font>
      <b/>
      <sz val="15"/>
      <name val="SimSun"/>
      <charset val="134"/>
    </font>
    <font>
      <b/>
      <sz val="11"/>
      <name val="SimSun"/>
      <charset val="134"/>
    </font>
    <font>
      <sz val="11"/>
      <name val="SimSun"/>
      <charset val="134"/>
    </font>
    <font>
      <sz val="10"/>
      <name val="宋体"/>
      <charset val="134"/>
    </font>
    <font>
      <sz val="18"/>
      <name val="黑体"/>
      <charset val="134"/>
    </font>
    <font>
      <b/>
      <sz val="10"/>
      <name val="宋体"/>
      <charset val="134"/>
    </font>
    <font>
      <b/>
      <sz val="10"/>
      <color theme="1"/>
      <name val="Times New Roman"/>
      <charset val="134"/>
    </font>
    <font>
      <b/>
      <sz val="10"/>
      <name val="Times New Roman"/>
      <charset val="134"/>
    </font>
    <font>
      <sz val="10"/>
      <name val="Times New Roman"/>
      <charset val="134"/>
    </font>
    <font>
      <b/>
      <sz val="16"/>
      <name val="宋体"/>
      <charset val="134"/>
      <scheme val="minor"/>
    </font>
    <font>
      <sz val="11"/>
      <color indexed="8"/>
      <name val="宋体"/>
      <charset val="134"/>
      <scheme val="minor"/>
    </font>
    <font>
      <sz val="9"/>
      <name val="宋体"/>
      <charset val="134"/>
      <scheme val="minor"/>
    </font>
    <font>
      <b/>
      <sz val="11"/>
      <name val="宋体"/>
      <charset val="134"/>
      <scheme val="minor"/>
    </font>
    <font>
      <sz val="11"/>
      <name val="宋体"/>
      <charset val="134"/>
      <scheme val="minor"/>
    </font>
    <font>
      <b/>
      <sz val="18"/>
      <name val="黑体"/>
      <charset val="134"/>
    </font>
    <font>
      <sz val="12"/>
      <name val="楷体_GB2312"/>
      <charset val="134"/>
    </font>
    <font>
      <b/>
      <sz val="12"/>
      <name val="宋体"/>
      <charset val="134"/>
    </font>
    <font>
      <sz val="12"/>
      <name val="华文中宋"/>
      <charset val="134"/>
    </font>
    <font>
      <sz val="12"/>
      <name val="宋体"/>
      <charset val="134"/>
    </font>
    <font>
      <b/>
      <sz val="16"/>
      <color indexed="8"/>
      <name val="黑体"/>
      <charset val="134"/>
    </font>
    <font>
      <b/>
      <sz val="16"/>
      <name val="黑体"/>
      <charset val="134"/>
    </font>
    <font>
      <sz val="10"/>
      <color indexed="8"/>
      <name val="宋体"/>
      <charset val="134"/>
    </font>
    <font>
      <b/>
      <sz val="10"/>
      <color indexed="8"/>
      <name val="宋体"/>
      <charset val="134"/>
    </font>
    <font>
      <sz val="10"/>
      <color theme="1"/>
      <name val="宋体"/>
      <charset val="134"/>
      <scheme val="minor"/>
    </font>
    <font>
      <sz val="10"/>
      <name val="仿宋_GB2312"/>
      <charset val="134"/>
    </font>
    <font>
      <b/>
      <sz val="10"/>
      <color theme="1"/>
      <name val="宋体"/>
      <charset val="134"/>
      <scheme val="minor"/>
    </font>
    <font>
      <b/>
      <sz val="18"/>
      <name val="宋体"/>
      <charset val="134"/>
    </font>
    <font>
      <b/>
      <sz val="10"/>
      <name val="宋体"/>
      <charset val="134"/>
    </font>
    <font>
      <sz val="10"/>
      <name val="宋体"/>
      <charset val="134"/>
    </font>
    <font>
      <b/>
      <sz val="14"/>
      <name val="FZHei-B01"/>
      <charset val="134"/>
    </font>
    <font>
      <b/>
      <sz val="18"/>
      <name val="方正小标宋_GBK"/>
      <charset val="134"/>
    </font>
    <font>
      <sz val="14"/>
      <color rgb="FF000000"/>
      <name val="仿宋"/>
      <charset val="134"/>
    </font>
    <font>
      <sz val="9"/>
      <name val="宋体"/>
      <charset val="134"/>
    </font>
    <font>
      <sz val="10"/>
      <name val="Helv"/>
      <charset val="134"/>
    </font>
    <font>
      <sz val="11"/>
      <name val="Times New Roman"/>
      <charset val="134"/>
    </font>
    <font>
      <b/>
      <sz val="11"/>
      <name val="方正书宋_GBK"/>
      <charset val="134"/>
    </font>
    <font>
      <b/>
      <sz val="11"/>
      <name val="Times New Roman"/>
      <charset val="134"/>
    </font>
    <font>
      <sz val="11"/>
      <name val="宋体"/>
      <charset val="134"/>
    </font>
    <font>
      <b/>
      <sz val="11"/>
      <name val="宋体"/>
      <charset val="134"/>
    </font>
    <font>
      <sz val="16"/>
      <name val="宋体"/>
      <charset val="134"/>
    </font>
    <font>
      <b/>
      <sz val="16"/>
      <name val="FZHei-B01"/>
      <charset val="134"/>
    </font>
    <font>
      <b/>
      <sz val="9"/>
      <name val="宋体"/>
      <charset val="134"/>
    </font>
    <font>
      <b/>
      <sz val="14"/>
      <name val="黑体"/>
      <charset val="134"/>
    </font>
    <font>
      <b/>
      <sz val="10"/>
      <name val="宋体"/>
      <charset val="134"/>
      <scheme val="minor"/>
    </font>
    <font>
      <sz val="10"/>
      <color theme="1"/>
      <name val="黑体"/>
      <charset val="134"/>
    </font>
    <font>
      <sz val="10"/>
      <color theme="1"/>
      <name val="宋体"/>
      <charset val="134"/>
    </font>
    <font>
      <b/>
      <sz val="14"/>
      <color theme="1"/>
      <name val="黑体"/>
      <charset val="134"/>
    </font>
    <font>
      <b/>
      <sz val="16"/>
      <color indexed="8"/>
      <name val="宋体"/>
      <charset val="134"/>
    </font>
    <font>
      <b/>
      <sz val="11"/>
      <color indexed="8"/>
      <name val="宋体"/>
      <charset val="134"/>
    </font>
    <font>
      <b/>
      <sz val="10"/>
      <color indexed="8"/>
      <name val="宋体"/>
      <charset val="134"/>
      <scheme val="minor"/>
    </font>
    <font>
      <sz val="10"/>
      <color indexed="8"/>
      <name val="宋体"/>
      <charset val="134"/>
      <scheme val="minor"/>
    </font>
    <font>
      <b/>
      <sz val="16"/>
      <color theme="1"/>
      <name val="宋体"/>
      <charset val="134"/>
    </font>
    <font>
      <b/>
      <sz val="10"/>
      <color theme="1"/>
      <name val="宋体"/>
      <charset val="134"/>
    </font>
    <font>
      <b/>
      <sz val="16"/>
      <name val="宋体"/>
      <charset val="134"/>
    </font>
    <font>
      <sz val="10"/>
      <name val="黑体"/>
      <charset val="134"/>
    </font>
    <font>
      <sz val="14"/>
      <name val="宋体"/>
      <charset val="134"/>
      <scheme val="minor"/>
    </font>
    <font>
      <sz val="12"/>
      <name val="宋体"/>
      <charset val="134"/>
      <scheme val="minor"/>
    </font>
    <font>
      <b/>
      <sz val="24"/>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1"/>
      <color theme="1"/>
      <name val="宋体"/>
      <charset val="134"/>
      <scheme val="minor"/>
    </font>
    <font>
      <sz val="11"/>
      <color indexed="17"/>
      <name val="宋体"/>
      <charset val="134"/>
    </font>
    <font>
      <sz val="11"/>
      <color indexed="8"/>
      <name val="Tahoma"/>
      <charset val="134"/>
    </font>
    <font>
      <sz val="10.5"/>
      <name val="方正仿宋_GBK"/>
      <charset val="134"/>
    </font>
    <font>
      <sz val="11"/>
      <name val="方正仿宋_GBK"/>
      <charset val="134"/>
    </font>
    <font>
      <b/>
      <sz val="11"/>
      <name val="方正仿宋_GBK"/>
      <charset val="13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bgColor theme="0"/>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indexed="8"/>
      </right>
      <top/>
      <bottom style="thin">
        <color auto="1"/>
      </bottom>
      <diagonal/>
    </border>
    <border>
      <left/>
      <right style="thin">
        <color indexed="8"/>
      </right>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2">
    <xf numFmtId="0" fontId="0" fillId="0" borderId="0"/>
    <xf numFmtId="42" fontId="61" fillId="0" borderId="0" applyFont="0" applyFill="0" applyBorder="0" applyAlignment="0" applyProtection="0">
      <alignment vertical="center"/>
    </xf>
    <xf numFmtId="0" fontId="62" fillId="6" borderId="0" applyNumberFormat="0" applyBorder="0" applyAlignment="0" applyProtection="0">
      <alignment vertical="center"/>
    </xf>
    <xf numFmtId="0" fontId="63" fillId="7" borderId="29" applyNumberFormat="0" applyAlignment="0" applyProtection="0">
      <alignment vertical="center"/>
    </xf>
    <xf numFmtId="0" fontId="21" fillId="0" borderId="0"/>
    <xf numFmtId="0" fontId="21" fillId="0" borderId="0"/>
    <xf numFmtId="44" fontId="61" fillId="0" borderId="0" applyFont="0" applyFill="0" applyBorder="0" applyAlignment="0" applyProtection="0">
      <alignment vertical="center"/>
    </xf>
    <xf numFmtId="0" fontId="21" fillId="0" borderId="0"/>
    <xf numFmtId="0" fontId="35" fillId="0" borderId="0">
      <protection locked="0"/>
    </xf>
    <xf numFmtId="41" fontId="61" fillId="0" borderId="0" applyFont="0" applyFill="0" applyBorder="0" applyAlignment="0" applyProtection="0">
      <alignment vertical="center"/>
    </xf>
    <xf numFmtId="43" fontId="61" fillId="0" borderId="0" applyFont="0" applyFill="0" applyBorder="0" applyAlignment="0" applyProtection="0">
      <alignment vertical="center"/>
    </xf>
    <xf numFmtId="0" fontId="36" fillId="0" borderId="0"/>
    <xf numFmtId="0" fontId="21" fillId="0" borderId="0"/>
    <xf numFmtId="0" fontId="21" fillId="0" borderId="0">
      <alignment vertical="center"/>
    </xf>
    <xf numFmtId="0" fontId="62"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0" borderId="0" applyNumberFormat="0" applyFill="0" applyBorder="0" applyAlignment="0" applyProtection="0">
      <alignment vertical="center"/>
    </xf>
    <xf numFmtId="0" fontId="67" fillId="11" borderId="0" applyNumberFormat="0" applyBorder="0" applyAlignment="0" applyProtection="0">
      <alignment vertical="center"/>
    </xf>
    <xf numFmtId="9" fontId="21" fillId="0" borderId="0" applyFont="0" applyFill="0" applyBorder="0" applyAlignment="0" applyProtection="0">
      <alignment vertical="center"/>
    </xf>
    <xf numFmtId="0" fontId="67" fillId="11" borderId="0" applyNumberFormat="0" applyBorder="0" applyAlignment="0" applyProtection="0">
      <alignment vertical="center"/>
    </xf>
    <xf numFmtId="0" fontId="68" fillId="0" borderId="0" applyNumberFormat="0" applyFill="0" applyBorder="0" applyAlignment="0" applyProtection="0"/>
    <xf numFmtId="0" fontId="69" fillId="0" borderId="0" applyNumberFormat="0" applyFill="0" applyBorder="0" applyAlignment="0" applyProtection="0">
      <alignment vertical="center"/>
    </xf>
    <xf numFmtId="0" fontId="67" fillId="11" borderId="0" applyNumberFormat="0" applyBorder="0" applyAlignment="0" applyProtection="0">
      <alignment vertical="center"/>
    </xf>
    <xf numFmtId="9" fontId="70" fillId="0" borderId="0" applyFont="0" applyFill="0" applyBorder="0" applyAlignment="0" applyProtection="0">
      <alignment vertical="center"/>
    </xf>
    <xf numFmtId="0" fontId="21" fillId="0" borderId="0"/>
    <xf numFmtId="0" fontId="61" fillId="12" borderId="30" applyNumberFormat="0" applyFont="0" applyAlignment="0" applyProtection="0">
      <alignment vertical="center"/>
    </xf>
    <xf numFmtId="0" fontId="65"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6" fillId="0" borderId="0"/>
    <xf numFmtId="0" fontId="21" fillId="0" borderId="0"/>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9" fontId="70" fillId="0" borderId="0" applyFont="0" applyFill="0" applyBorder="0" applyAlignment="0" applyProtection="0">
      <alignment vertical="center"/>
    </xf>
    <xf numFmtId="0" fontId="75" fillId="0" borderId="31" applyNumberFormat="0" applyFill="0" applyAlignment="0" applyProtection="0">
      <alignment vertical="center"/>
    </xf>
    <xf numFmtId="0" fontId="76" fillId="0" borderId="0"/>
    <xf numFmtId="0" fontId="21" fillId="0" borderId="0"/>
    <xf numFmtId="0" fontId="77" fillId="0" borderId="31" applyNumberFormat="0" applyFill="0" applyAlignment="0" applyProtection="0">
      <alignment vertical="center"/>
    </xf>
    <xf numFmtId="0" fontId="65" fillId="14" borderId="0" applyNumberFormat="0" applyBorder="0" applyAlignment="0" applyProtection="0">
      <alignment vertical="center"/>
    </xf>
    <xf numFmtId="0" fontId="71" fillId="0" borderId="32" applyNumberFormat="0" applyFill="0" applyAlignment="0" applyProtection="0">
      <alignment vertical="center"/>
    </xf>
    <xf numFmtId="0" fontId="65" fillId="15" borderId="0" applyNumberFormat="0" applyBorder="0" applyAlignment="0" applyProtection="0">
      <alignment vertical="center"/>
    </xf>
    <xf numFmtId="0" fontId="78" fillId="16" borderId="33" applyNumberFormat="0" applyAlignment="0" applyProtection="0">
      <alignment vertical="center"/>
    </xf>
    <xf numFmtId="0" fontId="21" fillId="0" borderId="0"/>
    <xf numFmtId="0" fontId="21" fillId="0" borderId="0">
      <alignment vertical="center"/>
    </xf>
    <xf numFmtId="0" fontId="79" fillId="16" borderId="29" applyNumberFormat="0" applyAlignment="0" applyProtection="0">
      <alignment vertical="center"/>
    </xf>
    <xf numFmtId="0" fontId="80" fillId="17" borderId="34" applyNumberFormat="0" applyAlignment="0" applyProtection="0">
      <alignment vertical="center"/>
    </xf>
    <xf numFmtId="0" fontId="62" fillId="18" borderId="0" applyNumberFormat="0" applyBorder="0" applyAlignment="0" applyProtection="0">
      <alignment vertical="center"/>
    </xf>
    <xf numFmtId="0" fontId="65" fillId="19" borderId="0" applyNumberFormat="0" applyBorder="0" applyAlignment="0" applyProtection="0">
      <alignment vertical="center"/>
    </xf>
    <xf numFmtId="0" fontId="81" fillId="0" borderId="35" applyNumberFormat="0" applyFill="0" applyAlignment="0" applyProtection="0">
      <alignment vertical="center"/>
    </xf>
    <xf numFmtId="0" fontId="82" fillId="0" borderId="36" applyNumberFormat="0" applyFill="0" applyAlignment="0" applyProtection="0">
      <alignment vertical="center"/>
    </xf>
    <xf numFmtId="0" fontId="83" fillId="20" borderId="0" applyNumberFormat="0" applyBorder="0" applyAlignment="0" applyProtection="0">
      <alignment vertical="center"/>
    </xf>
    <xf numFmtId="0" fontId="84" fillId="21" borderId="0" applyNumberFormat="0" applyBorder="0" applyAlignment="0" applyProtection="0">
      <alignment vertical="center"/>
    </xf>
    <xf numFmtId="0" fontId="21" fillId="0" borderId="0"/>
    <xf numFmtId="0" fontId="62" fillId="22" borderId="0" applyNumberFormat="0" applyBorder="0" applyAlignment="0" applyProtection="0">
      <alignment vertical="center"/>
    </xf>
    <xf numFmtId="0" fontId="65"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5" fillId="32" borderId="0" applyNumberFormat="0" applyBorder="0" applyAlignment="0" applyProtection="0">
      <alignment vertical="center"/>
    </xf>
    <xf numFmtId="0" fontId="62" fillId="33" borderId="0" applyNumberFormat="0" applyBorder="0" applyAlignment="0" applyProtection="0">
      <alignment vertical="center"/>
    </xf>
    <xf numFmtId="0" fontId="65" fillId="34" borderId="0" applyNumberFormat="0" applyBorder="0" applyAlignment="0" applyProtection="0">
      <alignment vertical="center"/>
    </xf>
    <xf numFmtId="0" fontId="65" fillId="35" borderId="0" applyNumberFormat="0" applyBorder="0" applyAlignment="0" applyProtection="0">
      <alignment vertical="center"/>
    </xf>
    <xf numFmtId="0" fontId="62" fillId="36" borderId="0" applyNumberFormat="0" applyBorder="0" applyAlignment="0" applyProtection="0">
      <alignment vertical="center"/>
    </xf>
    <xf numFmtId="0" fontId="65" fillId="37" borderId="0" applyNumberFormat="0" applyBorder="0" applyAlignment="0" applyProtection="0">
      <alignment vertical="center"/>
    </xf>
    <xf numFmtId="0" fontId="85" fillId="0" borderId="0" applyNumberFormat="0" applyFill="0" applyBorder="0" applyAlignment="0" applyProtection="0">
      <alignment vertical="top"/>
    </xf>
    <xf numFmtId="0" fontId="86" fillId="0" borderId="0"/>
    <xf numFmtId="9" fontId="21" fillId="0" borderId="0" applyFont="0" applyFill="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87" fillId="38" borderId="0" applyNumberFormat="0" applyBorder="0" applyAlignment="0" applyProtection="0">
      <alignment vertical="center"/>
    </xf>
    <xf numFmtId="0" fontId="21" fillId="0" borderId="0">
      <alignment vertical="center"/>
    </xf>
    <xf numFmtId="0" fontId="21" fillId="0" borderId="0">
      <alignment vertical="center"/>
    </xf>
    <xf numFmtId="0" fontId="70" fillId="0" borderId="0">
      <alignment vertical="center"/>
    </xf>
    <xf numFmtId="0" fontId="70" fillId="0" borderId="0" applyProtection="0"/>
    <xf numFmtId="0" fontId="70" fillId="0" borderId="0" applyProtection="0"/>
    <xf numFmtId="0" fontId="87" fillId="38" borderId="0" applyNumberFormat="0" applyBorder="0" applyAlignment="0" applyProtection="0">
      <alignment vertical="center"/>
    </xf>
    <xf numFmtId="0" fontId="70" fillId="0" borderId="0">
      <alignment vertical="center"/>
    </xf>
    <xf numFmtId="0" fontId="21" fillId="0" borderId="0">
      <alignment vertical="center"/>
    </xf>
    <xf numFmtId="0" fontId="21"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7" fillId="3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76" fillId="0" borderId="0"/>
    <xf numFmtId="0" fontId="21" fillId="0" borderId="0"/>
    <xf numFmtId="0" fontId="21" fillId="0" borderId="0"/>
    <xf numFmtId="0" fontId="21" fillId="0" borderId="0"/>
    <xf numFmtId="0" fontId="21" fillId="0" borderId="0"/>
    <xf numFmtId="0" fontId="87" fillId="38"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alignment vertical="center"/>
    </xf>
    <xf numFmtId="0" fontId="86" fillId="0" borderId="0">
      <alignment vertical="center"/>
    </xf>
    <xf numFmtId="0" fontId="70" fillId="0" borderId="0"/>
    <xf numFmtId="0" fontId="86" fillId="0" borderId="0">
      <alignment vertical="center"/>
    </xf>
    <xf numFmtId="0" fontId="86" fillId="0" borderId="0">
      <alignment vertical="center"/>
    </xf>
    <xf numFmtId="0" fontId="6" fillId="0" borderId="0"/>
    <xf numFmtId="0" fontId="86"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88" fillId="0" borderId="0"/>
    <xf numFmtId="0" fontId="76" fillId="0" borderId="0"/>
    <xf numFmtId="0" fontId="21" fillId="0" borderId="0"/>
    <xf numFmtId="0" fontId="21" fillId="0" borderId="0"/>
    <xf numFmtId="0" fontId="76"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76"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0" fillId="0" borderId="0">
      <alignment vertical="center"/>
    </xf>
    <xf numFmtId="0" fontId="70" fillId="0" borderId="0">
      <alignment vertical="center"/>
    </xf>
    <xf numFmtId="0" fontId="21" fillId="0" borderId="0"/>
    <xf numFmtId="0" fontId="21" fillId="0" borderId="0"/>
    <xf numFmtId="0" fontId="21" fillId="0" borderId="0"/>
    <xf numFmtId="0" fontId="70" fillId="0" borderId="0">
      <alignment vertical="center"/>
    </xf>
    <xf numFmtId="0" fontId="70" fillId="0" borderId="0">
      <alignment vertical="center"/>
    </xf>
    <xf numFmtId="0" fontId="36" fillId="0" borderId="0"/>
    <xf numFmtId="0" fontId="76" fillId="0" borderId="0"/>
    <xf numFmtId="0" fontId="76" fillId="0" borderId="0"/>
    <xf numFmtId="0" fontId="21" fillId="0" borderId="0"/>
    <xf numFmtId="0" fontId="21" fillId="0" borderId="0"/>
    <xf numFmtId="0" fontId="40" fillId="0" borderId="0"/>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alignment vertical="center"/>
    </xf>
    <xf numFmtId="0" fontId="21" fillId="0" borderId="0"/>
    <xf numFmtId="0" fontId="21" fillId="0" borderId="0"/>
  </cellStyleXfs>
  <cellXfs count="357">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0" xfId="0" applyFont="1" applyFill="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3" xfId="0" applyFont="1" applyFill="1" applyBorder="1" applyAlignment="1">
      <alignment horizontal="center" vertical="center"/>
    </xf>
    <xf numFmtId="178" fontId="9" fillId="0" borderId="4"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6" xfId="0" applyNumberFormat="1" applyFont="1" applyFill="1" applyBorder="1" applyAlignment="1">
      <alignment horizontal="center" vertical="center"/>
    </xf>
    <xf numFmtId="0" fontId="8" fillId="0" borderId="7" xfId="0"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176" fontId="2" fillId="0" borderId="1"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0" fontId="0" fillId="0" borderId="0" xfId="0"/>
    <xf numFmtId="0" fontId="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xf>
    <xf numFmtId="0" fontId="14" fillId="0" borderId="0" xfId="0" applyFont="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horizontal="center" vertical="center" wrapText="1"/>
    </xf>
    <xf numFmtId="0" fontId="14"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right" vertical="center"/>
    </xf>
    <xf numFmtId="0" fontId="17" fillId="0" borderId="0" xfId="0" applyFont="1" applyAlignment="1">
      <alignment horizontal="center" vertical="center" wrapText="1"/>
    </xf>
    <xf numFmtId="0" fontId="16" fillId="0" borderId="0" xfId="0" applyFont="1" applyAlignment="1">
      <alignment horizontal="righ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0" xfId="94" applyFont="1" applyAlignment="1">
      <alignment vertical="center"/>
    </xf>
    <xf numFmtId="0" fontId="19" fillId="0" borderId="0" xfId="94" applyFont="1" applyAlignment="1">
      <alignment vertical="center"/>
    </xf>
    <xf numFmtId="0" fontId="0" fillId="0" borderId="0" xfId="94" applyFont="1" applyAlignment="1">
      <alignment vertical="center"/>
    </xf>
    <xf numFmtId="0" fontId="0" fillId="0" borderId="0" xfId="94" applyFont="1" applyAlignment="1">
      <alignment horizontal="center" vertical="center"/>
    </xf>
    <xf numFmtId="0" fontId="6" fillId="0" borderId="0" xfId="94" applyFont="1" applyAlignment="1">
      <alignment horizontal="right" vertical="center"/>
    </xf>
    <xf numFmtId="0" fontId="7" fillId="0" borderId="0" xfId="94" applyFont="1" applyAlignment="1">
      <alignment horizontal="center" vertical="center"/>
    </xf>
    <xf numFmtId="0" fontId="18" fillId="0" borderId="11" xfId="94" applyFont="1" applyBorder="1" applyAlignment="1">
      <alignment vertical="center"/>
    </xf>
    <xf numFmtId="0" fontId="0" fillId="0" borderId="0" xfId="94" applyFont="1" applyAlignment="1">
      <alignment horizontal="right" vertical="center"/>
    </xf>
    <xf numFmtId="0" fontId="19" fillId="0" borderId="12" xfId="94" applyFont="1" applyBorder="1" applyAlignment="1">
      <alignment horizontal="center" vertical="center"/>
    </xf>
    <xf numFmtId="0" fontId="0" fillId="0" borderId="1" xfId="94" applyFont="1" applyBorder="1" applyAlignment="1">
      <alignment horizontal="center" vertical="center"/>
    </xf>
    <xf numFmtId="0" fontId="0" fillId="0" borderId="1" xfId="94" applyFont="1" applyBorder="1" applyAlignment="1">
      <alignment vertical="center"/>
    </xf>
    <xf numFmtId="0" fontId="20" fillId="0" borderId="0" xfId="94" applyFont="1" applyAlignment="1">
      <alignment vertical="center"/>
    </xf>
    <xf numFmtId="0" fontId="0" fillId="0" borderId="3" xfId="94" applyFont="1" applyBorder="1" applyAlignment="1">
      <alignment vertical="center"/>
    </xf>
    <xf numFmtId="0" fontId="0" fillId="0" borderId="3" xfId="94" applyFont="1" applyBorder="1" applyAlignment="1">
      <alignment horizontal="center" vertical="center"/>
    </xf>
    <xf numFmtId="0" fontId="0" fillId="0" borderId="3" xfId="94" applyFont="1" applyBorder="1" applyAlignment="1">
      <alignment horizontal="left" vertical="center" wrapText="1"/>
    </xf>
    <xf numFmtId="0" fontId="0" fillId="0" borderId="13" xfId="94" applyFont="1" applyBorder="1" applyAlignment="1">
      <alignment horizontal="left" vertical="center" wrapText="1"/>
    </xf>
    <xf numFmtId="0" fontId="0" fillId="0" borderId="13" xfId="94" applyFont="1" applyBorder="1" applyAlignment="1">
      <alignment horizontal="center" vertical="center"/>
    </xf>
    <xf numFmtId="0" fontId="21" fillId="0" borderId="0" xfId="94" applyFont="1" applyAlignment="1">
      <alignment horizontal="left" vertical="center" wrapText="1"/>
    </xf>
    <xf numFmtId="0" fontId="19" fillId="0" borderId="0" xfId="94" applyFont="1" applyAlignment="1">
      <alignment horizontal="left" vertical="center" wrapText="1"/>
    </xf>
    <xf numFmtId="0" fontId="0" fillId="0" borderId="0" xfId="0" applyBorder="1"/>
    <xf numFmtId="176" fontId="0" fillId="0" borderId="0" xfId="0" applyNumberFormat="1" applyAlignment="1">
      <alignment horizontal="center"/>
    </xf>
    <xf numFmtId="0" fontId="22" fillId="2" borderId="0" xfId="132" applyNumberFormat="1" applyFont="1" applyFill="1" applyBorder="1" applyAlignment="1" applyProtection="1">
      <alignment horizontal="center" vertical="center" wrapText="1"/>
    </xf>
    <xf numFmtId="0" fontId="23" fillId="2" borderId="0" xfId="132" applyNumberFormat="1" applyFont="1" applyFill="1" applyBorder="1" applyAlignment="1" applyProtection="1">
      <alignment vertical="center" wrapText="1"/>
    </xf>
    <xf numFmtId="0" fontId="24" fillId="2" borderId="0" xfId="132" applyNumberFormat="1" applyFont="1" applyFill="1" applyBorder="1" applyAlignment="1" applyProtection="1">
      <alignment vertical="center" wrapText="1"/>
    </xf>
    <xf numFmtId="179" fontId="24" fillId="2" borderId="0" xfId="132" applyNumberFormat="1" applyFont="1" applyFill="1" applyBorder="1" applyAlignment="1" applyProtection="1">
      <alignment horizontal="center" vertical="center" wrapText="1"/>
    </xf>
    <xf numFmtId="179" fontId="6" fillId="2" borderId="0" xfId="132" applyNumberFormat="1" applyFont="1" applyFill="1" applyBorder="1" applyAlignment="1" applyProtection="1">
      <alignment horizontal="center" vertical="center" wrapText="1"/>
    </xf>
    <xf numFmtId="179" fontId="24" fillId="2" borderId="14" xfId="132" applyNumberFormat="1" applyFont="1" applyFill="1" applyBorder="1" applyAlignment="1" applyProtection="1">
      <alignment vertical="center" wrapText="1"/>
    </xf>
    <xf numFmtId="0" fontId="25" fillId="2" borderId="15" xfId="132" applyNumberFormat="1" applyFont="1" applyFill="1" applyBorder="1" applyAlignment="1" applyProtection="1">
      <alignment horizontal="center" vertical="center" wrapText="1"/>
    </xf>
    <xf numFmtId="179" fontId="25" fillId="2" borderId="16" xfId="132" applyNumberFormat="1" applyFont="1" applyFill="1" applyBorder="1" applyAlignment="1" applyProtection="1">
      <alignment horizontal="center" vertical="center" wrapText="1"/>
    </xf>
    <xf numFmtId="179" fontId="25" fillId="2" borderId="3" xfId="132" applyNumberFormat="1" applyFont="1" applyFill="1" applyBorder="1" applyAlignment="1" applyProtection="1">
      <alignment horizontal="center" vertical="center" wrapText="1"/>
    </xf>
    <xf numFmtId="179" fontId="25" fillId="2" borderId="17" xfId="132" applyNumberFormat="1" applyFont="1" applyFill="1" applyBorder="1" applyAlignment="1" applyProtection="1">
      <alignment horizontal="center" vertical="center" wrapText="1"/>
    </xf>
    <xf numFmtId="179" fontId="25" fillId="2" borderId="15" xfId="132" applyNumberFormat="1" applyFont="1" applyFill="1" applyBorder="1" applyAlignment="1" applyProtection="1">
      <alignment horizontal="center" vertical="center" wrapText="1"/>
    </xf>
    <xf numFmtId="0" fontId="24" fillId="2" borderId="18" xfId="132" applyNumberFormat="1" applyFont="1" applyFill="1" applyBorder="1" applyAlignment="1" applyProtection="1">
      <alignment horizontal="left" vertical="center" wrapText="1"/>
    </xf>
    <xf numFmtId="179" fontId="8" fillId="0" borderId="1" xfId="198" applyNumberFormat="1" applyFont="1" applyBorder="1" applyAlignment="1">
      <alignment horizontal="center" vertical="center" wrapText="1"/>
    </xf>
    <xf numFmtId="179" fontId="8" fillId="2" borderId="18" xfId="132" applyNumberFormat="1" applyFont="1" applyFill="1" applyBorder="1" applyAlignment="1" applyProtection="1">
      <alignment horizontal="center" vertical="center" wrapText="1"/>
    </xf>
    <xf numFmtId="179" fontId="6" fillId="0" borderId="1" xfId="198" applyNumberFormat="1" applyFont="1" applyBorder="1" applyAlignment="1">
      <alignment horizontal="center" vertical="center" wrapText="1"/>
    </xf>
    <xf numFmtId="179" fontId="6" fillId="2" borderId="18" xfId="132" applyNumberFormat="1" applyFont="1" applyFill="1" applyBorder="1" applyAlignment="1" applyProtection="1">
      <alignment horizontal="center" vertical="center" wrapText="1"/>
    </xf>
    <xf numFmtId="0" fontId="24" fillId="2" borderId="18" xfId="132" applyNumberFormat="1" applyFont="1" applyFill="1" applyBorder="1" applyAlignment="1" applyProtection="1">
      <alignment vertical="center" wrapText="1"/>
    </xf>
    <xf numFmtId="0" fontId="24" fillId="2" borderId="19" xfId="132" applyNumberFormat="1" applyFont="1" applyFill="1" applyBorder="1" applyAlignment="1" applyProtection="1">
      <alignment horizontal="left" vertical="center" wrapText="1"/>
    </xf>
    <xf numFmtId="179" fontId="26" fillId="0" borderId="1" xfId="0" applyNumberFormat="1" applyFont="1" applyBorder="1" applyAlignment="1">
      <alignment horizontal="center" vertical="center" wrapText="1"/>
    </xf>
    <xf numFmtId="0" fontId="24" fillId="2" borderId="1" xfId="132" applyNumberFormat="1" applyFont="1" applyFill="1" applyBorder="1" applyAlignment="1" applyProtection="1">
      <alignment horizontal="left" vertical="center" wrapText="1"/>
    </xf>
    <xf numFmtId="0" fontId="6" fillId="3" borderId="0" xfId="0" applyFont="1" applyFill="1" applyAlignment="1">
      <alignment horizontal="right" vertical="center" wrapText="1"/>
    </xf>
    <xf numFmtId="0" fontId="0" fillId="0" borderId="0" xfId="176" applyFont="1" applyAlignment="1">
      <alignment vertical="center"/>
    </xf>
    <xf numFmtId="0" fontId="27" fillId="0" borderId="0" xfId="132" applyFont="1" applyAlignment="1">
      <alignment vertical="center" wrapText="1"/>
    </xf>
    <xf numFmtId="179" fontId="8" fillId="2" borderId="20" xfId="132" applyNumberFormat="1" applyFont="1" applyFill="1" applyBorder="1" applyAlignment="1" applyProtection="1">
      <alignment horizontal="center" vertical="center" wrapText="1"/>
    </xf>
    <xf numFmtId="179" fontId="6" fillId="2" borderId="20" xfId="132" applyNumberFormat="1" applyFont="1" applyFill="1" applyBorder="1" applyAlignment="1" applyProtection="1">
      <alignment horizontal="center" vertical="center" wrapText="1"/>
    </xf>
    <xf numFmtId="179" fontId="24" fillId="2" borderId="0" xfId="132" applyNumberFormat="1" applyFont="1" applyFill="1" applyBorder="1" applyAlignment="1" applyProtection="1">
      <alignment vertical="center" wrapText="1"/>
    </xf>
    <xf numFmtId="0" fontId="25" fillId="2" borderId="1" xfId="132" applyNumberFormat="1" applyFont="1" applyFill="1" applyBorder="1" applyAlignment="1" applyProtection="1">
      <alignment horizontal="center" vertical="center" wrapText="1"/>
    </xf>
    <xf numFmtId="179" fontId="25" fillId="2" borderId="1" xfId="132" applyNumberFormat="1" applyFont="1" applyFill="1" applyBorder="1" applyAlignment="1" applyProtection="1">
      <alignment horizontal="center" vertical="center" wrapText="1"/>
    </xf>
    <xf numFmtId="49" fontId="25" fillId="0" borderId="21" xfId="71" applyNumberFormat="1" applyFont="1" applyBorder="1" applyAlignment="1">
      <alignment horizontal="left" vertical="center" wrapText="1"/>
    </xf>
    <xf numFmtId="179" fontId="28" fillId="0" borderId="1" xfId="0" applyNumberFormat="1" applyFont="1" applyBorder="1" applyAlignment="1">
      <alignment horizontal="center" vertical="center" wrapText="1"/>
    </xf>
    <xf numFmtId="49" fontId="24" fillId="0" borderId="22" xfId="71" applyNumberFormat="1" applyFont="1" applyBorder="1" applyAlignment="1">
      <alignment horizontal="left" vertical="center" wrapText="1"/>
    </xf>
    <xf numFmtId="49" fontId="24" fillId="0" borderId="22" xfId="71" applyNumberFormat="1" applyFont="1" applyBorder="1" applyAlignment="1">
      <alignment vertical="center" wrapText="1"/>
    </xf>
    <xf numFmtId="0" fontId="0" fillId="0" borderId="0" xfId="177" applyFont="1" applyAlignment="1">
      <alignment vertical="center"/>
    </xf>
    <xf numFmtId="0" fontId="0" fillId="3" borderId="0" xfId="0" applyFill="1" applyAlignment="1">
      <alignment vertical="center" wrapText="1"/>
    </xf>
    <xf numFmtId="0" fontId="0" fillId="3" borderId="0" xfId="0" applyFill="1" applyAlignment="1">
      <alignment horizontal="center" vertical="center" wrapText="1"/>
    </xf>
    <xf numFmtId="0" fontId="21" fillId="0" borderId="0" xfId="94" applyAlignment="1">
      <alignment vertical="center" wrapText="1"/>
    </xf>
    <xf numFmtId="0" fontId="29" fillId="3" borderId="0" xfId="0" applyNumberFormat="1" applyFont="1" applyFill="1" applyAlignment="1" applyProtection="1">
      <alignment horizontal="center" vertical="center" wrapText="1"/>
    </xf>
    <xf numFmtId="0" fontId="6" fillId="3" borderId="23" xfId="0" applyNumberFormat="1" applyFont="1" applyFill="1" applyBorder="1" applyAlignment="1" applyProtection="1">
      <alignment vertical="center" wrapText="1"/>
    </xf>
    <xf numFmtId="0" fontId="6" fillId="3" borderId="23" xfId="0" applyNumberFormat="1" applyFont="1" applyFill="1" applyBorder="1" applyAlignment="1" applyProtection="1">
      <alignment horizontal="right" vertical="center" wrapText="1"/>
    </xf>
    <xf numFmtId="0" fontId="30" fillId="0" borderId="7"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vertical="center" wrapText="1"/>
    </xf>
    <xf numFmtId="3" fontId="3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0" fillId="3" borderId="0" xfId="0" applyFill="1"/>
    <xf numFmtId="0" fontId="0" fillId="3" borderId="0" xfId="0" applyFill="1" applyAlignment="1">
      <alignment horizontal="center"/>
    </xf>
    <xf numFmtId="0" fontId="21" fillId="0" borderId="0" xfId="94" applyAlignment="1">
      <alignment vertical="center"/>
    </xf>
    <xf numFmtId="0" fontId="6" fillId="0" borderId="0" xfId="0" applyFont="1" applyAlignment="1">
      <alignment horizontal="right" vertical="center" wrapText="1"/>
    </xf>
    <xf numFmtId="0" fontId="29" fillId="3" borderId="0" xfId="0" applyNumberFormat="1" applyFont="1" applyFill="1" applyAlignment="1" applyProtection="1">
      <alignment horizontal="center" vertical="center"/>
    </xf>
    <xf numFmtId="0" fontId="6" fillId="3" borderId="23" xfId="0" applyNumberFormat="1" applyFont="1" applyFill="1" applyBorder="1" applyAlignment="1" applyProtection="1">
      <alignment vertical="center"/>
    </xf>
    <xf numFmtId="0" fontId="6" fillId="3" borderId="23" xfId="0" applyNumberFormat="1" applyFont="1" applyFill="1" applyBorder="1" applyAlignment="1" applyProtection="1">
      <alignment horizontal="center" vertical="center"/>
    </xf>
    <xf numFmtId="0" fontId="8" fillId="3" borderId="3" xfId="0" applyNumberFormat="1" applyFont="1" applyFill="1" applyBorder="1" applyAlignment="1" applyProtection="1">
      <alignment horizontal="center" vertical="center"/>
    </xf>
    <xf numFmtId="0" fontId="8" fillId="3" borderId="24" xfId="0" applyNumberFormat="1" applyFont="1" applyFill="1" applyBorder="1" applyAlignment="1" applyProtection="1">
      <alignment horizontal="center" vertical="center"/>
    </xf>
    <xf numFmtId="0" fontId="8" fillId="3" borderId="7"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center" vertical="center"/>
    </xf>
    <xf numFmtId="3" fontId="6" fillId="3" borderId="1"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left" vertical="center"/>
    </xf>
    <xf numFmtId="0" fontId="8" fillId="3" borderId="1" xfId="0" applyNumberFormat="1" applyFont="1" applyFill="1" applyBorder="1" applyAlignment="1" applyProtection="1">
      <alignment vertical="center"/>
    </xf>
    <xf numFmtId="0" fontId="6" fillId="3" borderId="1" xfId="0" applyNumberFormat="1" applyFont="1" applyFill="1" applyBorder="1" applyAlignment="1" applyProtection="1">
      <alignment vertical="center"/>
    </xf>
    <xf numFmtId="3" fontId="6" fillId="4" borderId="1" xfId="0" applyNumberFormat="1" applyFont="1" applyFill="1" applyBorder="1" applyAlignment="1" applyProtection="1">
      <alignment horizontal="center" vertical="center"/>
    </xf>
    <xf numFmtId="0" fontId="0" fillId="3" borderId="0" xfId="0" applyFill="1" applyAlignment="1">
      <alignment horizontal="left"/>
    </xf>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80" fontId="32" fillId="0" borderId="0" xfId="0" applyNumberFormat="1" applyFont="1" applyBorder="1" applyAlignment="1">
      <alignment horizontal="center" vertical="center" wrapText="1"/>
    </xf>
    <xf numFmtId="180" fontId="33" fillId="0" borderId="0" xfId="0" applyNumberFormat="1" applyFont="1" applyBorder="1" applyAlignment="1">
      <alignment horizontal="center" vertical="center" wrapText="1"/>
    </xf>
    <xf numFmtId="180" fontId="6" fillId="0" borderId="1" xfId="19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4" fillId="0" borderId="0" xfId="0" applyFont="1" applyAlignment="1">
      <alignment horizontal="justify" vertical="center"/>
    </xf>
    <xf numFmtId="180" fontId="35" fillId="2" borderId="1" xfId="117" applyNumberFormat="1" applyFont="1" applyFill="1" applyBorder="1" applyAlignment="1">
      <alignment horizontal="center" vertical="center" wrapText="1"/>
    </xf>
    <xf numFmtId="179" fontId="0" fillId="0" borderId="0" xfId="0" applyNumberFormat="1" applyAlignment="1">
      <alignment horizontal="center" vertical="center" wrapText="1"/>
    </xf>
    <xf numFmtId="0" fontId="36" fillId="0" borderId="0" xfId="188" applyBorder="1"/>
    <xf numFmtId="0" fontId="0" fillId="0" borderId="0" xfId="193" applyNumberFormat="1" applyFont="1" applyFill="1" applyBorder="1" applyAlignment="1" applyProtection="1">
      <alignment vertical="center"/>
      <protection locked="0"/>
    </xf>
    <xf numFmtId="0" fontId="6" fillId="0" borderId="0" xfId="94" applyFont="1" applyAlignment="1">
      <alignment horizontal="right" vertical="center" wrapText="1"/>
    </xf>
    <xf numFmtId="176" fontId="36" fillId="0" borderId="0" xfId="188" applyNumberFormat="1" applyBorder="1"/>
    <xf numFmtId="0" fontId="23" fillId="0" borderId="0" xfId="4" applyFont="1" applyFill="1" applyAlignment="1">
      <alignment horizontal="center" vertical="center" wrapText="1"/>
    </xf>
    <xf numFmtId="49" fontId="37" fillId="0" borderId="0" xfId="8" applyNumberFormat="1" applyFont="1" applyFill="1" applyAlignment="1">
      <alignment horizontal="left" vertical="top"/>
      <protection locked="0"/>
    </xf>
    <xf numFmtId="49" fontId="38" fillId="0" borderId="1" xfId="8" applyNumberFormat="1" applyFont="1" applyFill="1" applyBorder="1" applyAlignment="1">
      <alignment horizontal="center" vertical="center"/>
      <protection locked="0"/>
    </xf>
    <xf numFmtId="49" fontId="37" fillId="0" borderId="1" xfId="8" applyNumberFormat="1" applyFont="1" applyFill="1" applyBorder="1" applyAlignment="1">
      <alignment horizontal="center" vertical="center"/>
      <protection locked="0"/>
    </xf>
    <xf numFmtId="49" fontId="37" fillId="0" borderId="1" xfId="8" applyNumberFormat="1" applyFont="1" applyFill="1" applyBorder="1" applyAlignment="1">
      <alignment horizontal="left" vertical="center"/>
      <protection locked="0"/>
    </xf>
    <xf numFmtId="49" fontId="37" fillId="0" borderId="1" xfId="8" applyNumberFormat="1" applyFont="1" applyFill="1" applyBorder="1" applyAlignment="1">
      <alignment horizontal="left" vertical="center" indent="1"/>
      <protection locked="0"/>
    </xf>
    <xf numFmtId="49" fontId="39" fillId="0" borderId="1" xfId="8" applyNumberFormat="1" applyFont="1" applyFill="1" applyBorder="1" applyAlignment="1">
      <alignment horizontal="center" vertical="center"/>
      <protection locked="0"/>
    </xf>
    <xf numFmtId="49" fontId="40" fillId="0" borderId="1" xfId="8" applyNumberFormat="1" applyFont="1" applyFill="1" applyBorder="1" applyAlignment="1" applyProtection="1">
      <alignment horizontal="center" vertical="center"/>
      <protection locked="0"/>
    </xf>
    <xf numFmtId="49" fontId="37" fillId="0" borderId="1" xfId="8" applyNumberFormat="1" applyFont="1" applyFill="1" applyBorder="1" applyAlignment="1" applyProtection="1">
      <alignment horizontal="center" vertical="center"/>
      <protection locked="0"/>
    </xf>
    <xf numFmtId="0" fontId="41" fillId="0" borderId="0" xfId="94" applyFont="1" applyAlignment="1">
      <alignment vertical="center" wrapText="1"/>
    </xf>
    <xf numFmtId="0" fontId="40" fillId="0" borderId="0" xfId="94" applyFont="1" applyAlignment="1">
      <alignment vertical="center" wrapText="1"/>
    </xf>
    <xf numFmtId="0" fontId="0" fillId="0" borderId="0" xfId="4" applyFont="1" applyAlignment="1">
      <alignment vertical="center"/>
    </xf>
    <xf numFmtId="0" fontId="6" fillId="0" borderId="0" xfId="4" applyFont="1" applyFill="1" applyAlignment="1">
      <alignment horizontal="center" vertical="center" wrapText="1"/>
    </xf>
    <xf numFmtId="0" fontId="6" fillId="0" borderId="0" xfId="4" applyFont="1" applyFill="1" applyAlignment="1">
      <alignment horizontal="right" vertical="center" wrapText="1"/>
    </xf>
    <xf numFmtId="0" fontId="8" fillId="0" borderId="2"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3" xfId="4" applyFont="1" applyFill="1" applyBorder="1" applyAlignment="1">
      <alignment horizontal="center" vertical="center" wrapText="1"/>
    </xf>
    <xf numFmtId="0" fontId="8" fillId="0" borderId="0" xfId="4" applyFont="1" applyAlignment="1">
      <alignment horizontal="center" vertical="center" wrapText="1"/>
    </xf>
    <xf numFmtId="0" fontId="6" fillId="0" borderId="1" xfId="4" applyNumberFormat="1" applyFont="1" applyFill="1" applyBorder="1" applyAlignment="1" applyProtection="1">
      <alignment horizontal="left" vertical="center" wrapText="1"/>
    </xf>
    <xf numFmtId="179" fontId="6" fillId="0" borderId="1" xfId="4"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 xfId="4" applyFont="1" applyFill="1" applyBorder="1" applyAlignment="1">
      <alignment horizontal="left" vertical="center" wrapText="1"/>
    </xf>
    <xf numFmtId="3" fontId="6" fillId="0" borderId="1" xfId="118" applyNumberFormat="1" applyFont="1" applyBorder="1" applyAlignment="1">
      <alignment horizontal="left" vertical="center"/>
    </xf>
    <xf numFmtId="0" fontId="6" fillId="0" borderId="1" xfId="4" applyFont="1" applyFill="1" applyBorder="1" applyAlignment="1">
      <alignment horizontal="center" vertical="center" wrapText="1"/>
    </xf>
    <xf numFmtId="1" fontId="6" fillId="0" borderId="1" xfId="4" applyNumberFormat="1" applyFont="1" applyFill="1" applyBorder="1" applyAlignment="1">
      <alignment horizontal="center" vertical="center" wrapText="1"/>
    </xf>
    <xf numFmtId="179" fontId="8" fillId="0" borderId="1" xfId="4" applyNumberFormat="1" applyFont="1" applyFill="1" applyBorder="1" applyAlignment="1">
      <alignment horizontal="center" vertical="center" wrapText="1"/>
    </xf>
    <xf numFmtId="1" fontId="6" fillId="0" borderId="0" xfId="4" applyNumberFormat="1" applyFont="1" applyAlignment="1">
      <alignment vertical="center" wrapText="1"/>
    </xf>
    <xf numFmtId="0" fontId="6" fillId="0" borderId="0" xfId="4" applyFont="1" applyAlignment="1">
      <alignment horizontal="center" vertical="center" wrapText="1"/>
    </xf>
    <xf numFmtId="0" fontId="6" fillId="0" borderId="0" xfId="4" applyFont="1" applyAlignment="1">
      <alignment vertical="center" wrapText="1"/>
    </xf>
    <xf numFmtId="0" fontId="40" fillId="0" borderId="0" xfId="94" applyFont="1" applyAlignment="1">
      <alignment horizontal="center" vertical="center" wrapText="1"/>
    </xf>
    <xf numFmtId="0" fontId="23" fillId="0" borderId="0" xfId="167" applyFont="1" applyFill="1" applyAlignment="1">
      <alignment horizontal="center" vertical="center" wrapText="1"/>
    </xf>
    <xf numFmtId="0" fontId="0" fillId="0" borderId="0" xfId="167" applyFont="1" applyAlignment="1">
      <alignment vertical="center"/>
    </xf>
    <xf numFmtId="0" fontId="42" fillId="0" borderId="0" xfId="167" applyFont="1" applyFill="1" applyAlignment="1">
      <alignment vertical="center" wrapText="1"/>
    </xf>
    <xf numFmtId="0" fontId="6" fillId="0" borderId="0" xfId="167" applyFont="1" applyFill="1" applyAlignment="1">
      <alignment horizontal="right" vertical="center" wrapText="1"/>
    </xf>
    <xf numFmtId="0" fontId="8" fillId="0" borderId="2" xfId="167" applyFont="1" applyFill="1" applyBorder="1" applyAlignment="1">
      <alignment horizontal="center" vertical="center" wrapText="1"/>
    </xf>
    <xf numFmtId="0" fontId="8" fillId="0" borderId="3" xfId="167" applyFont="1" applyFill="1" applyBorder="1" applyAlignment="1">
      <alignment horizontal="center" vertical="center" wrapText="1"/>
    </xf>
    <xf numFmtId="0" fontId="8" fillId="0" borderId="0" xfId="167" applyFont="1" applyAlignment="1">
      <alignment horizontal="center" vertical="center" wrapText="1"/>
    </xf>
    <xf numFmtId="3" fontId="6" fillId="0" borderId="1" xfId="167" applyNumberFormat="1" applyFont="1" applyFill="1" applyBorder="1" applyAlignment="1" applyProtection="1">
      <alignment vertical="center" wrapText="1"/>
    </xf>
    <xf numFmtId="1" fontId="6" fillId="0" borderId="1" xfId="167" applyNumberFormat="1" applyFont="1" applyFill="1" applyBorder="1" applyAlignment="1">
      <alignment horizontal="center" vertical="center" wrapText="1"/>
    </xf>
    <xf numFmtId="3" fontId="6" fillId="0" borderId="1" xfId="167" applyNumberFormat="1" applyFont="1" applyFill="1" applyBorder="1" applyAlignment="1" applyProtection="1">
      <alignment horizontal="left" vertical="center" wrapText="1"/>
    </xf>
    <xf numFmtId="3" fontId="6" fillId="0" borderId="1" xfId="167" applyNumberFormat="1" applyFont="1" applyFill="1" applyBorder="1" applyAlignment="1" applyProtection="1">
      <alignment horizontal="center" vertical="center" wrapText="1"/>
    </xf>
    <xf numFmtId="0" fontId="6" fillId="0" borderId="1" xfId="167" applyFont="1" applyFill="1" applyBorder="1" applyAlignment="1">
      <alignment horizontal="center" vertical="center" wrapText="1"/>
    </xf>
    <xf numFmtId="0" fontId="8" fillId="0" borderId="1" xfId="167" applyFont="1" applyFill="1" applyBorder="1" applyAlignment="1">
      <alignment horizontal="center" vertical="center" wrapText="1"/>
    </xf>
    <xf numFmtId="1" fontId="8" fillId="0" borderId="1" xfId="167" applyNumberFormat="1" applyFont="1" applyFill="1" applyBorder="1" applyAlignment="1">
      <alignment horizontal="center" vertical="center" wrapText="1"/>
    </xf>
    <xf numFmtId="1" fontId="6" fillId="0" borderId="0" xfId="167" applyNumberFormat="1" applyFont="1" applyAlignment="1">
      <alignment vertical="center" wrapText="1"/>
    </xf>
    <xf numFmtId="0" fontId="6" fillId="0" borderId="0" xfId="167" applyFont="1" applyAlignment="1">
      <alignment vertical="center" wrapText="1"/>
    </xf>
    <xf numFmtId="0" fontId="6" fillId="0" borderId="0" xfId="167" applyFont="1" applyAlignment="1">
      <alignment horizontal="center" vertical="center" wrapText="1"/>
    </xf>
    <xf numFmtId="180" fontId="43" fillId="0" borderId="0" xfId="0" applyNumberFormat="1" applyFont="1" applyBorder="1" applyAlignment="1">
      <alignment horizontal="center" vertical="center" wrapText="1"/>
    </xf>
    <xf numFmtId="178" fontId="6" fillId="2" borderId="1" xfId="182" applyNumberFormat="1" applyFont="1" applyFill="1" applyBorder="1" applyAlignment="1">
      <alignment horizontal="center" vertical="center" wrapText="1"/>
    </xf>
    <xf numFmtId="178" fontId="6" fillId="5" borderId="0" xfId="0" applyNumberFormat="1" applyFont="1" applyFill="1" applyBorder="1" applyAlignment="1" applyProtection="1">
      <alignment horizontal="center" vertical="center" wrapText="1"/>
    </xf>
    <xf numFmtId="178" fontId="44" fillId="5" borderId="0" xfId="0" applyNumberFormat="1" applyFont="1" applyFill="1" applyBorder="1" applyAlignment="1" applyProtection="1">
      <alignment horizontal="center" vertical="center" wrapText="1"/>
    </xf>
    <xf numFmtId="176" fontId="35" fillId="5" borderId="0" xfId="0" applyNumberFormat="1" applyFont="1" applyFill="1" applyBorder="1" applyAlignment="1" applyProtection="1">
      <alignment horizontal="center" vertical="center" wrapText="1"/>
    </xf>
    <xf numFmtId="178" fontId="35" fillId="5" borderId="0" xfId="0" applyNumberFormat="1" applyFont="1" applyFill="1" applyBorder="1" applyAlignment="1" applyProtection="1">
      <alignment horizontal="center" vertical="center" wrapText="1"/>
    </xf>
    <xf numFmtId="178" fontId="45" fillId="5" borderId="0" xfId="0" applyNumberFormat="1" applyFont="1" applyFill="1" applyBorder="1" applyAlignment="1" applyProtection="1">
      <alignment horizontal="center" vertical="center" wrapText="1"/>
    </xf>
    <xf numFmtId="177" fontId="35" fillId="5" borderId="0" xfId="0" applyNumberFormat="1" applyFont="1" applyFill="1" applyBorder="1" applyAlignment="1" applyProtection="1">
      <alignment horizontal="left" vertical="center" wrapText="1"/>
    </xf>
    <xf numFmtId="176" fontId="6" fillId="5" borderId="0" xfId="0" applyNumberFormat="1" applyFont="1" applyFill="1" applyBorder="1" applyAlignment="1" applyProtection="1">
      <alignment horizontal="center" vertical="center" wrapText="1"/>
    </xf>
    <xf numFmtId="176" fontId="46" fillId="0" borderId="1" xfId="116" applyNumberFormat="1" applyFont="1" applyBorder="1" applyAlignment="1">
      <alignment horizontal="center" vertical="center" wrapText="1"/>
    </xf>
    <xf numFmtId="176" fontId="2" fillId="0" borderId="1" xfId="116" applyNumberFormat="1" applyFont="1" applyBorder="1" applyAlignment="1">
      <alignment horizontal="center" vertical="center" wrapText="1"/>
    </xf>
    <xf numFmtId="176" fontId="2" fillId="0" borderId="1" xfId="116" applyNumberFormat="1" applyFont="1" applyBorder="1" applyAlignment="1">
      <alignment vertical="center" wrapText="1"/>
    </xf>
    <xf numFmtId="176" fontId="2" fillId="0" borderId="1" xfId="116" applyNumberFormat="1" applyFont="1" applyBorder="1" applyAlignment="1">
      <alignment horizontal="center" vertical="center" wrapText="1" shrinkToFit="1"/>
    </xf>
    <xf numFmtId="178" fontId="6" fillId="5" borderId="0" xfId="0" applyNumberFormat="1" applyFont="1" applyFill="1" applyBorder="1" applyAlignment="1" applyProtection="1">
      <alignment horizontal="right" vertical="center" wrapText="1"/>
    </xf>
    <xf numFmtId="176" fontId="6" fillId="5" borderId="23" xfId="0" applyNumberFormat="1" applyFont="1" applyFill="1" applyBorder="1" applyAlignment="1" applyProtection="1">
      <alignment horizontal="right" vertical="center" wrapText="1"/>
    </xf>
    <xf numFmtId="176" fontId="6" fillId="5" borderId="0" xfId="0" applyNumberFormat="1" applyFont="1" applyFill="1" applyBorder="1" applyAlignment="1" applyProtection="1">
      <alignment vertical="center" wrapText="1"/>
    </xf>
    <xf numFmtId="176" fontId="2" fillId="0" borderId="3" xfId="192" applyNumberFormat="1" applyFont="1" applyFill="1" applyBorder="1" applyAlignment="1">
      <alignment horizontal="center" vertical="center" wrapText="1"/>
    </xf>
    <xf numFmtId="176" fontId="2" fillId="0" borderId="1" xfId="116" applyNumberFormat="1" applyFont="1" applyFill="1" applyBorder="1" applyAlignment="1">
      <alignment horizontal="center" vertical="center" wrapText="1"/>
    </xf>
    <xf numFmtId="176" fontId="2" fillId="0" borderId="8" xfId="192" applyNumberFormat="1" applyFont="1" applyFill="1" applyBorder="1" applyAlignment="1">
      <alignment horizontal="center" vertical="center" wrapText="1"/>
    </xf>
    <xf numFmtId="176" fontId="2" fillId="0" borderId="1" xfId="192" applyNumberFormat="1" applyFont="1" applyBorder="1" applyAlignment="1">
      <alignment horizontal="center" vertical="center" wrapText="1"/>
    </xf>
    <xf numFmtId="0" fontId="47"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3" borderId="0" xfId="0" applyFont="1" applyFill="1" applyAlignment="1" applyProtection="1">
      <alignment vertical="center"/>
      <protection locked="0"/>
    </xf>
    <xf numFmtId="0" fontId="48" fillId="0" borderId="0" xfId="0" applyFont="1" applyFill="1" applyAlignment="1" applyProtection="1">
      <alignment horizontal="center" vertical="center"/>
      <protection locked="0"/>
    </xf>
    <xf numFmtId="176" fontId="48" fillId="3" borderId="0" xfId="0" applyNumberFormat="1" applyFont="1" applyFill="1" applyAlignment="1" applyProtection="1">
      <alignment horizontal="center" vertical="center"/>
      <protection locked="0"/>
    </xf>
    <xf numFmtId="0" fontId="48" fillId="0" borderId="0" xfId="0" applyFont="1" applyFill="1" applyAlignment="1" applyProtection="1">
      <alignment vertical="center"/>
      <protection locked="0"/>
    </xf>
    <xf numFmtId="176" fontId="48" fillId="3" borderId="0" xfId="0" applyNumberFormat="1" applyFont="1" applyFill="1" applyAlignment="1" applyProtection="1">
      <alignment horizontal="right" vertical="center"/>
      <protection locked="0"/>
    </xf>
    <xf numFmtId="0" fontId="49"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176" fontId="28" fillId="3" borderId="1" xfId="0" applyNumberFormat="1"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176" fontId="26" fillId="3"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76" fontId="26" fillId="3"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94" applyFont="1" applyFill="1" applyBorder="1" applyAlignment="1">
      <alignment horizontal="center" vertical="center" wrapText="1"/>
    </xf>
    <xf numFmtId="3" fontId="28" fillId="0" borderId="1" xfId="0" applyNumberFormat="1" applyFont="1" applyFill="1" applyBorder="1" applyAlignment="1" applyProtection="1">
      <alignment horizontal="center" vertical="center"/>
      <protection locked="0"/>
    </xf>
    <xf numFmtId="3" fontId="26" fillId="0" borderId="1" xfId="0" applyNumberFormat="1" applyFont="1" applyFill="1" applyBorder="1" applyAlignment="1" applyProtection="1">
      <alignment horizontal="center" vertical="center"/>
      <protection locked="0"/>
    </xf>
    <xf numFmtId="0" fontId="48" fillId="0" borderId="1" xfId="0" applyFont="1" applyFill="1" applyBorder="1" applyAlignment="1" applyProtection="1">
      <alignment horizontal="center" vertical="center"/>
      <protection locked="0"/>
    </xf>
    <xf numFmtId="176" fontId="48" fillId="3" borderId="1" xfId="0" applyNumberFormat="1" applyFont="1" applyFill="1" applyBorder="1" applyAlignment="1" applyProtection="1">
      <alignment horizontal="center" vertical="center"/>
      <protection locked="0"/>
    </xf>
    <xf numFmtId="0" fontId="40" fillId="0" borderId="0" xfId="86" applyFont="1">
      <alignment vertical="center"/>
    </xf>
    <xf numFmtId="0" fontId="41" fillId="0" borderId="0" xfId="86" applyFont="1">
      <alignment vertical="center"/>
    </xf>
    <xf numFmtId="0" fontId="21" fillId="0" borderId="0" xfId="86">
      <alignment vertical="center"/>
    </xf>
    <xf numFmtId="0" fontId="21" fillId="0" borderId="0" xfId="86" applyAlignment="1">
      <alignment horizontal="center" vertical="center"/>
    </xf>
    <xf numFmtId="0" fontId="6" fillId="0" borderId="0" xfId="86" applyFont="1" applyAlignment="1">
      <alignment horizontal="right" vertical="center"/>
    </xf>
    <xf numFmtId="0" fontId="50" fillId="0" borderId="0" xfId="86" applyFont="1" applyBorder="1" applyAlignment="1">
      <alignment horizontal="center" vertical="center" wrapText="1"/>
    </xf>
    <xf numFmtId="0" fontId="51" fillId="0" borderId="0" xfId="86" applyFont="1" applyBorder="1" applyAlignment="1">
      <alignment horizontal="center" vertical="center" wrapText="1"/>
    </xf>
    <xf numFmtId="0" fontId="24" fillId="0" borderId="0" xfId="86" applyFont="1" applyBorder="1" applyAlignment="1">
      <alignment horizontal="right" vertical="center" wrapText="1"/>
    </xf>
    <xf numFmtId="0" fontId="52" fillId="0" borderId="1" xfId="86" applyFont="1" applyBorder="1" applyAlignment="1">
      <alignment horizontal="center" vertical="center" wrapText="1"/>
    </xf>
    <xf numFmtId="179" fontId="52" fillId="0" borderId="1" xfId="86" applyNumberFormat="1" applyFont="1" applyBorder="1" applyAlignment="1">
      <alignment horizontal="center" vertical="center" wrapText="1"/>
    </xf>
    <xf numFmtId="0" fontId="52" fillId="0" borderId="1" xfId="86" applyFont="1" applyBorder="1" applyAlignment="1">
      <alignment horizontal="left" vertical="center" wrapText="1"/>
    </xf>
    <xf numFmtId="0" fontId="53" fillId="0" borderId="1" xfId="86" applyFont="1" applyBorder="1" applyAlignment="1">
      <alignment horizontal="left" vertical="center" wrapText="1"/>
    </xf>
    <xf numFmtId="179" fontId="53" fillId="0" borderId="1" xfId="86" applyNumberFormat="1" applyFont="1" applyBorder="1" applyAlignment="1">
      <alignment horizontal="center" vertical="center" wrapText="1"/>
    </xf>
    <xf numFmtId="0" fontId="53" fillId="0" borderId="1" xfId="86" applyFont="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right" vertical="center" wrapText="1"/>
    </xf>
    <xf numFmtId="0" fontId="6" fillId="3" borderId="0" xfId="0" applyFont="1" applyFill="1" applyAlignment="1">
      <alignment horizontal="left" vertical="center" wrapText="1"/>
    </xf>
    <xf numFmtId="0" fontId="8" fillId="3"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left" vertical="center" wrapText="1"/>
    </xf>
    <xf numFmtId="0" fontId="8" fillId="2" borderId="1" xfId="0" applyNumberFormat="1" applyFont="1" applyFill="1" applyBorder="1" applyAlignment="1" applyProtection="1">
      <alignment horizontal="left" vertical="center" wrapText="1"/>
    </xf>
    <xf numFmtId="3" fontId="8" fillId="2" borderId="1" xfId="0" applyNumberFormat="1" applyFont="1" applyFill="1" applyBorder="1" applyAlignment="1" applyProtection="1">
      <alignment horizontal="center" vertical="center" wrapText="1"/>
    </xf>
    <xf numFmtId="3" fontId="6" fillId="3" borderId="1"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0" fontId="6" fillId="2" borderId="1" xfId="0" applyNumberFormat="1" applyFont="1" applyFill="1" applyBorder="1" applyAlignment="1" applyProtection="1">
      <alignment horizontal="left" vertical="center" wrapText="1"/>
    </xf>
    <xf numFmtId="0" fontId="6" fillId="3" borderId="0" xfId="0" applyFont="1" applyFill="1" applyAlignment="1">
      <alignment horizontal="center" vertical="center" wrapText="1"/>
    </xf>
    <xf numFmtId="0" fontId="48" fillId="3" borderId="0" xfId="0" applyNumberFormat="1" applyFont="1" applyFill="1" applyBorder="1" applyAlignment="1" applyProtection="1">
      <alignment vertical="center" wrapText="1"/>
    </xf>
    <xf numFmtId="179" fontId="48" fillId="3" borderId="0" xfId="0" applyNumberFormat="1" applyFont="1" applyFill="1" applyBorder="1" applyAlignment="1" applyProtection="1">
      <alignment horizontal="center" vertical="center" wrapText="1"/>
    </xf>
    <xf numFmtId="0" fontId="48" fillId="3" borderId="0" xfId="0" applyNumberFormat="1" applyFont="1" applyFill="1" applyBorder="1" applyAlignment="1" applyProtection="1">
      <alignment horizontal="right" vertical="center"/>
    </xf>
    <xf numFmtId="0" fontId="54" fillId="3" borderId="0" xfId="0" applyNumberFormat="1" applyFont="1" applyFill="1" applyBorder="1" applyAlignment="1" applyProtection="1">
      <alignment horizontal="center" vertical="center" wrapText="1"/>
      <protection locked="0"/>
    </xf>
    <xf numFmtId="0" fontId="48" fillId="3" borderId="0" xfId="0" applyNumberFormat="1" applyFont="1" applyFill="1" applyBorder="1" applyAlignment="1" applyProtection="1">
      <alignment horizontal="left" vertical="center" wrapText="1"/>
    </xf>
    <xf numFmtId="179" fontId="48" fillId="3" borderId="0" xfId="0" applyNumberFormat="1" applyFont="1" applyFill="1" applyBorder="1" applyAlignment="1" applyProtection="1">
      <alignment horizontal="right" vertical="center" wrapText="1"/>
    </xf>
    <xf numFmtId="0" fontId="55" fillId="3" borderId="3" xfId="0" applyNumberFormat="1" applyFont="1" applyFill="1" applyBorder="1" applyAlignment="1" applyProtection="1">
      <alignment horizontal="center" vertical="center" wrapText="1"/>
    </xf>
    <xf numFmtId="179" fontId="55" fillId="3" borderId="2" xfId="0" applyNumberFormat="1" applyFont="1" applyFill="1" applyBorder="1" applyAlignment="1" applyProtection="1">
      <alignment horizontal="center" vertical="center" wrapText="1"/>
    </xf>
    <xf numFmtId="179" fontId="55" fillId="3" borderId="9" xfId="0" applyNumberFormat="1" applyFont="1" applyFill="1" applyBorder="1" applyAlignment="1" applyProtection="1">
      <alignment horizontal="center" vertical="center" wrapText="1"/>
    </xf>
    <xf numFmtId="179" fontId="55" fillId="3" borderId="10" xfId="0" applyNumberFormat="1" applyFont="1" applyFill="1" applyBorder="1" applyAlignment="1" applyProtection="1">
      <alignment horizontal="center" vertical="center" wrapText="1"/>
    </xf>
    <xf numFmtId="179" fontId="55" fillId="3" borderId="3" xfId="0" applyNumberFormat="1" applyFont="1" applyFill="1" applyBorder="1" applyAlignment="1" applyProtection="1">
      <alignment horizontal="center" vertical="center" wrapText="1"/>
    </xf>
    <xf numFmtId="179" fontId="48" fillId="3" borderId="3" xfId="0" applyNumberFormat="1" applyFont="1" applyFill="1" applyBorder="1" applyAlignment="1" applyProtection="1">
      <alignment horizontal="center" vertical="center" wrapText="1"/>
    </xf>
    <xf numFmtId="0" fontId="55" fillId="3" borderId="8" xfId="0" applyNumberFormat="1" applyFont="1" applyFill="1" applyBorder="1" applyAlignment="1" applyProtection="1">
      <alignment horizontal="center" vertical="center" wrapText="1"/>
    </xf>
    <xf numFmtId="179" fontId="48" fillId="3" borderId="1" xfId="0" applyNumberFormat="1" applyFont="1" applyFill="1" applyBorder="1" applyAlignment="1" applyProtection="1">
      <alignment horizontal="center" vertical="center" wrapText="1"/>
    </xf>
    <xf numFmtId="179" fontId="55" fillId="3" borderId="8" xfId="0" applyNumberFormat="1" applyFont="1" applyFill="1" applyBorder="1" applyAlignment="1" applyProtection="1">
      <alignment horizontal="center" vertical="center" wrapText="1"/>
    </xf>
    <xf numFmtId="179" fontId="48" fillId="3" borderId="8" xfId="0" applyNumberFormat="1" applyFont="1" applyFill="1" applyBorder="1" applyAlignment="1" applyProtection="1">
      <alignment horizontal="center" vertical="center" wrapText="1"/>
    </xf>
    <xf numFmtId="0" fontId="48" fillId="3" borderId="1" xfId="0" applyNumberFormat="1" applyFont="1" applyFill="1" applyBorder="1" applyAlignment="1" applyProtection="1">
      <alignment horizontal="left" vertical="center" wrapText="1"/>
    </xf>
    <xf numFmtId="0" fontId="55" fillId="3" borderId="1" xfId="0" applyNumberFormat="1" applyFont="1" applyFill="1" applyBorder="1" applyAlignment="1" applyProtection="1">
      <alignment horizontal="left" vertical="center" wrapText="1"/>
    </xf>
    <xf numFmtId="0" fontId="48" fillId="3" borderId="1" xfId="0" applyNumberFormat="1" applyFont="1" applyFill="1" applyBorder="1" applyAlignment="1" applyProtection="1">
      <alignment horizontal="center" vertical="center"/>
    </xf>
    <xf numFmtId="179" fontId="0" fillId="3" borderId="0" xfId="0" applyNumberFormat="1" applyFill="1" applyAlignment="1">
      <alignment vertical="center" wrapText="1"/>
    </xf>
    <xf numFmtId="3" fontId="0" fillId="3" borderId="0" xfId="0" applyNumberFormat="1" applyFill="1" applyAlignment="1">
      <alignment vertical="center" wrapText="1"/>
    </xf>
    <xf numFmtId="0" fontId="6" fillId="3" borderId="1"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0" xfId="0" applyNumberFormat="1" applyFont="1" applyFill="1" applyAlignment="1">
      <alignment horizontal="center" vertical="center" wrapText="1"/>
    </xf>
    <xf numFmtId="0" fontId="40" fillId="0" borderId="0" xfId="189" applyFont="1" applyFill="1" applyBorder="1" applyAlignment="1">
      <alignment vertical="center" wrapText="1"/>
    </xf>
    <xf numFmtId="0" fontId="41" fillId="0" borderId="0" xfId="189" applyFont="1" applyFill="1" applyAlignment="1">
      <alignment vertical="center" wrapText="1"/>
    </xf>
    <xf numFmtId="0" fontId="6" fillId="0" borderId="0" xfId="189" applyFont="1" applyFill="1" applyAlignment="1">
      <alignment vertical="center" wrapText="1"/>
    </xf>
    <xf numFmtId="0" fontId="40" fillId="0" borderId="0" xfId="189" applyFont="1" applyFill="1" applyAlignment="1">
      <alignment vertical="center" wrapText="1"/>
    </xf>
    <xf numFmtId="180" fontId="40" fillId="0" borderId="0" xfId="189" applyNumberFormat="1" applyFont="1" applyFill="1" applyAlignment="1">
      <alignment horizontal="center" vertical="center" wrapText="1"/>
    </xf>
    <xf numFmtId="10" fontId="40" fillId="0" borderId="0" xfId="189" applyNumberFormat="1" applyFont="1" applyFill="1" applyAlignment="1">
      <alignment horizontal="center" vertical="center" wrapText="1"/>
    </xf>
    <xf numFmtId="0" fontId="23" fillId="0" borderId="0" xfId="189" applyFont="1" applyFill="1" applyBorder="1" applyAlignment="1" applyProtection="1">
      <alignment horizontal="center" vertical="center" wrapText="1"/>
      <protection locked="0"/>
    </xf>
    <xf numFmtId="180" fontId="6" fillId="0" borderId="0" xfId="189" applyNumberFormat="1" applyFont="1" applyFill="1" applyBorder="1" applyAlignment="1">
      <alignment horizontal="center" vertical="center" wrapText="1"/>
    </xf>
    <xf numFmtId="10" fontId="6" fillId="0" borderId="0" xfId="189" applyNumberFormat="1" applyFont="1" applyFill="1" applyBorder="1" applyAlignment="1">
      <alignment horizontal="right" vertical="center" wrapText="1"/>
    </xf>
    <xf numFmtId="0" fontId="56" fillId="0" borderId="0" xfId="189" applyFont="1" applyFill="1" applyAlignment="1" applyProtection="1">
      <alignment horizontal="center" vertical="center" wrapText="1"/>
      <protection locked="0"/>
    </xf>
    <xf numFmtId="0" fontId="8" fillId="0" borderId="1" xfId="191" applyNumberFormat="1" applyFont="1" applyFill="1" applyBorder="1" applyAlignment="1" applyProtection="1">
      <alignment horizontal="center" vertical="center" wrapText="1"/>
    </xf>
    <xf numFmtId="180" fontId="8" fillId="0" borderId="1" xfId="189" applyNumberFormat="1" applyFont="1" applyFill="1" applyBorder="1" applyAlignment="1">
      <alignment horizontal="center" vertical="center" wrapText="1"/>
    </xf>
    <xf numFmtId="10" fontId="8" fillId="0" borderId="1" xfId="189" applyNumberFormat="1" applyFont="1" applyFill="1" applyBorder="1" applyAlignment="1">
      <alignment horizontal="center" vertical="center" wrapText="1"/>
    </xf>
    <xf numFmtId="179" fontId="6" fillId="0" borderId="1" xfId="189" applyNumberFormat="1" applyFont="1" applyFill="1" applyBorder="1" applyAlignment="1">
      <alignment horizontal="center" vertical="center" wrapText="1"/>
    </xf>
    <xf numFmtId="10" fontId="6" fillId="0" borderId="1" xfId="189" applyNumberFormat="1" applyFont="1" applyFill="1" applyBorder="1" applyAlignment="1">
      <alignment horizontal="center" vertical="center" wrapText="1"/>
    </xf>
    <xf numFmtId="0" fontId="8" fillId="0" borderId="1" xfId="191" applyNumberFormat="1" applyFont="1" applyFill="1" applyBorder="1" applyAlignment="1" applyProtection="1">
      <alignment horizontal="left" vertical="center" wrapText="1"/>
    </xf>
    <xf numFmtId="0" fontId="6" fillId="0" borderId="1" xfId="191" applyNumberFormat="1" applyFont="1" applyFill="1" applyBorder="1" applyAlignment="1" applyProtection="1">
      <alignment vertical="center" wrapText="1"/>
    </xf>
    <xf numFmtId="14" fontId="6" fillId="0" borderId="1" xfId="191" applyNumberFormat="1" applyFont="1" applyFill="1" applyBorder="1" applyAlignment="1" applyProtection="1">
      <alignment vertical="center" wrapText="1"/>
    </xf>
    <xf numFmtId="179" fontId="40" fillId="0" borderId="1" xfId="189" applyNumberFormat="1" applyFont="1" applyFill="1" applyBorder="1" applyAlignment="1">
      <alignment horizontal="center" vertical="center" wrapText="1"/>
    </xf>
    <xf numFmtId="10" fontId="40" fillId="0" borderId="1" xfId="189" applyNumberFormat="1" applyFont="1" applyFill="1" applyBorder="1" applyAlignment="1">
      <alignment horizontal="center" vertical="center" wrapText="1"/>
    </xf>
    <xf numFmtId="179" fontId="41" fillId="0" borderId="1" xfId="189" applyNumberFormat="1" applyFont="1" applyFill="1" applyBorder="1" applyAlignment="1">
      <alignment horizontal="center" vertical="center" wrapText="1"/>
    </xf>
    <xf numFmtId="10" fontId="41" fillId="0" borderId="1" xfId="189" applyNumberFormat="1" applyFont="1" applyFill="1" applyBorder="1" applyAlignment="1">
      <alignment horizontal="center" vertical="center" wrapText="1"/>
    </xf>
    <xf numFmtId="0" fontId="8" fillId="0" borderId="1" xfId="191" applyNumberFormat="1" applyFont="1" applyFill="1" applyBorder="1" applyAlignment="1" applyProtection="1">
      <alignment vertical="center" wrapText="1"/>
    </xf>
    <xf numFmtId="0" fontId="6" fillId="0" borderId="1" xfId="191" applyNumberFormat="1" applyFont="1" applyFill="1" applyBorder="1" applyAlignment="1" applyProtection="1">
      <alignment horizontal="left" vertical="center" wrapText="1"/>
    </xf>
    <xf numFmtId="0" fontId="6" fillId="0" borderId="1" xfId="191" applyNumberFormat="1" applyFont="1" applyFill="1" applyBorder="1" applyAlignment="1" applyProtection="1">
      <alignment horizontal="center" vertical="center" wrapText="1"/>
    </xf>
    <xf numFmtId="9" fontId="6" fillId="0" borderId="1" xfId="19"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57" fillId="0" borderId="0" xfId="0" applyFont="1" applyAlignment="1" applyProtection="1">
      <alignment vertical="center" wrapText="1"/>
      <protection locked="0"/>
    </xf>
    <xf numFmtId="179" fontId="6"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0" fontId="45" fillId="0" borderId="0" xfId="95" applyFont="1" applyAlignment="1">
      <alignment horizontal="center" vertical="center" wrapText="1"/>
    </xf>
    <xf numFmtId="0" fontId="6" fillId="0" borderId="0" xfId="95" applyFont="1" applyAlignment="1">
      <alignment horizontal="center" vertical="center" wrapText="1"/>
    </xf>
    <xf numFmtId="177" fontId="6" fillId="0" borderId="0" xfId="95" applyNumberFormat="1" applyFont="1" applyAlignment="1">
      <alignment horizontal="left" vertical="center" wrapText="1"/>
    </xf>
    <xf numFmtId="176" fontId="6" fillId="0" borderId="0" xfId="95" applyNumberFormat="1" applyFont="1" applyAlignment="1">
      <alignment horizontal="center" vertical="center" wrapText="1"/>
    </xf>
    <xf numFmtId="179" fontId="6" fillId="0" borderId="23" xfId="95" applyNumberFormat="1" applyFont="1" applyBorder="1" applyAlignment="1">
      <alignment horizontal="right" vertical="center" wrapText="1"/>
    </xf>
    <xf numFmtId="0" fontId="46" fillId="0" borderId="2" xfId="94" applyFont="1" applyBorder="1" applyAlignment="1">
      <alignment horizontal="center" vertical="center" wrapText="1"/>
    </xf>
    <xf numFmtId="0" fontId="46" fillId="0" borderId="10" xfId="94" applyFont="1" applyBorder="1" applyAlignment="1">
      <alignment horizontal="center" vertical="center" wrapText="1"/>
    </xf>
    <xf numFmtId="176" fontId="46" fillId="0" borderId="1" xfId="94" applyNumberFormat="1" applyFont="1" applyBorder="1" applyAlignment="1">
      <alignment horizontal="center" vertical="center" wrapText="1"/>
    </xf>
    <xf numFmtId="0" fontId="46" fillId="0" borderId="1" xfId="94" applyFont="1" applyBorder="1" applyAlignment="1">
      <alignment horizontal="center" vertical="center" wrapText="1"/>
    </xf>
    <xf numFmtId="0" fontId="46" fillId="0" borderId="2" xfId="94" applyFont="1" applyBorder="1" applyAlignment="1">
      <alignment horizontal="left" vertical="center" wrapText="1"/>
    </xf>
    <xf numFmtId="0" fontId="46" fillId="0" borderId="10" xfId="94" applyFont="1" applyBorder="1" applyAlignment="1">
      <alignment horizontal="left" vertical="center" wrapText="1"/>
    </xf>
    <xf numFmtId="1" fontId="8" fillId="0" borderId="1" xfId="86" applyNumberFormat="1" applyFont="1" applyBorder="1" applyAlignment="1" applyProtection="1">
      <alignment horizontal="center" vertical="center" wrapText="1"/>
      <protection locked="0"/>
    </xf>
    <xf numFmtId="0" fontId="2" fillId="0" borderId="1" xfId="94" applyFont="1" applyBorder="1" applyAlignment="1">
      <alignment horizontal="center" vertical="center" wrapText="1"/>
    </xf>
    <xf numFmtId="0" fontId="2" fillId="0" borderId="1" xfId="94" applyFont="1" applyBorder="1" applyAlignment="1">
      <alignment horizontal="left" vertical="center" wrapText="1"/>
    </xf>
    <xf numFmtId="176" fontId="6" fillId="0" borderId="18" xfId="0" applyNumberFormat="1" applyFont="1" applyBorder="1" applyAlignment="1">
      <alignment horizontal="center" vertical="center" wrapText="1"/>
    </xf>
    <xf numFmtId="176" fontId="2" fillId="0" borderId="1" xfId="94" applyNumberFormat="1" applyFont="1" applyBorder="1" applyAlignment="1">
      <alignment horizontal="center" vertical="center" wrapText="1"/>
    </xf>
    <xf numFmtId="0" fontId="2" fillId="0" borderId="2" xfId="94" applyFont="1" applyBorder="1" applyAlignment="1">
      <alignment horizontal="center" vertical="center" wrapText="1"/>
    </xf>
    <xf numFmtId="0" fontId="2" fillId="0" borderId="2" xfId="94" applyFont="1" applyBorder="1" applyAlignment="1">
      <alignment vertical="center" wrapText="1"/>
    </xf>
    <xf numFmtId="0" fontId="2" fillId="0" borderId="1" xfId="94" applyFont="1" applyBorder="1" applyAlignment="1">
      <alignment vertical="center" wrapText="1"/>
    </xf>
    <xf numFmtId="0" fontId="2" fillId="0" borderId="10" xfId="94" applyFont="1" applyBorder="1" applyAlignment="1">
      <alignment horizontal="left" vertical="center" wrapText="1"/>
    </xf>
    <xf numFmtId="1" fontId="2" fillId="0" borderId="1" xfId="94" applyNumberFormat="1" applyFont="1" applyBorder="1" applyAlignment="1">
      <alignment horizontal="center" vertical="center" wrapText="1"/>
    </xf>
    <xf numFmtId="0" fontId="46" fillId="0" borderId="1" xfId="94" applyFont="1" applyBorder="1" applyAlignment="1">
      <alignment vertical="center" wrapText="1"/>
    </xf>
    <xf numFmtId="181" fontId="46" fillId="0" borderId="1" xfId="94" applyNumberFormat="1" applyFont="1" applyBorder="1" applyAlignment="1">
      <alignment horizontal="center" vertical="center" wrapText="1"/>
    </xf>
    <xf numFmtId="0" fontId="46" fillId="0" borderId="1" xfId="94" applyFont="1" applyBorder="1" applyAlignment="1">
      <alignment horizontal="left" vertical="center" wrapText="1"/>
    </xf>
    <xf numFmtId="0" fontId="46" fillId="0" borderId="25" xfId="94" applyFont="1" applyBorder="1" applyAlignment="1">
      <alignment horizontal="left" vertical="center" wrapText="1"/>
    </xf>
    <xf numFmtId="0" fontId="46" fillId="0" borderId="26" xfId="94" applyFont="1" applyBorder="1" applyAlignment="1">
      <alignment horizontal="left" vertical="center" wrapText="1"/>
    </xf>
    <xf numFmtId="0" fontId="46" fillId="0" borderId="27" xfId="94" applyFont="1" applyBorder="1" applyAlignment="1">
      <alignment horizontal="center" vertical="center" wrapText="1"/>
    </xf>
    <xf numFmtId="176" fontId="8" fillId="0" borderId="28" xfId="0" applyNumberFormat="1" applyFont="1" applyBorder="1" applyAlignment="1">
      <alignment horizontal="center" vertical="center" wrapText="1"/>
    </xf>
    <xf numFmtId="1" fontId="46" fillId="0" borderId="8" xfId="94" applyNumberFormat="1" applyFont="1" applyBorder="1" applyAlignment="1">
      <alignment horizontal="center" vertical="center" wrapText="1"/>
    </xf>
    <xf numFmtId="0" fontId="46" fillId="0" borderId="8" xfId="94" applyFont="1" applyBorder="1" applyAlignment="1">
      <alignment horizontal="center" vertical="center" wrapText="1"/>
    </xf>
    <xf numFmtId="1" fontId="46" fillId="0" borderId="1" xfId="94" applyNumberFormat="1" applyFont="1" applyBorder="1" applyAlignment="1">
      <alignment horizontal="center" vertical="center" wrapText="1"/>
    </xf>
    <xf numFmtId="179" fontId="46" fillId="0" borderId="1" xfId="94" applyNumberFormat="1" applyFont="1" applyBorder="1" applyAlignment="1">
      <alignment horizontal="center" vertical="center" wrapText="1"/>
    </xf>
    <xf numFmtId="181" fontId="6" fillId="0" borderId="0" xfId="0" applyNumberFormat="1" applyFont="1" applyFill="1" applyAlignment="1">
      <alignment vertical="center" wrapText="1"/>
    </xf>
    <xf numFmtId="0" fontId="58" fillId="0" borderId="0" xfId="0" applyFont="1" applyAlignment="1">
      <alignment horizontal="left" vertical="center"/>
    </xf>
    <xf numFmtId="0" fontId="59" fillId="0" borderId="0" xfId="0" applyFont="1" applyAlignment="1">
      <alignment horizontal="center" vertical="center"/>
    </xf>
    <xf numFmtId="0" fontId="59" fillId="0" borderId="0" xfId="0" applyFont="1" applyAlignment="1">
      <alignment vertical="center"/>
    </xf>
    <xf numFmtId="0" fontId="60" fillId="0" borderId="23" xfId="0" applyFont="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left" vertical="center"/>
    </xf>
  </cellXfs>
  <cellStyles count="202">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3 14" xfId="7"/>
    <cellStyle name="常规_功能分类1212zhangl" xfId="8"/>
    <cellStyle name="千位分隔[0]" xfId="9" builtinId="6"/>
    <cellStyle name="千位分隔" xfId="10" builtinId="3"/>
    <cellStyle name="_ET_STYLE_NoName_00__支出预算" xfId="11"/>
    <cellStyle name="常规 31 2" xfId="12"/>
    <cellStyle name="常规 26 2" xfId="13"/>
    <cellStyle name="40% - 强调文字颜色 3" xfId="14" builtinId="39"/>
    <cellStyle name="差" xfId="15" builtinId="27"/>
    <cellStyle name="60% - 强调文字颜色 3" xfId="16" builtinId="40"/>
    <cellStyle name="超链接" xfId="17" builtinId="8"/>
    <cellStyle name="差_出版署2010年度中央部门决算草案" xfId="18"/>
    <cellStyle name="百分比" xfId="19" builtinId="5"/>
    <cellStyle name="差_5.中央部门决算（草案)-1 2" xfId="20"/>
    <cellStyle name="RowLevel_0" xfId="21"/>
    <cellStyle name="已访问的超链接" xfId="22" builtinId="9"/>
    <cellStyle name="差_出版署2010年度中央部门决算草案 2" xfId="23"/>
    <cellStyle name="百分比 2" xfId="24"/>
    <cellStyle name="常规 6" xfId="25"/>
    <cellStyle name="注释" xfId="26" builtinId="10"/>
    <cellStyle name="60% - 强调文字颜色 2" xfId="27" builtinId="36"/>
    <cellStyle name="标题 4" xfId="28" builtinId="19"/>
    <cellStyle name="警告文本" xfId="29" builtinId="11"/>
    <cellStyle name="_ET_STYLE_NoName_00_" xfId="30"/>
    <cellStyle name="常规 5 2" xfId="31"/>
    <cellStyle name="标题" xfId="32" builtinId="15"/>
    <cellStyle name="解释性文本" xfId="33" builtinId="53"/>
    <cellStyle name="百分比 2 2" xfId="34"/>
    <cellStyle name="标题 1" xfId="35" builtinId="16"/>
    <cellStyle name="_ET_STYLE_NoName_00_ 2" xfId="36"/>
    <cellStyle name="常规 5 2 2" xfId="37"/>
    <cellStyle name="标题 2" xfId="38" builtinId="17"/>
    <cellStyle name="60% - 强调文字颜色 1" xfId="39" builtinId="32"/>
    <cellStyle name="标题 3" xfId="40" builtinId="18"/>
    <cellStyle name="60% - 强调文字颜色 4" xfId="41" builtinId="44"/>
    <cellStyle name="输出" xfId="42" builtinId="21"/>
    <cellStyle name="常规 31" xfId="43"/>
    <cellStyle name="常规 26" xfId="44"/>
    <cellStyle name="计算" xfId="45" builtinId="22"/>
    <cellStyle name="检查单元格" xfId="46" builtinId="23"/>
    <cellStyle name="20% - 强调文字颜色 6" xfId="47" builtinId="50"/>
    <cellStyle name="强调文字颜色 2" xfId="48" builtinId="33"/>
    <cellStyle name="链接单元格" xfId="49" builtinId="24"/>
    <cellStyle name="汇总" xfId="50" builtinId="25"/>
    <cellStyle name="好" xfId="51" builtinId="26"/>
    <cellStyle name="适中" xfId="52" builtinId="28"/>
    <cellStyle name="常规 8 2" xfId="53"/>
    <cellStyle name="20% - 强调文字颜色 5" xfId="54" builtinId="46"/>
    <cellStyle name="强调文字颜色 1" xfId="55" builtinId="29"/>
    <cellStyle name="20% - 强调文字颜色 1" xfId="56" builtinId="30"/>
    <cellStyle name="40% - 强调文字颜色 1" xfId="57" builtinId="31"/>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40% - 强调文字颜色 4" xfId="63" builtinId="43"/>
    <cellStyle name="强调文字颜色 5" xfId="64" builtinId="45"/>
    <cellStyle name="40% - 强调文字颜色 5" xfId="65" builtinId="47"/>
    <cellStyle name="60% - 强调文字颜色 5" xfId="66" builtinId="48"/>
    <cellStyle name="强调文字颜色 6" xfId="67" builtinId="49"/>
    <cellStyle name="40% - 强调文字颜色 6" xfId="68" builtinId="51"/>
    <cellStyle name="60% - 强调文字颜色 6" xfId="69" builtinId="52"/>
    <cellStyle name="ColLevel_0" xfId="70"/>
    <cellStyle name="Normal" xfId="71"/>
    <cellStyle name="百分比 3" xfId="72"/>
    <cellStyle name="差_5.中央部门决算（草案)-1" xfId="73"/>
    <cellStyle name="差_全国友协2010年度中央部门决算（草案）" xfId="74"/>
    <cellStyle name="差_全国友协2010年度中央部门决算（草案） 2" xfId="75"/>
    <cellStyle name="差_司法部2010年度中央部门决算（草案）报" xfId="76"/>
    <cellStyle name="差_司法部2010年度中央部门决算（草案）报 2" xfId="77"/>
    <cellStyle name="好_出版署2010年度中央部门决算草案 2" xfId="78"/>
    <cellStyle name="常规 21 2" xfId="79"/>
    <cellStyle name="常规 16 2" xfId="80"/>
    <cellStyle name="常规 10" xfId="81"/>
    <cellStyle name="常规 10 2" xfId="82"/>
    <cellStyle name="常规 10 2 2" xfId="83"/>
    <cellStyle name="好_司法部2010年度中央部门决算（草案）报 2" xfId="84"/>
    <cellStyle name="常规 10 3" xfId="85"/>
    <cellStyle name="常规 11" xfId="86"/>
    <cellStyle name="常规 11 2" xfId="87"/>
    <cellStyle name="常规 12" xfId="88"/>
    <cellStyle name="常规 12 2" xfId="89"/>
    <cellStyle name="常规 13" xfId="90"/>
    <cellStyle name="常规 13 2" xfId="91"/>
    <cellStyle name="常规 14" xfId="92"/>
    <cellStyle name="常规 14 2" xfId="93"/>
    <cellStyle name="常规 14_建管站" xfId="94"/>
    <cellStyle name="常规 14_建管站 2" xfId="95"/>
    <cellStyle name="常规 20" xfId="96"/>
    <cellStyle name="常规 15" xfId="97"/>
    <cellStyle name="常规 20 2" xfId="98"/>
    <cellStyle name="常规 15 2" xfId="99"/>
    <cellStyle name="好_出版署2010年度中央部门决算草案" xfId="100"/>
    <cellStyle name="常规 21" xfId="101"/>
    <cellStyle name="常规 16" xfId="102"/>
    <cellStyle name="常规 22" xfId="103"/>
    <cellStyle name="常规 17" xfId="104"/>
    <cellStyle name="常规 22 2" xfId="105"/>
    <cellStyle name="常规 17 2" xfId="106"/>
    <cellStyle name="常规 23" xfId="107"/>
    <cellStyle name="常规 18" xfId="108"/>
    <cellStyle name="常规 23 2" xfId="109"/>
    <cellStyle name="常规 18 2" xfId="110"/>
    <cellStyle name="常规 24" xfId="111"/>
    <cellStyle name="常规 19" xfId="112"/>
    <cellStyle name="常规 24 2" xfId="113"/>
    <cellStyle name="常规 19 2" xfId="114"/>
    <cellStyle name="常规 2" xfId="115"/>
    <cellStyle name="常规 2 2" xfId="116"/>
    <cellStyle name="常规 42" xfId="117"/>
    <cellStyle name="常规 37" xfId="118"/>
    <cellStyle name="常规 2 2 2" xfId="119"/>
    <cellStyle name="常规 2 3" xfId="120"/>
    <cellStyle name="常规 2 3 2" xfId="121"/>
    <cellStyle name="好_5.中央部门决算（草案)-1 2" xfId="122"/>
    <cellStyle name="常规 2 4" xfId="123"/>
    <cellStyle name="常规 2 4 2" xfId="124"/>
    <cellStyle name="常规 2 5" xfId="125"/>
    <cellStyle name="常规 2 5 2" xfId="126"/>
    <cellStyle name="常规 2 6" xfId="127"/>
    <cellStyle name="常规 30" xfId="128"/>
    <cellStyle name="常规 25" xfId="129"/>
    <cellStyle name="常规 25 2" xfId="130"/>
    <cellStyle name="常规 32" xfId="131"/>
    <cellStyle name="常规 27" xfId="132"/>
    <cellStyle name="常规 27 3" xfId="133"/>
    <cellStyle name="常规 33" xfId="134"/>
    <cellStyle name="常规 28" xfId="135"/>
    <cellStyle name="常规 33 2" xfId="136"/>
    <cellStyle name="常规 28 2" xfId="137"/>
    <cellStyle name="常规 34" xfId="138"/>
    <cellStyle name="常规 29" xfId="139"/>
    <cellStyle name="常规 34 2" xfId="140"/>
    <cellStyle name="常规 29 2" xfId="141"/>
    <cellStyle name="常规 3" xfId="142"/>
    <cellStyle name="常规 3 10" xfId="143"/>
    <cellStyle name="常规 3 11" xfId="144"/>
    <cellStyle name="常规 3 12" xfId="145"/>
    <cellStyle name="常规 3 13" xfId="146"/>
    <cellStyle name="常规 3 2" xfId="147"/>
    <cellStyle name="常规 3 2 2" xfId="148"/>
    <cellStyle name="常规 3 2 3" xfId="149"/>
    <cellStyle name="常规 3 2 3 2" xfId="150"/>
    <cellStyle name="常规 3 2 4" xfId="151"/>
    <cellStyle name="常规 3 22" xfId="152"/>
    <cellStyle name="常规 3 3" xfId="153"/>
    <cellStyle name="常规 3 4" xfId="154"/>
    <cellStyle name="常规 3 6" xfId="155"/>
    <cellStyle name="常规 3 7" xfId="156"/>
    <cellStyle name="常规 3 8" xfId="157"/>
    <cellStyle name="常规 3 9" xfId="158"/>
    <cellStyle name="常规 3_农业股2018年预算汇总表" xfId="159"/>
    <cellStyle name="常规 40" xfId="160"/>
    <cellStyle name="常规 35" xfId="161"/>
    <cellStyle name="常规 35 2" xfId="162"/>
    <cellStyle name="常规 41" xfId="163"/>
    <cellStyle name="常规 36" xfId="164"/>
    <cellStyle name="常规 36 2" xfId="165"/>
    <cellStyle name="常规 36 2 2" xfId="166"/>
    <cellStyle name="常规 43" xfId="167"/>
    <cellStyle name="常规 38" xfId="168"/>
    <cellStyle name="常规 4" xfId="169"/>
    <cellStyle name="常规 4 2" xfId="170"/>
    <cellStyle name="常规 4 2 2" xfId="171"/>
    <cellStyle name="常规 4 2 2 2" xfId="172"/>
    <cellStyle name="常规 4 3" xfId="173"/>
    <cellStyle name="常规 45" xfId="174"/>
    <cellStyle name="常规 46" xfId="175"/>
    <cellStyle name="常规 47" xfId="176"/>
    <cellStyle name="常规 48" xfId="177"/>
    <cellStyle name="常规 5" xfId="178"/>
    <cellStyle name="常规 5 3" xfId="179"/>
    <cellStyle name="常规 6 2" xfId="180"/>
    <cellStyle name="常规 65" xfId="181"/>
    <cellStyle name="常规 65 2" xfId="182"/>
    <cellStyle name="常规 7" xfId="183"/>
    <cellStyle name="常规 7 2" xfId="184"/>
    <cellStyle name="常规 8" xfId="185"/>
    <cellStyle name="常规 9" xfId="186"/>
    <cellStyle name="常规 9 2" xfId="187"/>
    <cellStyle name="常规_2017公共预算安排7、8、9、12、13、14、15、16" xfId="188"/>
    <cellStyle name="常规_3岳阳县2016年财政预算方案" xfId="189"/>
    <cellStyle name="常规_Sheet1" xfId="190"/>
    <cellStyle name="常规_Sheet1_3岳阳县2016年财政预算方案 2" xfId="191"/>
    <cellStyle name="常规_Sheet2" xfId="192"/>
    <cellStyle name="常规_SRBJ9701" xfId="193"/>
    <cellStyle name="好_5.中央部门决算（草案)-1" xfId="194"/>
    <cellStyle name="好_全国友协2010年度中央部门决算（草案）" xfId="195"/>
    <cellStyle name="好_全国友协2010年度中央部门决算（草案） 2" xfId="196"/>
    <cellStyle name="好_司法部2010年度中央部门决算（草案）报" xfId="197"/>
    <cellStyle name="千位分隔 2" xfId="198"/>
    <cellStyle name="千位分隔 3" xfId="199"/>
    <cellStyle name="样式 1" xfId="200"/>
    <cellStyle name="样式 1 2" xfId="201"/>
  </cellStyles>
  <dxfs count="4">
    <dxf>
      <fill>
        <patternFill patternType="solid">
          <bgColor indexed="45"/>
        </patternFill>
      </fill>
    </dxf>
    <dxf>
      <font>
        <b val="0"/>
        <color indexed="9"/>
      </font>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B4" sqref="B4"/>
    </sheetView>
  </sheetViews>
  <sheetFormatPr defaultColWidth="9" defaultRowHeight="25.2" customHeight="1" outlineLevelCol="1"/>
  <cols>
    <col min="1" max="1" width="8.7" style="352" customWidth="1"/>
    <col min="2" max="2" width="46.6" style="353" customWidth="1"/>
    <col min="3" max="16384" width="9" style="353"/>
  </cols>
  <sheetData>
    <row r="1" ht="36" customHeight="1" spans="1:2">
      <c r="A1" s="354" t="s">
        <v>0</v>
      </c>
      <c r="B1" s="354"/>
    </row>
    <row r="2" s="351" customFormat="1" ht="36" customHeight="1" spans="1:2">
      <c r="A2" s="355" t="s">
        <v>1</v>
      </c>
      <c r="B2" s="355" t="s">
        <v>2</v>
      </c>
    </row>
    <row r="3" s="351" customFormat="1" customHeight="1" spans="1:2">
      <c r="A3" s="355">
        <v>1</v>
      </c>
      <c r="B3" s="356" t="s">
        <v>3</v>
      </c>
    </row>
    <row r="4" s="351" customFormat="1" customHeight="1" spans="1:2">
      <c r="A4" s="355">
        <v>2</v>
      </c>
      <c r="B4" s="356" t="s">
        <v>4</v>
      </c>
    </row>
    <row r="5" s="351" customFormat="1" customHeight="1" spans="1:2">
      <c r="A5" s="355">
        <v>3</v>
      </c>
      <c r="B5" s="356" t="s">
        <v>5</v>
      </c>
    </row>
    <row r="6" s="351" customFormat="1" customHeight="1" spans="1:2">
      <c r="A6" s="355">
        <v>4</v>
      </c>
      <c r="B6" s="356" t="s">
        <v>6</v>
      </c>
    </row>
    <row r="7" s="351" customFormat="1" customHeight="1" spans="1:2">
      <c r="A7" s="355">
        <v>5</v>
      </c>
      <c r="B7" s="356" t="s">
        <v>7</v>
      </c>
    </row>
    <row r="8" s="351" customFormat="1" customHeight="1" spans="1:2">
      <c r="A8" s="355">
        <v>6</v>
      </c>
      <c r="B8" s="356" t="s">
        <v>8</v>
      </c>
    </row>
    <row r="9" s="351" customFormat="1" customHeight="1" spans="1:2">
      <c r="A9" s="355">
        <v>7</v>
      </c>
      <c r="B9" s="356" t="s">
        <v>9</v>
      </c>
    </row>
    <row r="10" s="351" customFormat="1" customHeight="1" spans="1:2">
      <c r="A10" s="355">
        <v>8</v>
      </c>
      <c r="B10" s="356" t="s">
        <v>10</v>
      </c>
    </row>
    <row r="11" s="351" customFormat="1" customHeight="1" spans="1:2">
      <c r="A11" s="355">
        <v>9</v>
      </c>
      <c r="B11" s="356" t="s">
        <v>11</v>
      </c>
    </row>
    <row r="12" s="351" customFormat="1" customHeight="1" spans="1:2">
      <c r="A12" s="355">
        <v>10</v>
      </c>
      <c r="B12" s="356" t="s">
        <v>12</v>
      </c>
    </row>
    <row r="13" s="351" customFormat="1" customHeight="1" spans="1:2">
      <c r="A13" s="355">
        <v>11</v>
      </c>
      <c r="B13" s="356" t="s">
        <v>13</v>
      </c>
    </row>
    <row r="14" s="351" customFormat="1" customHeight="1" spans="1:2">
      <c r="A14" s="355">
        <v>12</v>
      </c>
      <c r="B14" s="356" t="s">
        <v>14</v>
      </c>
    </row>
    <row r="15" s="351" customFormat="1" customHeight="1" spans="1:2">
      <c r="A15" s="355">
        <v>13</v>
      </c>
      <c r="B15" s="356" t="s">
        <v>15</v>
      </c>
    </row>
    <row r="16" s="351" customFormat="1" customHeight="1" spans="1:2">
      <c r="A16" s="355">
        <v>14</v>
      </c>
      <c r="B16" s="356" t="s">
        <v>16</v>
      </c>
    </row>
    <row r="17" s="351" customFormat="1" customHeight="1" spans="1:2">
      <c r="A17" s="355">
        <v>15</v>
      </c>
      <c r="B17" s="356" t="s">
        <v>17</v>
      </c>
    </row>
    <row r="18" s="351" customFormat="1" customHeight="1" spans="1:2">
      <c r="A18" s="355">
        <v>16</v>
      </c>
      <c r="B18" s="356" t="s">
        <v>18</v>
      </c>
    </row>
    <row r="19" s="351" customFormat="1" customHeight="1" spans="1:2">
      <c r="A19" s="355">
        <v>17</v>
      </c>
      <c r="B19" s="356" t="s">
        <v>19</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E7" sqref="E7"/>
    </sheetView>
  </sheetViews>
  <sheetFormatPr defaultColWidth="9" defaultRowHeight="30" customHeight="1" outlineLevelCol="2"/>
  <cols>
    <col min="1" max="1" width="40.7" style="155" customWidth="1"/>
    <col min="2" max="2" width="19.3" style="174" customWidth="1"/>
    <col min="3" max="16384" width="9" style="155"/>
  </cols>
  <sheetData>
    <row r="1" ht="18" customHeight="1" spans="2:2">
      <c r="B1" s="143" t="s">
        <v>2628</v>
      </c>
    </row>
    <row r="2" customHeight="1" spans="1:3">
      <c r="A2" s="175" t="s">
        <v>2629</v>
      </c>
      <c r="B2" s="175"/>
      <c r="C2" s="176"/>
    </row>
    <row r="3" s="154" customFormat="1" customHeight="1" spans="1:3">
      <c r="A3" s="177"/>
      <c r="B3" s="178" t="s">
        <v>22</v>
      </c>
      <c r="C3" s="176"/>
    </row>
    <row r="4" s="154" customFormat="1" customHeight="1" spans="1:3">
      <c r="A4" s="179" t="s">
        <v>2630</v>
      </c>
      <c r="B4" s="180" t="s">
        <v>2631</v>
      </c>
      <c r="C4" s="181"/>
    </row>
    <row r="5" customHeight="1" spans="1:3">
      <c r="A5" s="182" t="s">
        <v>2632</v>
      </c>
      <c r="B5" s="183">
        <v>100000</v>
      </c>
      <c r="C5" s="176"/>
    </row>
    <row r="6" customHeight="1" spans="1:3">
      <c r="A6" s="182" t="s">
        <v>2633</v>
      </c>
      <c r="B6" s="183">
        <v>1500</v>
      </c>
      <c r="C6" s="176"/>
    </row>
    <row r="7" customHeight="1" spans="1:3">
      <c r="A7" s="182" t="s">
        <v>2634</v>
      </c>
      <c r="B7" s="183">
        <v>340</v>
      </c>
      <c r="C7" s="176"/>
    </row>
    <row r="8" customHeight="1" spans="1:3">
      <c r="A8" s="182" t="s">
        <v>2635</v>
      </c>
      <c r="B8" s="183">
        <v>50000</v>
      </c>
      <c r="C8" s="176"/>
    </row>
    <row r="9" customHeight="1" spans="1:3">
      <c r="A9" s="182" t="s">
        <v>2636</v>
      </c>
      <c r="B9" s="183">
        <v>38350</v>
      </c>
      <c r="C9" s="176"/>
    </row>
    <row r="10" customHeight="1" spans="1:3">
      <c r="A10" s="184" t="s">
        <v>2637</v>
      </c>
      <c r="B10" s="183"/>
      <c r="C10" s="176"/>
    </row>
    <row r="11" customHeight="1" spans="1:3">
      <c r="A11" s="185"/>
      <c r="B11" s="186"/>
      <c r="C11" s="176"/>
    </row>
    <row r="12" customHeight="1" spans="1:3">
      <c r="A12" s="187" t="s">
        <v>2638</v>
      </c>
      <c r="B12" s="188">
        <f>SUM(B5:B11)</f>
        <v>190190</v>
      </c>
      <c r="C12" s="189"/>
    </row>
    <row r="17" s="154" customFormat="1" customHeight="1" spans="1:2">
      <c r="A17" s="155"/>
      <c r="B17" s="174"/>
    </row>
    <row r="19" customHeight="1" spans="1:2">
      <c r="A19" s="190"/>
      <c r="B19" s="191"/>
    </row>
  </sheetData>
  <mergeCells count="1">
    <mergeCell ref="A2:B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zoomScaleSheetLayoutView="106" workbookViewId="0">
      <selection activeCell="F11" sqref="F11"/>
    </sheetView>
  </sheetViews>
  <sheetFormatPr defaultColWidth="9" defaultRowHeight="30" customHeight="1" outlineLevelCol="3"/>
  <cols>
    <col min="1" max="1" width="33.3" style="155" customWidth="1"/>
    <col min="2" max="2" width="25.9" style="155" customWidth="1"/>
    <col min="3" max="3" width="13.5" style="155" customWidth="1"/>
    <col min="4" max="5" width="9" style="155"/>
    <col min="6" max="6" width="11.4" style="155" customWidth="1"/>
    <col min="7" max="16384" width="9" style="155"/>
  </cols>
  <sheetData>
    <row r="1" ht="14.25" spans="3:3">
      <c r="C1" s="143" t="s">
        <v>2639</v>
      </c>
    </row>
    <row r="2" customHeight="1" spans="1:4">
      <c r="A2" s="145" t="s">
        <v>2640</v>
      </c>
      <c r="B2" s="145"/>
      <c r="C2" s="145"/>
      <c r="D2" s="156"/>
    </row>
    <row r="3" s="154" customFormat="1" customHeight="1" spans="1:4">
      <c r="A3" s="157"/>
      <c r="B3" s="158"/>
      <c r="C3" s="158" t="s">
        <v>22</v>
      </c>
      <c r="D3" s="156"/>
    </row>
    <row r="4" s="154" customFormat="1" customHeight="1" spans="1:4">
      <c r="A4" s="159" t="s">
        <v>2641</v>
      </c>
      <c r="B4" s="160" t="s">
        <v>2631</v>
      </c>
      <c r="C4" s="161" t="s">
        <v>2642</v>
      </c>
      <c r="D4" s="162"/>
    </row>
    <row r="5" customHeight="1" spans="1:4">
      <c r="A5" s="163" t="s">
        <v>2643</v>
      </c>
      <c r="B5" s="164">
        <f>B6+B7+B8+B9</f>
        <v>100325</v>
      </c>
      <c r="C5" s="165"/>
      <c r="D5" s="156"/>
    </row>
    <row r="6" customHeight="1" spans="1:4">
      <c r="A6" s="163" t="s">
        <v>2644</v>
      </c>
      <c r="B6" s="164">
        <v>86870</v>
      </c>
      <c r="C6" s="166"/>
      <c r="D6" s="156"/>
    </row>
    <row r="7" customHeight="1" spans="1:4">
      <c r="A7" s="167" t="s">
        <v>2645</v>
      </c>
      <c r="B7" s="165">
        <v>1500</v>
      </c>
      <c r="C7" s="166"/>
      <c r="D7" s="156"/>
    </row>
    <row r="8" customHeight="1" spans="1:4">
      <c r="A8" s="167" t="s">
        <v>2646</v>
      </c>
      <c r="B8" s="165">
        <v>1955</v>
      </c>
      <c r="C8" s="166"/>
      <c r="D8" s="156"/>
    </row>
    <row r="9" customHeight="1" spans="1:4">
      <c r="A9" s="167" t="s">
        <v>2647</v>
      </c>
      <c r="B9" s="165">
        <v>10000</v>
      </c>
      <c r="C9" s="166"/>
      <c r="D9" s="156"/>
    </row>
    <row r="10" customHeight="1" spans="1:4">
      <c r="A10" s="163" t="s">
        <v>2648</v>
      </c>
      <c r="B10" s="168">
        <v>44269</v>
      </c>
      <c r="C10" s="166" t="s">
        <v>2649</v>
      </c>
      <c r="D10" s="156"/>
    </row>
    <row r="11" customHeight="1" spans="1:4">
      <c r="A11" s="163" t="s">
        <v>2650</v>
      </c>
      <c r="B11" s="168">
        <v>45596</v>
      </c>
      <c r="C11" s="166"/>
      <c r="D11" s="156"/>
    </row>
    <row r="12" customHeight="1" spans="1:4">
      <c r="A12" s="163" t="s">
        <v>2651</v>
      </c>
      <c r="B12" s="169">
        <v>0</v>
      </c>
      <c r="C12" s="166"/>
      <c r="D12" s="156"/>
    </row>
    <row r="13" customHeight="1" spans="1:4">
      <c r="A13" s="160" t="s">
        <v>2638</v>
      </c>
      <c r="B13" s="170">
        <f>B5+B10+B11+B12</f>
        <v>190190</v>
      </c>
      <c r="C13" s="160"/>
      <c r="D13" s="171"/>
    </row>
    <row r="18" s="154" customFormat="1" customHeight="1" spans="1:1">
      <c r="A18" s="155"/>
    </row>
    <row r="20" customHeight="1" spans="1:3">
      <c r="A20" s="172"/>
      <c r="B20" s="173"/>
      <c r="C20" s="173"/>
    </row>
  </sheetData>
  <mergeCells count="1">
    <mergeCell ref="A2:C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D14" sqref="D14"/>
    </sheetView>
  </sheetViews>
  <sheetFormatPr defaultColWidth="26.1" defaultRowHeight="52.5" customHeight="1" outlineLevelCol="5"/>
  <cols>
    <col min="1" max="1" width="32.5" style="46" customWidth="1"/>
    <col min="2" max="2" width="37.2" style="46" customWidth="1"/>
    <col min="3" max="16384" width="26.1" style="46"/>
  </cols>
  <sheetData>
    <row r="1" s="141" customFormat="1" ht="21" customHeight="1" spans="1:6">
      <c r="A1" s="142"/>
      <c r="B1" s="143" t="s">
        <v>2652</v>
      </c>
      <c r="C1" s="144"/>
      <c r="D1" s="144"/>
      <c r="E1" s="144"/>
      <c r="F1" s="144"/>
    </row>
    <row r="2" customHeight="1" spans="1:2">
      <c r="A2" s="145" t="s">
        <v>13</v>
      </c>
      <c r="B2" s="145"/>
    </row>
    <row r="3" ht="30" customHeight="1" spans="1:2">
      <c r="A3" s="146"/>
      <c r="B3" s="143" t="s">
        <v>2653</v>
      </c>
    </row>
    <row r="4" customHeight="1" spans="1:2">
      <c r="A4" s="147" t="s">
        <v>2654</v>
      </c>
      <c r="B4" s="147" t="s">
        <v>2655</v>
      </c>
    </row>
    <row r="5" customHeight="1" spans="1:2">
      <c r="A5" s="148" t="s">
        <v>2656</v>
      </c>
      <c r="B5" s="149"/>
    </row>
    <row r="6" customHeight="1" spans="1:2">
      <c r="A6" s="148" t="s">
        <v>2657</v>
      </c>
      <c r="B6" s="149"/>
    </row>
    <row r="7" customHeight="1" spans="1:2">
      <c r="A7" s="148" t="s">
        <v>2658</v>
      </c>
      <c r="B7" s="149"/>
    </row>
    <row r="8" customHeight="1" spans="1:2">
      <c r="A8" s="148" t="s">
        <v>2659</v>
      </c>
      <c r="B8" s="149"/>
    </row>
    <row r="9" customHeight="1" spans="1:2">
      <c r="A9" s="148" t="s">
        <v>2660</v>
      </c>
      <c r="B9" s="149"/>
    </row>
    <row r="10" customHeight="1" spans="1:2">
      <c r="A10" s="148" t="s">
        <v>2661</v>
      </c>
      <c r="B10" s="149"/>
    </row>
    <row r="11" customHeight="1" spans="1:2">
      <c r="A11" s="148" t="s">
        <v>2662</v>
      </c>
      <c r="B11" s="150"/>
    </row>
    <row r="12" customHeight="1" spans="1:2">
      <c r="A12" s="151" t="s">
        <v>2663</v>
      </c>
      <c r="B12" s="149"/>
    </row>
    <row r="13" customHeight="1" spans="1:2">
      <c r="A13" s="152" t="s">
        <v>2664</v>
      </c>
      <c r="B13" s="153"/>
    </row>
  </sheetData>
  <mergeCells count="2">
    <mergeCell ref="A2:B2"/>
    <mergeCell ref="A13:B13"/>
  </mergeCells>
  <pageMargins left="0.75" right="0.75" top="1" bottom="1" header="0.5" footer="0.5"/>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I12" sqref="I12"/>
    </sheetView>
  </sheetViews>
  <sheetFormatPr defaultColWidth="8.2" defaultRowHeight="40.2" customHeight="1" outlineLevelRow="5" outlineLevelCol="5"/>
  <cols>
    <col min="1" max="1" width="19.7" style="132" customWidth="1"/>
    <col min="2" max="2" width="22" style="133" customWidth="1"/>
    <col min="3" max="3" width="23.3" style="132" customWidth="1"/>
    <col min="4" max="16384" width="8.2" style="132"/>
  </cols>
  <sheetData>
    <row r="1" ht="28.2" customHeight="1" spans="3:3">
      <c r="C1" s="117" t="s">
        <v>2665</v>
      </c>
    </row>
    <row r="2" customHeight="1" spans="1:3">
      <c r="A2" s="134" t="s">
        <v>2666</v>
      </c>
      <c r="B2" s="134"/>
      <c r="C2" s="134"/>
    </row>
    <row r="3" ht="24" spans="1:3">
      <c r="A3" s="135"/>
      <c r="B3" s="135"/>
      <c r="C3" s="117" t="s">
        <v>2623</v>
      </c>
    </row>
    <row r="4" customHeight="1" spans="1:6">
      <c r="A4" s="136" t="s">
        <v>2624</v>
      </c>
      <c r="B4" s="137" t="s">
        <v>2625</v>
      </c>
      <c r="C4" s="137" t="s">
        <v>2626</v>
      </c>
      <c r="F4" s="138"/>
    </row>
    <row r="5" s="131" customFormat="1" customHeight="1" spans="1:6">
      <c r="A5" s="136" t="s">
        <v>2627</v>
      </c>
      <c r="B5" s="139">
        <v>11.87</v>
      </c>
      <c r="C5" s="139">
        <v>11.86</v>
      </c>
      <c r="F5" s="138"/>
    </row>
    <row r="6" customHeight="1" spans="2:2">
      <c r="B6" s="140"/>
    </row>
  </sheetData>
  <mergeCells count="1">
    <mergeCell ref="A2:C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
  <sheetViews>
    <sheetView workbookViewId="0">
      <selection activeCell="B34" sqref="B34"/>
    </sheetView>
  </sheetViews>
  <sheetFormatPr defaultColWidth="12.1" defaultRowHeight="15.6" customHeight="1" outlineLevelCol="2"/>
  <cols>
    <col min="1" max="1" width="12.1" style="114" customWidth="1"/>
    <col min="2" max="2" width="39.7" style="114" customWidth="1"/>
    <col min="3" max="3" width="12.8" style="115" customWidth="1"/>
    <col min="4" max="249" width="12.1" style="114"/>
    <col min="250" max="16384" width="12.1" style="116"/>
  </cols>
  <sheetData>
    <row r="1" customHeight="1" spans="3:3">
      <c r="C1" s="117" t="s">
        <v>2667</v>
      </c>
    </row>
    <row r="2" s="114" customFormat="1" ht="33.9" customHeight="1" spans="1:3">
      <c r="A2" s="118" t="s">
        <v>2668</v>
      </c>
      <c r="B2" s="118"/>
      <c r="C2" s="118"/>
    </row>
    <row r="3" s="114" customFormat="1" ht="16.95" customHeight="1" spans="1:3">
      <c r="A3" s="119"/>
      <c r="B3" s="119"/>
      <c r="C3" s="120" t="s">
        <v>22</v>
      </c>
    </row>
    <row r="4" s="114" customFormat="1" ht="16.95" customHeight="1" spans="1:3">
      <c r="A4" s="121" t="s">
        <v>140</v>
      </c>
      <c r="B4" s="122" t="s">
        <v>2669</v>
      </c>
      <c r="C4" s="123" t="s">
        <v>2655</v>
      </c>
    </row>
    <row r="5" s="114" customFormat="1" ht="16.95" customHeight="1" spans="1:3">
      <c r="A5" s="124"/>
      <c r="B5" s="124" t="s">
        <v>2670</v>
      </c>
      <c r="C5" s="125">
        <v>1300</v>
      </c>
    </row>
    <row r="6" s="114" customFormat="1" ht="16.95" customHeight="1" spans="1:3">
      <c r="A6" s="126">
        <v>103</v>
      </c>
      <c r="B6" s="127" t="s">
        <v>2671</v>
      </c>
      <c r="C6" s="125">
        <v>1300</v>
      </c>
    </row>
    <row r="7" s="114" customFormat="1" ht="16.95" customHeight="1" spans="1:3">
      <c r="A7" s="126">
        <v>10306</v>
      </c>
      <c r="B7" s="127" t="s">
        <v>2672</v>
      </c>
      <c r="C7" s="125">
        <v>1300</v>
      </c>
    </row>
    <row r="8" s="114" customFormat="1" ht="16.95" customHeight="1" spans="1:3">
      <c r="A8" s="126">
        <v>1030601</v>
      </c>
      <c r="B8" s="127" t="s">
        <v>2673</v>
      </c>
      <c r="C8" s="125">
        <f>SUM(C9:C39)</f>
        <v>0</v>
      </c>
    </row>
    <row r="9" s="114" customFormat="1" ht="16.95" customHeight="1" spans="1:3">
      <c r="A9" s="126">
        <v>103060103</v>
      </c>
      <c r="B9" s="128" t="s">
        <v>2674</v>
      </c>
      <c r="C9" s="129">
        <v>0</v>
      </c>
    </row>
    <row r="10" s="114" customFormat="1" ht="16.95" customHeight="1" spans="1:3">
      <c r="A10" s="126">
        <v>103060104</v>
      </c>
      <c r="B10" s="128" t="s">
        <v>2675</v>
      </c>
      <c r="C10" s="129">
        <v>0</v>
      </c>
    </row>
    <row r="11" s="114" customFormat="1" ht="16.95" customHeight="1" spans="1:3">
      <c r="A11" s="126">
        <v>103060105</v>
      </c>
      <c r="B11" s="128" t="s">
        <v>2676</v>
      </c>
      <c r="C11" s="129">
        <v>0</v>
      </c>
    </row>
    <row r="12" s="114" customFormat="1" ht="16.95" customHeight="1" spans="1:3">
      <c r="A12" s="126">
        <v>103060106</v>
      </c>
      <c r="B12" s="128" t="s">
        <v>2677</v>
      </c>
      <c r="C12" s="129">
        <v>0</v>
      </c>
    </row>
    <row r="13" s="114" customFormat="1" ht="16.95" customHeight="1" spans="1:3">
      <c r="A13" s="126">
        <v>103060107</v>
      </c>
      <c r="B13" s="128" t="s">
        <v>2678</v>
      </c>
      <c r="C13" s="129">
        <v>0</v>
      </c>
    </row>
    <row r="14" s="114" customFormat="1" ht="16.95" customHeight="1" spans="1:3">
      <c r="A14" s="126">
        <v>103060108</v>
      </c>
      <c r="B14" s="128" t="s">
        <v>2679</v>
      </c>
      <c r="C14" s="129">
        <v>0</v>
      </c>
    </row>
    <row r="15" s="114" customFormat="1" ht="16.95" customHeight="1" spans="1:3">
      <c r="A15" s="126">
        <v>103060109</v>
      </c>
      <c r="B15" s="128" t="s">
        <v>2680</v>
      </c>
      <c r="C15" s="129">
        <v>0</v>
      </c>
    </row>
    <row r="16" s="114" customFormat="1" ht="16.95" customHeight="1" spans="1:3">
      <c r="A16" s="126">
        <v>103060112</v>
      </c>
      <c r="B16" s="128" t="s">
        <v>2681</v>
      </c>
      <c r="C16" s="129">
        <v>0</v>
      </c>
    </row>
    <row r="17" s="114" customFormat="1" ht="16.95" customHeight="1" spans="1:3">
      <c r="A17" s="126">
        <v>103060113</v>
      </c>
      <c r="B17" s="128" t="s">
        <v>2682</v>
      </c>
      <c r="C17" s="129">
        <v>0</v>
      </c>
    </row>
    <row r="18" s="114" customFormat="1" ht="16.95" customHeight="1" spans="1:3">
      <c r="A18" s="126">
        <v>103060114</v>
      </c>
      <c r="B18" s="128" t="s">
        <v>2683</v>
      </c>
      <c r="C18" s="129">
        <v>0</v>
      </c>
    </row>
    <row r="19" s="114" customFormat="1" ht="16.95" customHeight="1" spans="1:3">
      <c r="A19" s="126">
        <v>103060115</v>
      </c>
      <c r="B19" s="128" t="s">
        <v>2684</v>
      </c>
      <c r="C19" s="129">
        <v>0</v>
      </c>
    </row>
    <row r="20" s="114" customFormat="1" ht="16.95" customHeight="1" spans="1:3">
      <c r="A20" s="126">
        <v>103060116</v>
      </c>
      <c r="B20" s="128" t="s">
        <v>2685</v>
      </c>
      <c r="C20" s="129">
        <v>0</v>
      </c>
    </row>
    <row r="21" s="114" customFormat="1" ht="16.95" customHeight="1" spans="1:3">
      <c r="A21" s="126">
        <v>103060117</v>
      </c>
      <c r="B21" s="128" t="s">
        <v>2686</v>
      </c>
      <c r="C21" s="129">
        <v>0</v>
      </c>
    </row>
    <row r="22" s="114" customFormat="1" ht="16.95" customHeight="1" spans="1:3">
      <c r="A22" s="126">
        <v>103060118</v>
      </c>
      <c r="B22" s="128" t="s">
        <v>2687</v>
      </c>
      <c r="C22" s="129">
        <v>0</v>
      </c>
    </row>
    <row r="23" s="114" customFormat="1" ht="16.95" customHeight="1" spans="1:3">
      <c r="A23" s="126">
        <v>103060119</v>
      </c>
      <c r="B23" s="128" t="s">
        <v>2688</v>
      </c>
      <c r="C23" s="129">
        <v>0</v>
      </c>
    </row>
    <row r="24" s="114" customFormat="1" ht="16.95" customHeight="1" spans="1:3">
      <c r="A24" s="126">
        <v>103060120</v>
      </c>
      <c r="B24" s="128" t="s">
        <v>2689</v>
      </c>
      <c r="C24" s="129">
        <v>0</v>
      </c>
    </row>
    <row r="25" s="114" customFormat="1" ht="16.95" customHeight="1" spans="1:3">
      <c r="A25" s="126">
        <v>103060121</v>
      </c>
      <c r="B25" s="128" t="s">
        <v>2690</v>
      </c>
      <c r="C25" s="129">
        <v>0</v>
      </c>
    </row>
    <row r="26" s="114" customFormat="1" ht="16.95" customHeight="1" spans="1:3">
      <c r="A26" s="126">
        <v>103060122</v>
      </c>
      <c r="B26" s="128" t="s">
        <v>2691</v>
      </c>
      <c r="C26" s="129">
        <v>0</v>
      </c>
    </row>
    <row r="27" s="114" customFormat="1" ht="16.95" customHeight="1" spans="1:3">
      <c r="A27" s="126">
        <v>103060123</v>
      </c>
      <c r="B27" s="128" t="s">
        <v>2692</v>
      </c>
      <c r="C27" s="129">
        <v>0</v>
      </c>
    </row>
    <row r="28" s="114" customFormat="1" ht="16.95" customHeight="1" spans="1:3">
      <c r="A28" s="126">
        <v>103060124</v>
      </c>
      <c r="B28" s="128" t="s">
        <v>2693</v>
      </c>
      <c r="C28" s="129">
        <v>0</v>
      </c>
    </row>
    <row r="29" s="114" customFormat="1" ht="16.95" customHeight="1" spans="1:3">
      <c r="A29" s="126">
        <v>103060125</v>
      </c>
      <c r="B29" s="128" t="s">
        <v>2694</v>
      </c>
      <c r="C29" s="129">
        <v>0</v>
      </c>
    </row>
    <row r="30" s="114" customFormat="1" ht="16.95" customHeight="1" spans="1:3">
      <c r="A30" s="126">
        <v>103060126</v>
      </c>
      <c r="B30" s="128" t="s">
        <v>2695</v>
      </c>
      <c r="C30" s="129">
        <v>0</v>
      </c>
    </row>
    <row r="31" s="114" customFormat="1" ht="16.95" customHeight="1" spans="1:3">
      <c r="A31" s="126">
        <v>103060127</v>
      </c>
      <c r="B31" s="128" t="s">
        <v>2696</v>
      </c>
      <c r="C31" s="129">
        <v>0</v>
      </c>
    </row>
    <row r="32" s="114" customFormat="1" ht="16.95" customHeight="1" spans="1:3">
      <c r="A32" s="126">
        <v>103060128</v>
      </c>
      <c r="B32" s="128" t="s">
        <v>2697</v>
      </c>
      <c r="C32" s="129">
        <v>0</v>
      </c>
    </row>
    <row r="33" s="114" customFormat="1" ht="16.95" customHeight="1" spans="1:3">
      <c r="A33" s="126">
        <v>103060129</v>
      </c>
      <c r="B33" s="128" t="s">
        <v>2698</v>
      </c>
      <c r="C33" s="129">
        <v>0</v>
      </c>
    </row>
    <row r="34" s="114" customFormat="1" ht="16.95" customHeight="1" spans="1:3">
      <c r="A34" s="126">
        <v>103060130</v>
      </c>
      <c r="B34" s="128" t="s">
        <v>2699</v>
      </c>
      <c r="C34" s="129">
        <v>0</v>
      </c>
    </row>
    <row r="35" s="114" customFormat="1" ht="16.95" customHeight="1" spans="1:3">
      <c r="A35" s="126">
        <v>103060131</v>
      </c>
      <c r="B35" s="128" t="s">
        <v>2700</v>
      </c>
      <c r="C35" s="129">
        <v>0</v>
      </c>
    </row>
    <row r="36" s="114" customFormat="1" ht="16.95" customHeight="1" spans="1:3">
      <c r="A36" s="126">
        <v>103060132</v>
      </c>
      <c r="B36" s="128" t="s">
        <v>2701</v>
      </c>
      <c r="C36" s="129">
        <v>0</v>
      </c>
    </row>
    <row r="37" s="114" customFormat="1" ht="16.95" customHeight="1" spans="1:3">
      <c r="A37" s="126">
        <v>103060133</v>
      </c>
      <c r="B37" s="128" t="s">
        <v>2702</v>
      </c>
      <c r="C37" s="129">
        <v>0</v>
      </c>
    </row>
    <row r="38" s="114" customFormat="1" ht="16.95" customHeight="1" spans="1:3">
      <c r="A38" s="126">
        <v>103060134</v>
      </c>
      <c r="B38" s="128" t="s">
        <v>2703</v>
      </c>
      <c r="C38" s="129">
        <v>0</v>
      </c>
    </row>
    <row r="39" s="114" customFormat="1" ht="16.95" customHeight="1" spans="1:3">
      <c r="A39" s="126">
        <v>103060198</v>
      </c>
      <c r="B39" s="128" t="s">
        <v>2704</v>
      </c>
      <c r="C39" s="129">
        <v>0</v>
      </c>
    </row>
    <row r="40" s="114" customFormat="1" ht="16.95" customHeight="1" spans="1:3">
      <c r="A40" s="126">
        <v>1030602</v>
      </c>
      <c r="B40" s="127" t="s">
        <v>2705</v>
      </c>
      <c r="C40" s="125">
        <f>SUM(C41:C44)</f>
        <v>0</v>
      </c>
    </row>
    <row r="41" s="114" customFormat="1" ht="16.95" customHeight="1" spans="1:3">
      <c r="A41" s="126">
        <v>103060202</v>
      </c>
      <c r="B41" s="128" t="s">
        <v>2706</v>
      </c>
      <c r="C41" s="129">
        <v>0</v>
      </c>
    </row>
    <row r="42" s="114" customFormat="1" ht="16.95" customHeight="1" spans="1:3">
      <c r="A42" s="126">
        <v>103060203</v>
      </c>
      <c r="B42" s="128" t="s">
        <v>2707</v>
      </c>
      <c r="C42" s="129">
        <v>0</v>
      </c>
    </row>
    <row r="43" s="114" customFormat="1" ht="16.95" customHeight="1" spans="1:3">
      <c r="A43" s="126">
        <v>103060204</v>
      </c>
      <c r="B43" s="128" t="s">
        <v>2708</v>
      </c>
      <c r="C43" s="129">
        <v>0</v>
      </c>
    </row>
    <row r="44" s="114" customFormat="1" ht="16.95" customHeight="1" spans="1:3">
      <c r="A44" s="126">
        <v>103060298</v>
      </c>
      <c r="B44" s="128" t="s">
        <v>2709</v>
      </c>
      <c r="C44" s="129">
        <v>0</v>
      </c>
    </row>
    <row r="45" s="114" customFormat="1" ht="16.95" customHeight="1" spans="1:3">
      <c r="A45" s="126">
        <v>1030603</v>
      </c>
      <c r="B45" s="127" t="s">
        <v>2710</v>
      </c>
      <c r="C45" s="125">
        <f>SUM(C46:C50)</f>
        <v>0</v>
      </c>
    </row>
    <row r="46" s="114" customFormat="1" ht="16.95" customHeight="1" spans="1:3">
      <c r="A46" s="126">
        <v>103060301</v>
      </c>
      <c r="B46" s="128" t="s">
        <v>2711</v>
      </c>
      <c r="C46" s="129">
        <v>0</v>
      </c>
    </row>
    <row r="47" s="114" customFormat="1" ht="16.95" customHeight="1" spans="1:3">
      <c r="A47" s="126">
        <v>103060304</v>
      </c>
      <c r="B47" s="128" t="s">
        <v>2712</v>
      </c>
      <c r="C47" s="129">
        <v>0</v>
      </c>
    </row>
    <row r="48" s="114" customFormat="1" ht="16.95" customHeight="1" spans="1:3">
      <c r="A48" s="126">
        <v>103060305</v>
      </c>
      <c r="B48" s="128" t="s">
        <v>2713</v>
      </c>
      <c r="C48" s="129">
        <v>0</v>
      </c>
    </row>
    <row r="49" s="114" customFormat="1" ht="16.95" customHeight="1" spans="1:3">
      <c r="A49" s="126">
        <v>103060307</v>
      </c>
      <c r="B49" s="128" t="s">
        <v>2714</v>
      </c>
      <c r="C49" s="129">
        <v>0</v>
      </c>
    </row>
    <row r="50" s="114" customFormat="1" ht="16.95" customHeight="1" spans="1:3">
      <c r="A50" s="126">
        <v>103060398</v>
      </c>
      <c r="B50" s="128" t="s">
        <v>2715</v>
      </c>
      <c r="C50" s="129">
        <v>0</v>
      </c>
    </row>
    <row r="51" s="114" customFormat="1" ht="16.95" customHeight="1" spans="1:3">
      <c r="A51" s="126">
        <v>1030604</v>
      </c>
      <c r="B51" s="127" t="s">
        <v>2716</v>
      </c>
      <c r="C51" s="125">
        <f>SUM(C52:C54)</f>
        <v>0</v>
      </c>
    </row>
    <row r="52" s="114" customFormat="1" ht="16.95" customHeight="1" spans="1:3">
      <c r="A52" s="126">
        <v>103060401</v>
      </c>
      <c r="B52" s="128" t="s">
        <v>2717</v>
      </c>
      <c r="C52" s="129">
        <v>0</v>
      </c>
    </row>
    <row r="53" s="114" customFormat="1" ht="16.95" customHeight="1" spans="1:3">
      <c r="A53" s="126">
        <v>103060402</v>
      </c>
      <c r="B53" s="128" t="s">
        <v>2718</v>
      </c>
      <c r="C53" s="129">
        <v>0</v>
      </c>
    </row>
    <row r="54" s="114" customFormat="1" ht="16.95" customHeight="1" spans="1:3">
      <c r="A54" s="126">
        <v>103060498</v>
      </c>
      <c r="B54" s="128" t="s">
        <v>2719</v>
      </c>
      <c r="C54" s="129">
        <v>0</v>
      </c>
    </row>
    <row r="55" s="114" customFormat="1" ht="16.95" customHeight="1" spans="1:3">
      <c r="A55" s="126">
        <v>1030698</v>
      </c>
      <c r="B55" s="127" t="s">
        <v>2720</v>
      </c>
      <c r="C55" s="129">
        <v>1300</v>
      </c>
    </row>
    <row r="56" s="114" customFormat="1" ht="22.05" customHeight="1" spans="1:3">
      <c r="A56" s="130" t="s">
        <v>2721</v>
      </c>
      <c r="B56" s="130"/>
      <c r="C56" s="130"/>
    </row>
  </sheetData>
  <mergeCells count="2">
    <mergeCell ref="A2:C2"/>
    <mergeCell ref="A56:C56"/>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D17" sqref="D17"/>
    </sheetView>
  </sheetViews>
  <sheetFormatPr defaultColWidth="12.1" defaultRowHeight="15.6" customHeight="1" outlineLevelCol="2"/>
  <cols>
    <col min="1" max="1" width="12.1" style="98" customWidth="1"/>
    <col min="2" max="2" width="39.7" style="98" customWidth="1"/>
    <col min="3" max="3" width="16.5" style="99" customWidth="1"/>
    <col min="4" max="249" width="12.1" style="98" customWidth="1"/>
    <col min="250" max="254" width="12.1" style="98"/>
    <col min="255" max="16384" width="12.1" style="100"/>
  </cols>
  <sheetData>
    <row r="1" customHeight="1" spans="3:3">
      <c r="C1" s="85" t="s">
        <v>2722</v>
      </c>
    </row>
    <row r="2" s="98" customFormat="1" ht="33.9" customHeight="1" spans="1:3">
      <c r="A2" s="101" t="s">
        <v>2723</v>
      </c>
      <c r="B2" s="101"/>
      <c r="C2" s="101"/>
    </row>
    <row r="3" s="98" customFormat="1" ht="16.95" customHeight="1" spans="1:3">
      <c r="A3" s="102"/>
      <c r="B3" s="102"/>
      <c r="C3" s="103" t="s">
        <v>22</v>
      </c>
    </row>
    <row r="4" s="98" customFormat="1" ht="16.95" customHeight="1" spans="1:3">
      <c r="A4" s="104" t="s">
        <v>140</v>
      </c>
      <c r="B4" s="104" t="s">
        <v>2669</v>
      </c>
      <c r="C4" s="104" t="s">
        <v>2655</v>
      </c>
    </row>
    <row r="5" s="98" customFormat="1" ht="16.95" customHeight="1" spans="1:3">
      <c r="A5" s="105">
        <v>208</v>
      </c>
      <c r="B5" s="106" t="s">
        <v>2580</v>
      </c>
      <c r="C5" s="107"/>
    </row>
    <row r="6" s="98" customFormat="1" ht="16.95" customHeight="1" spans="1:3">
      <c r="A6" s="105">
        <v>20804</v>
      </c>
      <c r="B6" s="106" t="s">
        <v>2724</v>
      </c>
      <c r="C6" s="107"/>
    </row>
    <row r="7" s="98" customFormat="1" ht="16.95" customHeight="1" spans="1:3">
      <c r="A7" s="105">
        <v>2080451</v>
      </c>
      <c r="B7" s="108" t="s">
        <v>2725</v>
      </c>
      <c r="C7" s="107"/>
    </row>
    <row r="8" s="98" customFormat="1" ht="16.95" customHeight="1" spans="1:3">
      <c r="A8" s="105">
        <v>223</v>
      </c>
      <c r="B8" s="106" t="s">
        <v>2726</v>
      </c>
      <c r="C8" s="107">
        <v>450</v>
      </c>
    </row>
    <row r="9" s="98" customFormat="1" ht="16.95" customHeight="1" spans="1:3">
      <c r="A9" s="105">
        <v>22301</v>
      </c>
      <c r="B9" s="106" t="s">
        <v>2727</v>
      </c>
      <c r="C9" s="107">
        <v>250</v>
      </c>
    </row>
    <row r="10" s="98" customFormat="1" ht="16.95" customHeight="1" spans="1:3">
      <c r="A10" s="109">
        <v>2230199</v>
      </c>
      <c r="B10" s="110" t="s">
        <v>2728</v>
      </c>
      <c r="C10" s="111">
        <v>250</v>
      </c>
    </row>
    <row r="11" s="98" customFormat="1" ht="16.95" customHeight="1" spans="1:3">
      <c r="A11" s="105">
        <v>22302</v>
      </c>
      <c r="B11" s="106" t="s">
        <v>2729</v>
      </c>
      <c r="C11" s="107"/>
    </row>
    <row r="12" s="98" customFormat="1" ht="16.95" customHeight="1" spans="1:3">
      <c r="A12" s="105">
        <v>2230299</v>
      </c>
      <c r="B12" s="108" t="s">
        <v>2730</v>
      </c>
      <c r="C12" s="107"/>
    </row>
    <row r="13" s="98" customFormat="1" ht="16.95" customHeight="1" spans="1:3">
      <c r="A13" s="105">
        <v>22303</v>
      </c>
      <c r="B13" s="106" t="s">
        <v>2731</v>
      </c>
      <c r="C13" s="107"/>
    </row>
    <row r="14" s="98" customFormat="1" ht="16.95" customHeight="1" spans="1:3">
      <c r="A14" s="105">
        <v>2230301</v>
      </c>
      <c r="B14" s="108" t="s">
        <v>2732</v>
      </c>
      <c r="C14" s="107"/>
    </row>
    <row r="15" s="98" customFormat="1" ht="16.95" customHeight="1" spans="1:3">
      <c r="A15" s="105">
        <v>22399</v>
      </c>
      <c r="B15" s="106" t="s">
        <v>2733</v>
      </c>
      <c r="C15" s="107">
        <v>200</v>
      </c>
    </row>
    <row r="16" s="98" customFormat="1" ht="16.95" customHeight="1" spans="1:3">
      <c r="A16" s="105">
        <v>2239901</v>
      </c>
      <c r="B16" s="108" t="s">
        <v>2734</v>
      </c>
      <c r="C16" s="107">
        <v>200</v>
      </c>
    </row>
    <row r="17" s="98" customFormat="1" ht="16.95" customHeight="1" spans="1:3">
      <c r="A17" s="105">
        <v>230</v>
      </c>
      <c r="B17" s="106" t="s">
        <v>2735</v>
      </c>
      <c r="C17" s="107">
        <v>850</v>
      </c>
    </row>
    <row r="18" s="98" customFormat="1" ht="16.95" customHeight="1" spans="1:3">
      <c r="A18" s="105">
        <v>2300803</v>
      </c>
      <c r="B18" s="108" t="s">
        <v>2736</v>
      </c>
      <c r="C18" s="107">
        <v>850</v>
      </c>
    </row>
    <row r="19" s="98" customFormat="1" ht="16.95" customHeight="1" spans="1:3">
      <c r="A19" s="110"/>
      <c r="B19" s="112" t="s">
        <v>2737</v>
      </c>
      <c r="C19" s="112">
        <v>1300</v>
      </c>
    </row>
    <row r="20" s="98" customFormat="1" ht="16.95" customHeight="1" spans="1:3">
      <c r="A20" s="105"/>
      <c r="B20" s="112" t="s">
        <v>2738</v>
      </c>
      <c r="C20" s="113">
        <v>0</v>
      </c>
    </row>
  </sheetData>
  <mergeCells count="1">
    <mergeCell ref="A2:C2"/>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D5" sqref="D5"/>
    </sheetView>
  </sheetViews>
  <sheetFormatPr defaultColWidth="9" defaultRowHeight="25.2" customHeight="1"/>
  <cols>
    <col min="1" max="1" width="22.4" style="25" customWidth="1"/>
    <col min="2" max="2" width="11" style="25" customWidth="1"/>
    <col min="3" max="3" width="11.7" style="25" customWidth="1"/>
    <col min="4" max="9" width="10.7" style="25" customWidth="1"/>
    <col min="10" max="16384" width="9" style="25"/>
  </cols>
  <sheetData>
    <row r="1" ht="14.25" spans="9:9">
      <c r="I1" s="85" t="s">
        <v>2739</v>
      </c>
    </row>
    <row r="2" s="63" customFormat="1" customHeight="1" spans="1:10">
      <c r="A2" s="65" t="s">
        <v>2740</v>
      </c>
      <c r="B2" s="65"/>
      <c r="C2" s="65"/>
      <c r="D2" s="66"/>
      <c r="E2" s="65"/>
      <c r="F2" s="65"/>
      <c r="G2" s="65"/>
      <c r="H2" s="65"/>
      <c r="I2" s="65"/>
      <c r="J2" s="97"/>
    </row>
    <row r="3" customHeight="1" spans="1:10">
      <c r="A3" s="67"/>
      <c r="B3" s="68"/>
      <c r="C3" s="68"/>
      <c r="D3" s="69"/>
      <c r="E3" s="68"/>
      <c r="F3" s="68"/>
      <c r="G3" s="68"/>
      <c r="H3" s="90"/>
      <c r="I3" s="90" t="s">
        <v>22</v>
      </c>
      <c r="J3" s="97"/>
    </row>
    <row r="4" ht="36" spans="1:10">
      <c r="A4" s="91" t="s">
        <v>2741</v>
      </c>
      <c r="B4" s="92" t="s">
        <v>145</v>
      </c>
      <c r="C4" s="92" t="s">
        <v>2742</v>
      </c>
      <c r="D4" s="92" t="s">
        <v>2743</v>
      </c>
      <c r="E4" s="92" t="s">
        <v>2744</v>
      </c>
      <c r="F4" s="92" t="s">
        <v>2745</v>
      </c>
      <c r="G4" s="92" t="s">
        <v>2746</v>
      </c>
      <c r="H4" s="92" t="s">
        <v>2747</v>
      </c>
      <c r="I4" s="92" t="s">
        <v>2748</v>
      </c>
      <c r="J4" s="87"/>
    </row>
    <row r="5" customHeight="1" spans="1:10">
      <c r="A5" s="93" t="s">
        <v>2749</v>
      </c>
      <c r="B5" s="94">
        <f>SUM(B6:B10)</f>
        <v>127013.906855</v>
      </c>
      <c r="C5" s="94">
        <f>SUM(C6:C10)</f>
        <v>310</v>
      </c>
      <c r="D5" s="94">
        <f t="shared" ref="D5:I5" si="0">SUM(D6:D10)</f>
        <v>18356.094661</v>
      </c>
      <c r="E5" s="94">
        <f t="shared" si="0"/>
        <v>41973.257994</v>
      </c>
      <c r="F5" s="94">
        <f t="shared" si="0"/>
        <v>9896</v>
      </c>
      <c r="G5" s="94">
        <f t="shared" si="0"/>
        <v>53431</v>
      </c>
      <c r="H5" s="94">
        <f t="shared" si="0"/>
        <v>2359.2661</v>
      </c>
      <c r="I5" s="94">
        <f t="shared" si="0"/>
        <v>688.2881</v>
      </c>
      <c r="J5" s="87"/>
    </row>
    <row r="6" customHeight="1" spans="1:10">
      <c r="A6" s="95" t="s">
        <v>2750</v>
      </c>
      <c r="B6" s="83">
        <f>SUM(C6:I6)</f>
        <v>56092.314094</v>
      </c>
      <c r="C6" s="83">
        <v>0</v>
      </c>
      <c r="D6" s="83">
        <v>2682.8335</v>
      </c>
      <c r="E6" s="83">
        <v>22944.257994</v>
      </c>
      <c r="F6" s="83">
        <v>9500</v>
      </c>
      <c r="G6" s="83">
        <v>17976</v>
      </c>
      <c r="H6" s="83">
        <v>2351.9827</v>
      </c>
      <c r="I6" s="83">
        <v>637.2399</v>
      </c>
      <c r="J6" s="87"/>
    </row>
    <row r="7" customHeight="1" spans="1:10">
      <c r="A7" s="95" t="s">
        <v>2751</v>
      </c>
      <c r="B7" s="83">
        <f>SUM(C7:I7)</f>
        <v>69795.2266</v>
      </c>
      <c r="C7" s="83">
        <v>310</v>
      </c>
      <c r="D7" s="83">
        <v>15608.2266</v>
      </c>
      <c r="E7" s="83">
        <v>18311</v>
      </c>
      <c r="F7" s="83">
        <v>256</v>
      </c>
      <c r="G7" s="83">
        <v>35310</v>
      </c>
      <c r="H7" s="83">
        <v>0</v>
      </c>
      <c r="I7" s="83">
        <v>0</v>
      </c>
      <c r="J7" s="87"/>
    </row>
    <row r="8" customHeight="1" spans="1:10">
      <c r="A8" s="96" t="s">
        <v>2752</v>
      </c>
      <c r="B8" s="83">
        <f>SUM(C8:I8)</f>
        <v>473.9288</v>
      </c>
      <c r="C8" s="83">
        <v>0</v>
      </c>
      <c r="D8" s="83">
        <v>54.9862</v>
      </c>
      <c r="E8" s="83">
        <v>98</v>
      </c>
      <c r="F8" s="83">
        <v>140</v>
      </c>
      <c r="G8" s="83">
        <v>145</v>
      </c>
      <c r="H8" s="83">
        <v>7.2834</v>
      </c>
      <c r="I8" s="83">
        <v>28.6592</v>
      </c>
      <c r="J8" s="87"/>
    </row>
    <row r="9" customHeight="1" spans="1:10">
      <c r="A9" s="96" t="s">
        <v>2753</v>
      </c>
      <c r="B9" s="83">
        <f>SUM(C9:I9)</f>
        <v>644.651451</v>
      </c>
      <c r="C9" s="83">
        <v>0</v>
      </c>
      <c r="D9" s="83">
        <v>2.262451</v>
      </c>
      <c r="E9" s="83">
        <v>620</v>
      </c>
      <c r="F9" s="83">
        <v>0</v>
      </c>
      <c r="G9" s="83">
        <v>0</v>
      </c>
      <c r="H9" s="83">
        <v>0</v>
      </c>
      <c r="I9" s="83">
        <v>22.389</v>
      </c>
      <c r="J9" s="87"/>
    </row>
    <row r="10" customHeight="1" spans="1:10">
      <c r="A10" s="96" t="s">
        <v>2754</v>
      </c>
      <c r="B10" s="83">
        <f>SUM(C10:I10)</f>
        <v>7.78591</v>
      </c>
      <c r="C10" s="83">
        <v>0</v>
      </c>
      <c r="D10" s="83">
        <v>7.78591</v>
      </c>
      <c r="E10" s="83">
        <v>0</v>
      </c>
      <c r="F10" s="83">
        <v>0</v>
      </c>
      <c r="G10" s="83">
        <v>0</v>
      </c>
      <c r="H10" s="83">
        <v>0</v>
      </c>
      <c r="I10" s="83">
        <v>0</v>
      </c>
      <c r="J10" s="87"/>
    </row>
  </sheetData>
  <mergeCells count="1">
    <mergeCell ref="A2:I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C5" sqref="C5:I5"/>
    </sheetView>
  </sheetViews>
  <sheetFormatPr defaultColWidth="9" defaultRowHeight="30" customHeight="1"/>
  <cols>
    <col min="1" max="1" width="20.7" style="25" customWidth="1"/>
    <col min="2" max="2" width="8.7" style="64" customWidth="1"/>
    <col min="3" max="9" width="9.7" style="64" customWidth="1"/>
    <col min="10" max="16384" width="9" style="25"/>
  </cols>
  <sheetData>
    <row r="1" ht="14.25" spans="9:9">
      <c r="I1" s="85" t="s">
        <v>2755</v>
      </c>
    </row>
    <row r="2" s="63" customFormat="1" customHeight="1" spans="1:10">
      <c r="A2" s="65" t="s">
        <v>2756</v>
      </c>
      <c r="B2" s="65"/>
      <c r="C2" s="65"/>
      <c r="D2" s="66"/>
      <c r="E2" s="65"/>
      <c r="F2" s="65"/>
      <c r="G2" s="65"/>
      <c r="H2" s="65"/>
      <c r="I2" s="65"/>
      <c r="J2" s="86"/>
    </row>
    <row r="3" customHeight="1" spans="1:10">
      <c r="A3" s="67"/>
      <c r="B3" s="68"/>
      <c r="C3" s="68"/>
      <c r="D3" s="69"/>
      <c r="E3" s="68"/>
      <c r="F3" s="68"/>
      <c r="G3" s="68"/>
      <c r="H3" s="70"/>
      <c r="I3" s="70" t="s">
        <v>22</v>
      </c>
      <c r="J3" s="86"/>
    </row>
    <row r="4" ht="46.05" customHeight="1" spans="1:10">
      <c r="A4" s="71" t="s">
        <v>2741</v>
      </c>
      <c r="B4" s="72" t="s">
        <v>145</v>
      </c>
      <c r="C4" s="73" t="s">
        <v>2742</v>
      </c>
      <c r="D4" s="73" t="s">
        <v>2743</v>
      </c>
      <c r="E4" s="74" t="s">
        <v>2744</v>
      </c>
      <c r="F4" s="75" t="s">
        <v>2745</v>
      </c>
      <c r="G4" s="75" t="s">
        <v>2746</v>
      </c>
      <c r="H4" s="75" t="s">
        <v>2747</v>
      </c>
      <c r="I4" s="72" t="s">
        <v>2748</v>
      </c>
      <c r="J4" s="87"/>
    </row>
    <row r="5" customHeight="1" spans="1:10">
      <c r="A5" s="76" t="s">
        <v>87</v>
      </c>
      <c r="B5" s="77">
        <f t="shared" ref="B5:B10" si="0">SUM(C5:I5)</f>
        <v>125278.276659</v>
      </c>
      <c r="C5" s="78">
        <v>310</v>
      </c>
      <c r="D5" s="78">
        <v>15557.033517</v>
      </c>
      <c r="E5" s="78">
        <v>43220.095156</v>
      </c>
      <c r="F5" s="78">
        <v>11000</v>
      </c>
      <c r="G5" s="78">
        <v>53000</v>
      </c>
      <c r="H5" s="78">
        <v>1865.841986</v>
      </c>
      <c r="I5" s="88">
        <v>325.306</v>
      </c>
      <c r="J5" s="87"/>
    </row>
    <row r="6" customHeight="1" spans="1:10">
      <c r="A6" s="76" t="s">
        <v>2757</v>
      </c>
      <c r="B6" s="79">
        <f t="shared" si="0"/>
        <v>121195.611472</v>
      </c>
      <c r="C6" s="80">
        <v>310</v>
      </c>
      <c r="D6" s="80">
        <v>15547.58013</v>
      </c>
      <c r="E6" s="80">
        <v>39220.095156</v>
      </c>
      <c r="F6" s="80">
        <v>11000</v>
      </c>
      <c r="G6" s="80">
        <v>53000</v>
      </c>
      <c r="H6" s="80">
        <v>1864.525186</v>
      </c>
      <c r="I6" s="89">
        <v>253.411</v>
      </c>
      <c r="J6" s="87"/>
    </row>
    <row r="7" customHeight="1" spans="1:10">
      <c r="A7" s="76" t="s">
        <v>2758</v>
      </c>
      <c r="B7" s="79">
        <f t="shared" si="0"/>
        <v>209.453387</v>
      </c>
      <c r="C7" s="80">
        <v>0</v>
      </c>
      <c r="D7" s="80">
        <v>9.453387</v>
      </c>
      <c r="E7" s="80">
        <v>200</v>
      </c>
      <c r="F7" s="80">
        <v>0</v>
      </c>
      <c r="G7" s="80">
        <v>0</v>
      </c>
      <c r="H7" s="80">
        <v>0</v>
      </c>
      <c r="I7" s="89">
        <v>0</v>
      </c>
      <c r="J7" s="87"/>
    </row>
    <row r="8" customHeight="1" spans="1:10">
      <c r="A8" s="81" t="s">
        <v>2759</v>
      </c>
      <c r="B8" s="79">
        <f t="shared" si="0"/>
        <v>3873.2118</v>
      </c>
      <c r="C8" s="80">
        <v>0</v>
      </c>
      <c r="D8" s="80">
        <v>0</v>
      </c>
      <c r="E8" s="80">
        <v>3800</v>
      </c>
      <c r="F8" s="80">
        <v>0</v>
      </c>
      <c r="G8" s="80">
        <v>0</v>
      </c>
      <c r="H8" s="80">
        <v>1.3168</v>
      </c>
      <c r="I8" s="80">
        <v>71.895</v>
      </c>
      <c r="J8" s="87"/>
    </row>
    <row r="9" customHeight="1" spans="1:10">
      <c r="A9" s="82" t="s">
        <v>2760</v>
      </c>
      <c r="B9" s="79">
        <f t="shared" si="0"/>
        <v>1735.630196</v>
      </c>
      <c r="C9" s="80"/>
      <c r="D9" s="83">
        <v>2799.061144</v>
      </c>
      <c r="E9" s="83">
        <v>-1246.837162</v>
      </c>
      <c r="F9" s="83">
        <v>-1104</v>
      </c>
      <c r="G9" s="83">
        <v>431</v>
      </c>
      <c r="H9" s="83">
        <v>493.424114</v>
      </c>
      <c r="I9" s="83">
        <v>362.9821</v>
      </c>
      <c r="J9" s="87"/>
    </row>
    <row r="10" customHeight="1" spans="1:10">
      <c r="A10" s="84" t="s">
        <v>2761</v>
      </c>
      <c r="B10" s="79">
        <f t="shared" si="0"/>
        <v>82848.444055</v>
      </c>
      <c r="C10" s="80"/>
      <c r="D10" s="83">
        <v>45895.217515</v>
      </c>
      <c r="E10" s="83">
        <v>5592.955393</v>
      </c>
      <c r="F10" s="83">
        <v>10240.003733</v>
      </c>
      <c r="G10" s="83">
        <v>18497.868256</v>
      </c>
      <c r="H10" s="83">
        <v>495.856197</v>
      </c>
      <c r="I10" s="83">
        <v>2126.542961</v>
      </c>
      <c r="J10" s="87"/>
    </row>
  </sheetData>
  <mergeCells count="1">
    <mergeCell ref="A2:I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7" sqref="C7"/>
    </sheetView>
  </sheetViews>
  <sheetFormatPr defaultColWidth="9" defaultRowHeight="14.25" outlineLevelCol="4"/>
  <cols>
    <col min="1" max="1" width="45.1" style="46" customWidth="1"/>
    <col min="2" max="2" width="32.2" style="47" customWidth="1"/>
    <col min="3" max="16384" width="9" style="46"/>
  </cols>
  <sheetData>
    <row r="1" spans="2:2">
      <c r="B1" s="48" t="s">
        <v>2762</v>
      </c>
    </row>
    <row r="2" ht="32.25" customHeight="1" spans="1:2">
      <c r="A2" s="49" t="s">
        <v>2763</v>
      </c>
      <c r="B2" s="49"/>
    </row>
    <row r="3" s="44" customFormat="1" ht="23.25" customHeight="1" spans="1:2">
      <c r="A3" s="50"/>
      <c r="B3" s="51" t="s">
        <v>22</v>
      </c>
    </row>
    <row r="4" s="45" customFormat="1" ht="50.1" customHeight="1" spans="1:2">
      <c r="A4" s="52" t="s">
        <v>90</v>
      </c>
      <c r="B4" s="52" t="s">
        <v>92</v>
      </c>
    </row>
    <row r="5" ht="50.1" customHeight="1" spans="1:2">
      <c r="A5" s="53" t="s">
        <v>145</v>
      </c>
      <c r="B5" s="53">
        <f>B6+B7+B8</f>
        <v>1793</v>
      </c>
    </row>
    <row r="6" ht="50.1" customHeight="1" spans="1:5">
      <c r="A6" s="54" t="s">
        <v>2764</v>
      </c>
      <c r="B6" s="53">
        <v>5</v>
      </c>
      <c r="E6" s="55"/>
    </row>
    <row r="7" ht="50.1" customHeight="1" spans="1:2">
      <c r="A7" s="54" t="s">
        <v>2765</v>
      </c>
      <c r="B7" s="53">
        <v>616</v>
      </c>
    </row>
    <row r="8" ht="50.1" customHeight="1" spans="1:2">
      <c r="A8" s="56" t="s">
        <v>2766</v>
      </c>
      <c r="B8" s="57">
        <f>B9+B10</f>
        <v>1172</v>
      </c>
    </row>
    <row r="9" ht="50.1" customHeight="1" spans="1:2">
      <c r="A9" s="58" t="s">
        <v>2767</v>
      </c>
      <c r="B9" s="57">
        <v>1008</v>
      </c>
    </row>
    <row r="10" ht="50.1" customHeight="1" spans="1:2">
      <c r="A10" s="59" t="s">
        <v>2768</v>
      </c>
      <c r="B10" s="60">
        <v>164</v>
      </c>
    </row>
    <row r="11" ht="171.75" customHeight="1" spans="1:2">
      <c r="A11" s="61" t="s">
        <v>2769</v>
      </c>
      <c r="B11" s="62"/>
    </row>
  </sheetData>
  <mergeCells count="2">
    <mergeCell ref="A2:B2"/>
    <mergeCell ref="A11:B11"/>
  </mergeCells>
  <pageMargins left="0.75" right="0.75" top="1" bottom="1" header="0.5" footer="0.5"/>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opLeftCell="A4" workbookViewId="0">
      <selection activeCell="E13" sqref="E13"/>
    </sheetView>
  </sheetViews>
  <sheetFormatPr defaultColWidth="9" defaultRowHeight="13.5" outlineLevelCol="6"/>
  <cols>
    <col min="1" max="7" width="12.8" style="28" customWidth="1"/>
    <col min="8" max="8" width="8.8" style="28" customWidth="1"/>
    <col min="9" max="16384" width="9" style="28"/>
  </cols>
  <sheetData>
    <row r="1" ht="56.25" hidden="1" spans="1:2">
      <c r="A1" s="33" t="s">
        <v>2770</v>
      </c>
      <c r="B1" s="33" t="s">
        <v>2771</v>
      </c>
    </row>
    <row r="2" hidden="1" spans="1:2">
      <c r="A2" s="33" t="s">
        <v>2772</v>
      </c>
      <c r="B2" s="33" t="s">
        <v>2773</v>
      </c>
    </row>
    <row r="3" hidden="1" spans="1:7">
      <c r="A3" s="33" t="s">
        <v>2774</v>
      </c>
      <c r="B3" s="33"/>
      <c r="C3" s="33" t="s">
        <v>2775</v>
      </c>
      <c r="D3" s="33" t="s">
        <v>2776</v>
      </c>
      <c r="F3" s="33" t="s">
        <v>2777</v>
      </c>
      <c r="G3" s="33" t="s">
        <v>2778</v>
      </c>
    </row>
    <row r="4" ht="21" customHeight="1" spans="1:7">
      <c r="A4" s="33"/>
      <c r="G4" s="35" t="s">
        <v>2779</v>
      </c>
    </row>
    <row r="5" ht="21" customHeight="1" spans="1:7">
      <c r="A5" s="36" t="s">
        <v>2780</v>
      </c>
      <c r="B5" s="36"/>
      <c r="C5" s="36"/>
      <c r="D5" s="36"/>
      <c r="E5" s="36"/>
      <c r="F5" s="36"/>
      <c r="G5" s="36"/>
    </row>
    <row r="6" ht="21" customHeight="1" spans="1:7">
      <c r="A6" s="33"/>
      <c r="B6" s="33"/>
      <c r="G6" s="37" t="s">
        <v>22</v>
      </c>
    </row>
    <row r="7" ht="25.8" customHeight="1" spans="1:7">
      <c r="A7" s="38" t="s">
        <v>2781</v>
      </c>
      <c r="B7" s="30" t="s">
        <v>2782</v>
      </c>
      <c r="C7" s="30"/>
      <c r="D7" s="30"/>
      <c r="E7" s="39" t="s">
        <v>2783</v>
      </c>
      <c r="F7" s="40"/>
      <c r="G7" s="41"/>
    </row>
    <row r="8" ht="25.8" customHeight="1" spans="1:7">
      <c r="A8" s="42"/>
      <c r="B8" s="30" t="s">
        <v>145</v>
      </c>
      <c r="C8" s="30" t="s">
        <v>2784</v>
      </c>
      <c r="D8" s="30" t="s">
        <v>2785</v>
      </c>
      <c r="E8" s="30" t="s">
        <v>145</v>
      </c>
      <c r="F8" s="30" t="s">
        <v>2784</v>
      </c>
      <c r="G8" s="30" t="s">
        <v>2785</v>
      </c>
    </row>
    <row r="9" ht="25.8" customHeight="1" spans="1:7">
      <c r="A9" s="30" t="s">
        <v>2786</v>
      </c>
      <c r="B9" s="30" t="s">
        <v>2787</v>
      </c>
      <c r="C9" s="30" t="s">
        <v>2788</v>
      </c>
      <c r="D9" s="30" t="s">
        <v>2789</v>
      </c>
      <c r="E9" s="30" t="s">
        <v>2790</v>
      </c>
      <c r="F9" s="30" t="s">
        <v>2791</v>
      </c>
      <c r="G9" s="30" t="s">
        <v>2792</v>
      </c>
    </row>
    <row r="10" ht="25.8" customHeight="1" spans="1:7">
      <c r="A10" s="43" t="s">
        <v>2793</v>
      </c>
      <c r="B10" s="43">
        <f>C10+D10</f>
        <v>361828</v>
      </c>
      <c r="C10" s="43">
        <v>243214</v>
      </c>
      <c r="D10" s="43">
        <v>118614</v>
      </c>
      <c r="E10" s="43">
        <f>F10+G10</f>
        <v>360719</v>
      </c>
      <c r="F10" s="43">
        <v>242105</v>
      </c>
      <c r="G10" s="43">
        <v>118614</v>
      </c>
    </row>
    <row r="11" hidden="1" spans="1:7">
      <c r="A11" s="33" t="s">
        <v>2794</v>
      </c>
      <c r="B11" s="33"/>
      <c r="C11" s="33"/>
      <c r="D11" s="33"/>
      <c r="E11" s="33"/>
      <c r="F11" s="33"/>
      <c r="G11" s="33"/>
    </row>
    <row r="12" hidden="1" spans="1:7">
      <c r="A12" s="33" t="s">
        <v>2795</v>
      </c>
      <c r="B12" s="33"/>
      <c r="C12" s="33"/>
      <c r="D12" s="33"/>
      <c r="E12" s="33"/>
      <c r="F12" s="33"/>
      <c r="G12" s="33"/>
    </row>
  </sheetData>
  <mergeCells count="6">
    <mergeCell ref="A5:G5"/>
    <mergeCell ref="B7:D7"/>
    <mergeCell ref="E7:G7"/>
    <mergeCell ref="A11:G11"/>
    <mergeCell ref="A12:G12"/>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D34" sqref="D34"/>
    </sheetView>
  </sheetViews>
  <sheetFormatPr defaultColWidth="9" defaultRowHeight="19.95" customHeight="1"/>
  <cols>
    <col min="1" max="1" width="5.6" style="312" customWidth="1"/>
    <col min="2" max="2" width="32.1" style="313" customWidth="1"/>
    <col min="3" max="3" width="9.5" style="313" hidden="1" customWidth="1"/>
    <col min="4" max="4" width="10.4" style="313" customWidth="1"/>
    <col min="5" max="5" width="6.4" style="313" customWidth="1"/>
    <col min="6" max="6" width="32.3" style="312" customWidth="1"/>
    <col min="7" max="7" width="10.4" style="312" customWidth="1"/>
    <col min="8" max="8" width="11.1" style="312"/>
    <col min="9" max="16384" width="9" style="312"/>
  </cols>
  <sheetData>
    <row r="1" customHeight="1" spans="1:7">
      <c r="A1" s="314"/>
      <c r="B1" s="315"/>
      <c r="C1" s="315"/>
      <c r="D1" s="315"/>
      <c r="E1" s="315"/>
      <c r="F1" s="316"/>
      <c r="G1" s="317" t="s">
        <v>20</v>
      </c>
    </row>
    <row r="2" customHeight="1" spans="1:7">
      <c r="A2" s="318" t="s">
        <v>21</v>
      </c>
      <c r="B2" s="318"/>
      <c r="C2" s="318"/>
      <c r="D2" s="318"/>
      <c r="E2" s="318"/>
      <c r="F2" s="318"/>
      <c r="G2" s="318"/>
    </row>
    <row r="3" customHeight="1" spans="1:7">
      <c r="A3" s="319"/>
      <c r="B3" s="320"/>
      <c r="C3" s="320"/>
      <c r="D3" s="321"/>
      <c r="E3" s="319"/>
      <c r="F3" s="319"/>
      <c r="G3" s="322" t="s">
        <v>22</v>
      </c>
    </row>
    <row r="4" customHeight="1" spans="1:7">
      <c r="A4" s="323" t="s">
        <v>23</v>
      </c>
      <c r="B4" s="324"/>
      <c r="C4" s="324" t="s">
        <v>24</v>
      </c>
      <c r="D4" s="325" t="s">
        <v>25</v>
      </c>
      <c r="E4" s="323" t="s">
        <v>26</v>
      </c>
      <c r="F4" s="324"/>
      <c r="G4" s="326" t="s">
        <v>25</v>
      </c>
    </row>
    <row r="5" customHeight="1" spans="1:7">
      <c r="A5" s="327" t="s">
        <v>27</v>
      </c>
      <c r="B5" s="328"/>
      <c r="C5" s="329">
        <v>74560</v>
      </c>
      <c r="D5" s="325">
        <v>75569.72</v>
      </c>
      <c r="E5" s="327" t="s">
        <v>28</v>
      </c>
      <c r="F5" s="328"/>
      <c r="G5" s="325">
        <f>G6+G7</f>
        <v>245379.693477912</v>
      </c>
    </row>
    <row r="6" customHeight="1" spans="1:7">
      <c r="A6" s="327" t="s">
        <v>29</v>
      </c>
      <c r="B6" s="328"/>
      <c r="C6" s="326">
        <f>SUM(C7:C32)</f>
        <v>102461</v>
      </c>
      <c r="D6" s="326">
        <f>SUM(D7:D30)</f>
        <v>112203</v>
      </c>
      <c r="E6" s="330">
        <v>1</v>
      </c>
      <c r="F6" s="331" t="s">
        <v>30</v>
      </c>
      <c r="G6" s="332">
        <v>208826.57989585</v>
      </c>
    </row>
    <row r="7" customHeight="1" spans="1:7">
      <c r="A7" s="330">
        <v>1</v>
      </c>
      <c r="B7" s="331" t="s">
        <v>31</v>
      </c>
      <c r="C7" s="330">
        <v>2633</v>
      </c>
      <c r="D7" s="231">
        <v>2633</v>
      </c>
      <c r="E7" s="330">
        <v>2</v>
      </c>
      <c r="F7" s="331" t="s">
        <v>32</v>
      </c>
      <c r="G7" s="333">
        <v>36553.1135820622</v>
      </c>
    </row>
    <row r="8" customHeight="1" spans="1:7">
      <c r="A8" s="330">
        <v>2</v>
      </c>
      <c r="B8" s="331" t="s">
        <v>33</v>
      </c>
      <c r="C8" s="330">
        <v>792</v>
      </c>
      <c r="D8" s="231">
        <v>792</v>
      </c>
      <c r="E8" s="327" t="s">
        <v>34</v>
      </c>
      <c r="F8" s="328"/>
      <c r="G8" s="325">
        <f>SUM(G9:G28)</f>
        <v>5838.8</v>
      </c>
    </row>
    <row r="9" customHeight="1" spans="1:7">
      <c r="A9" s="330">
        <v>3</v>
      </c>
      <c r="B9" s="331" t="s">
        <v>35</v>
      </c>
      <c r="C9" s="330">
        <v>2312</v>
      </c>
      <c r="D9" s="231">
        <v>2312</v>
      </c>
      <c r="E9" s="334">
        <v>1</v>
      </c>
      <c r="F9" s="335" t="s">
        <v>36</v>
      </c>
      <c r="G9" s="333">
        <v>16</v>
      </c>
    </row>
    <row r="10" customHeight="1" spans="1:7">
      <c r="A10" s="330">
        <v>4</v>
      </c>
      <c r="B10" s="331" t="s">
        <v>37</v>
      </c>
      <c r="C10" s="330">
        <v>3195</v>
      </c>
      <c r="D10" s="231">
        <v>3195</v>
      </c>
      <c r="E10" s="334">
        <v>2</v>
      </c>
      <c r="F10" s="331" t="s">
        <v>38</v>
      </c>
      <c r="G10" s="333">
        <v>80</v>
      </c>
    </row>
    <row r="11" customHeight="1" spans="1:7">
      <c r="A11" s="330">
        <v>5</v>
      </c>
      <c r="B11" s="331" t="s">
        <v>39</v>
      </c>
      <c r="C11" s="330">
        <v>5656</v>
      </c>
      <c r="D11" s="231">
        <v>6469</v>
      </c>
      <c r="E11" s="334">
        <v>3</v>
      </c>
      <c r="F11" s="331" t="s">
        <v>40</v>
      </c>
      <c r="G11" s="333">
        <v>8</v>
      </c>
    </row>
    <row r="12" customHeight="1" spans="1:7">
      <c r="A12" s="330">
        <v>6</v>
      </c>
      <c r="B12" s="331" t="s">
        <v>41</v>
      </c>
      <c r="C12" s="330">
        <v>8148</v>
      </c>
      <c r="D12" s="231">
        <v>8148</v>
      </c>
      <c r="E12" s="334">
        <v>4</v>
      </c>
      <c r="F12" s="331" t="s">
        <v>42</v>
      </c>
      <c r="G12" s="333">
        <v>140</v>
      </c>
    </row>
    <row r="13" customHeight="1" spans="1:7">
      <c r="A13" s="330">
        <v>7</v>
      </c>
      <c r="B13" s="331" t="s">
        <v>43</v>
      </c>
      <c r="C13" s="330">
        <v>854</v>
      </c>
      <c r="D13" s="231">
        <v>854</v>
      </c>
      <c r="E13" s="334">
        <v>5</v>
      </c>
      <c r="F13" s="331" t="s">
        <v>44</v>
      </c>
      <c r="G13" s="333">
        <v>115</v>
      </c>
    </row>
    <row r="14" customHeight="1" spans="1:7">
      <c r="A14" s="330">
        <v>8</v>
      </c>
      <c r="B14" s="331" t="s">
        <v>45</v>
      </c>
      <c r="C14" s="330">
        <v>46615</v>
      </c>
      <c r="D14" s="231">
        <v>49254</v>
      </c>
      <c r="E14" s="334">
        <v>6</v>
      </c>
      <c r="F14" s="331" t="s">
        <v>46</v>
      </c>
      <c r="G14" s="333">
        <v>70</v>
      </c>
    </row>
    <row r="15" customHeight="1" spans="1:7">
      <c r="A15" s="330">
        <v>11</v>
      </c>
      <c r="B15" s="331" t="s">
        <v>47</v>
      </c>
      <c r="C15" s="330">
        <v>1170</v>
      </c>
      <c r="D15" s="330">
        <v>1170</v>
      </c>
      <c r="E15" s="334">
        <v>7</v>
      </c>
      <c r="F15" s="331" t="s">
        <v>48</v>
      </c>
      <c r="G15" s="333">
        <v>21</v>
      </c>
    </row>
    <row r="16" customHeight="1" spans="1:7">
      <c r="A16" s="330">
        <v>12</v>
      </c>
      <c r="B16" s="331" t="s">
        <v>49</v>
      </c>
      <c r="C16" s="330">
        <v>11</v>
      </c>
      <c r="D16" s="330">
        <v>11</v>
      </c>
      <c r="E16" s="334">
        <v>8</v>
      </c>
      <c r="F16" s="331" t="s">
        <v>50</v>
      </c>
      <c r="G16" s="333">
        <v>21</v>
      </c>
    </row>
    <row r="17" customHeight="1" spans="1:7">
      <c r="A17" s="330">
        <v>13</v>
      </c>
      <c r="B17" s="331" t="s">
        <v>51</v>
      </c>
      <c r="C17" s="330">
        <v>234</v>
      </c>
      <c r="D17" s="330">
        <v>235</v>
      </c>
      <c r="E17" s="334">
        <v>9</v>
      </c>
      <c r="F17" s="331" t="s">
        <v>52</v>
      </c>
      <c r="G17" s="333">
        <v>34</v>
      </c>
    </row>
    <row r="18" customHeight="1" spans="1:7">
      <c r="A18" s="330">
        <v>14</v>
      </c>
      <c r="B18" s="331" t="s">
        <v>53</v>
      </c>
      <c r="C18" s="330">
        <v>16276</v>
      </c>
      <c r="D18" s="330">
        <v>20424</v>
      </c>
      <c r="E18" s="334">
        <v>10</v>
      </c>
      <c r="F18" s="331" t="s">
        <v>54</v>
      </c>
      <c r="G18" s="333">
        <v>59</v>
      </c>
    </row>
    <row r="19" customHeight="1" spans="1:7">
      <c r="A19" s="330">
        <v>15</v>
      </c>
      <c r="B19" s="331" t="s">
        <v>55</v>
      </c>
      <c r="C19" s="330">
        <v>126</v>
      </c>
      <c r="D19" s="330">
        <v>126</v>
      </c>
      <c r="E19" s="334">
        <v>11</v>
      </c>
      <c r="F19" s="331" t="s">
        <v>56</v>
      </c>
      <c r="G19" s="333">
        <v>341</v>
      </c>
    </row>
    <row r="20" customHeight="1" spans="1:7">
      <c r="A20" s="330">
        <v>16</v>
      </c>
      <c r="B20" s="331" t="s">
        <v>57</v>
      </c>
      <c r="C20" s="330">
        <v>640</v>
      </c>
      <c r="D20" s="330">
        <v>640</v>
      </c>
      <c r="E20" s="334">
        <v>12</v>
      </c>
      <c r="F20" s="331" t="s">
        <v>58</v>
      </c>
      <c r="G20" s="333">
        <v>1714</v>
      </c>
    </row>
    <row r="21" customHeight="1" spans="1:7">
      <c r="A21" s="330">
        <v>17</v>
      </c>
      <c r="B21" s="331" t="s">
        <v>59</v>
      </c>
      <c r="C21" s="330">
        <v>135</v>
      </c>
      <c r="D21" s="330">
        <v>135</v>
      </c>
      <c r="E21" s="334">
        <v>13</v>
      </c>
      <c r="F21" s="331" t="s">
        <v>60</v>
      </c>
      <c r="G21" s="333">
        <v>2241</v>
      </c>
    </row>
    <row r="22" customHeight="1" spans="1:7">
      <c r="A22" s="330">
        <v>18</v>
      </c>
      <c r="B22" s="331" t="s">
        <v>61</v>
      </c>
      <c r="C22" s="330">
        <v>3171</v>
      </c>
      <c r="D22" s="330">
        <v>4135</v>
      </c>
      <c r="E22" s="334">
        <v>14</v>
      </c>
      <c r="F22" s="336" t="s">
        <v>62</v>
      </c>
      <c r="G22" s="333">
        <v>79</v>
      </c>
    </row>
    <row r="23" customHeight="1" spans="1:7">
      <c r="A23" s="330">
        <v>19</v>
      </c>
      <c r="B23" s="331" t="s">
        <v>63</v>
      </c>
      <c r="C23" s="330">
        <v>5661</v>
      </c>
      <c r="D23" s="330">
        <v>5752</v>
      </c>
      <c r="E23" s="334">
        <v>15</v>
      </c>
      <c r="F23" s="331" t="s">
        <v>64</v>
      </c>
      <c r="G23" s="333">
        <v>286</v>
      </c>
    </row>
    <row r="24" customHeight="1" spans="1:7">
      <c r="A24" s="330">
        <v>20</v>
      </c>
      <c r="B24" s="331" t="s">
        <v>65</v>
      </c>
      <c r="C24" s="330">
        <v>1649</v>
      </c>
      <c r="D24" s="330">
        <v>1936</v>
      </c>
      <c r="E24" s="334">
        <v>16</v>
      </c>
      <c r="F24" s="331" t="s">
        <v>66</v>
      </c>
      <c r="G24" s="333">
        <v>145.8</v>
      </c>
    </row>
    <row r="25" customHeight="1" spans="1:7">
      <c r="A25" s="330">
        <v>21</v>
      </c>
      <c r="B25" s="331" t="s">
        <v>67</v>
      </c>
      <c r="C25" s="330">
        <v>238</v>
      </c>
      <c r="D25" s="330">
        <v>238</v>
      </c>
      <c r="E25" s="334">
        <v>17</v>
      </c>
      <c r="F25" s="331" t="s">
        <v>68</v>
      </c>
      <c r="G25" s="330">
        <v>24</v>
      </c>
    </row>
    <row r="26" customHeight="1" spans="1:7">
      <c r="A26" s="330">
        <v>22</v>
      </c>
      <c r="B26" s="331" t="s">
        <v>69</v>
      </c>
      <c r="C26" s="330">
        <v>1521</v>
      </c>
      <c r="D26" s="330">
        <v>1521</v>
      </c>
      <c r="E26" s="334">
        <v>18</v>
      </c>
      <c r="F26" s="331" t="s">
        <v>70</v>
      </c>
      <c r="G26" s="330">
        <v>123</v>
      </c>
    </row>
    <row r="27" customHeight="1" spans="1:7">
      <c r="A27" s="330">
        <v>23</v>
      </c>
      <c r="B27" s="331" t="s">
        <v>71</v>
      </c>
      <c r="C27" s="330">
        <v>259</v>
      </c>
      <c r="D27" s="330">
        <v>259</v>
      </c>
      <c r="E27" s="334">
        <v>19</v>
      </c>
      <c r="F27" s="331" t="s">
        <v>72</v>
      </c>
      <c r="G27" s="330">
        <v>11</v>
      </c>
    </row>
    <row r="28" customHeight="1" spans="1:7">
      <c r="A28" s="330">
        <v>24</v>
      </c>
      <c r="B28" s="331" t="s">
        <v>73</v>
      </c>
      <c r="C28" s="330">
        <v>352</v>
      </c>
      <c r="D28" s="330">
        <v>403</v>
      </c>
      <c r="E28" s="334">
        <v>20</v>
      </c>
      <c r="F28" s="331" t="s">
        <v>74</v>
      </c>
      <c r="G28" s="330">
        <v>310</v>
      </c>
    </row>
    <row r="29" customHeight="1" spans="1:7">
      <c r="A29" s="330">
        <v>25</v>
      </c>
      <c r="B29" s="337" t="s">
        <v>75</v>
      </c>
      <c r="C29" s="337"/>
      <c r="D29" s="330">
        <v>1486</v>
      </c>
      <c r="E29" s="338"/>
      <c r="F29" s="339"/>
      <c r="G29" s="340"/>
    </row>
    <row r="30" customHeight="1" spans="1:7">
      <c r="A30" s="330">
        <v>26</v>
      </c>
      <c r="B30" s="337" t="s">
        <v>76</v>
      </c>
      <c r="C30" s="337"/>
      <c r="D30" s="330">
        <v>75</v>
      </c>
      <c r="E30" s="338"/>
      <c r="F30" s="339"/>
      <c r="G30" s="340"/>
    </row>
    <row r="31" customHeight="1" spans="1:7">
      <c r="A31" s="330">
        <v>27</v>
      </c>
      <c r="B31" s="331" t="s">
        <v>77</v>
      </c>
      <c r="C31" s="330">
        <v>301</v>
      </c>
      <c r="D31" s="330"/>
      <c r="E31" s="338"/>
      <c r="F31" s="339"/>
      <c r="G31" s="340"/>
    </row>
    <row r="32" customHeight="1" spans="1:7">
      <c r="A32" s="330">
        <v>28</v>
      </c>
      <c r="B32" s="331" t="s">
        <v>78</v>
      </c>
      <c r="C32" s="330">
        <v>512</v>
      </c>
      <c r="D32" s="330"/>
      <c r="E32" s="338"/>
      <c r="F32" s="339"/>
      <c r="G32" s="340"/>
    </row>
    <row r="33" customHeight="1" spans="1:9">
      <c r="A33" s="327" t="s">
        <v>79</v>
      </c>
      <c r="B33" s="328"/>
      <c r="C33" s="325">
        <v>20000</v>
      </c>
      <c r="D33" s="325">
        <f>D34+D35</f>
        <v>36378</v>
      </c>
      <c r="E33" s="327" t="s">
        <v>80</v>
      </c>
      <c r="F33" s="328"/>
      <c r="G33" s="340">
        <v>205103.88</v>
      </c>
      <c r="I33" s="350"/>
    </row>
    <row r="34" customHeight="1" spans="1:7">
      <c r="A34" s="341"/>
      <c r="B34" s="331" t="s">
        <v>81</v>
      </c>
      <c r="C34" s="330">
        <v>10000</v>
      </c>
      <c r="D34" s="333">
        <v>17000</v>
      </c>
      <c r="E34" s="327" t="s">
        <v>82</v>
      </c>
      <c r="F34" s="328"/>
      <c r="G34" s="340">
        <v>19378</v>
      </c>
    </row>
    <row r="35" customHeight="1" spans="1:7">
      <c r="A35" s="341"/>
      <c r="B35" s="331" t="s">
        <v>83</v>
      </c>
      <c r="C35" s="330">
        <v>10000</v>
      </c>
      <c r="D35" s="333">
        <v>19378</v>
      </c>
      <c r="E35" s="341"/>
      <c r="F35" s="341"/>
      <c r="G35" s="340"/>
    </row>
    <row r="36" customHeight="1" spans="1:7">
      <c r="A36" s="342" t="s">
        <v>84</v>
      </c>
      <c r="B36" s="343"/>
      <c r="C36" s="344">
        <v>38753</v>
      </c>
      <c r="D36" s="345">
        <v>46446.2509779125</v>
      </c>
      <c r="E36" s="346"/>
      <c r="F36" s="347"/>
      <c r="G36" s="325"/>
    </row>
    <row r="37" customHeight="1" spans="1:7">
      <c r="A37" s="327" t="s">
        <v>85</v>
      </c>
      <c r="B37" s="328"/>
      <c r="C37" s="325">
        <v>149461.85</v>
      </c>
      <c r="D37" s="325">
        <v>205103.88</v>
      </c>
      <c r="E37" s="348"/>
      <c r="F37" s="330"/>
      <c r="G37" s="333"/>
    </row>
    <row r="38" customHeight="1" spans="1:7">
      <c r="A38" s="323" t="s">
        <v>86</v>
      </c>
      <c r="B38" s="324"/>
      <c r="C38" s="348">
        <f>C37+C36+C33+C6+C5</f>
        <v>385235.85</v>
      </c>
      <c r="D38" s="348">
        <f>D37+D36+D33+D6+D5</f>
        <v>475700.850977913</v>
      </c>
      <c r="E38" s="348"/>
      <c r="F38" s="326" t="s">
        <v>87</v>
      </c>
      <c r="G38" s="349">
        <f>SUM(G5+G8+G33+G34)+1</f>
        <v>475701.373477912</v>
      </c>
    </row>
  </sheetData>
  <mergeCells count="13">
    <mergeCell ref="A2:G2"/>
    <mergeCell ref="A4:B4"/>
    <mergeCell ref="E4:F4"/>
    <mergeCell ref="A5:B5"/>
    <mergeCell ref="E5:F5"/>
    <mergeCell ref="A6:B6"/>
    <mergeCell ref="E8:F8"/>
    <mergeCell ref="A33:B33"/>
    <mergeCell ref="E33:F33"/>
    <mergeCell ref="E34:F34"/>
    <mergeCell ref="A36:B36"/>
    <mergeCell ref="A37:B37"/>
    <mergeCell ref="A38:B38"/>
  </mergeCells>
  <conditionalFormatting sqref="F22">
    <cfRule type="expression" dxfId="0" priority="12" stopIfTrue="1">
      <formula>g</formula>
    </cfRule>
  </conditionalFormatting>
  <conditionalFormatting sqref="F23">
    <cfRule type="expression" dxfId="0" priority="11" stopIfTrue="1">
      <formula>g</formula>
    </cfRule>
  </conditionalFormatting>
  <conditionalFormatting sqref="F24">
    <cfRule type="expression" dxfId="0" priority="10" stopIfTrue="1">
      <formula>g</formula>
    </cfRule>
  </conditionalFormatting>
  <conditionalFormatting sqref="F25">
    <cfRule type="expression" dxfId="0" priority="9" stopIfTrue="1">
      <formula>g</formula>
    </cfRule>
  </conditionalFormatting>
  <conditionalFormatting sqref="F26">
    <cfRule type="expression" dxfId="0" priority="8" stopIfTrue="1">
      <formula>g</formula>
    </cfRule>
  </conditionalFormatting>
  <conditionalFormatting sqref="F29">
    <cfRule type="expression" dxfId="0" priority="7" stopIfTrue="1">
      <formula>g</formula>
    </cfRule>
  </conditionalFormatting>
  <conditionalFormatting sqref="F30">
    <cfRule type="expression" dxfId="0" priority="5" stopIfTrue="1">
      <formula>g</formula>
    </cfRule>
  </conditionalFormatting>
  <conditionalFormatting sqref="F12:F13">
    <cfRule type="expression" dxfId="0" priority="15" stopIfTrue="1">
      <formula>g</formula>
    </cfRule>
  </conditionalFormatting>
  <conditionalFormatting sqref="F14:F19">
    <cfRule type="expression" dxfId="0" priority="14" stopIfTrue="1">
      <formula>g</formula>
    </cfRule>
  </conditionalFormatting>
  <conditionalFormatting sqref="F27:F28">
    <cfRule type="expression" dxfId="0" priority="1" stopIfTrue="1">
      <formula>g</formula>
    </cfRule>
  </conditionalFormatting>
  <conditionalFormatting sqref="A15:A26 A28 A30 A32:A38">
    <cfRule type="cellIs" dxfId="1" priority="16" stopIfTrue="1" operator="equal">
      <formula>0</formula>
    </cfRule>
  </conditionalFormatting>
  <conditionalFormatting sqref="F20 F31:F32">
    <cfRule type="expression" dxfId="0" priority="13" stopIfTrue="1">
      <formula>g</formula>
    </cfRule>
  </conditionalFormatting>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4" workbookViewId="0">
      <selection activeCell="I24" sqref="I24"/>
    </sheetView>
  </sheetViews>
  <sheetFormatPr defaultColWidth="9" defaultRowHeight="14.25" outlineLevelCol="1"/>
  <cols>
    <col min="1" max="1" width="40.3" style="2" customWidth="1"/>
    <col min="2" max="2" width="19.1" style="1" customWidth="1"/>
    <col min="3" max="3" width="8.8" style="2" customWidth="1"/>
    <col min="4" max="16384" width="9" style="2"/>
  </cols>
  <sheetData>
    <row r="1" hidden="1" spans="1:1">
      <c r="A1" s="3" t="s">
        <v>2770</v>
      </c>
    </row>
    <row r="2" hidden="1" spans="1:2">
      <c r="A2" s="3" t="s">
        <v>2796</v>
      </c>
      <c r="B2" s="26" t="s">
        <v>2797</v>
      </c>
    </row>
    <row r="3" hidden="1" spans="1:2">
      <c r="A3" s="3" t="s">
        <v>2798</v>
      </c>
      <c r="B3" s="26" t="s">
        <v>2799</v>
      </c>
    </row>
    <row r="4" ht="23.4" customHeight="1" spans="1:2">
      <c r="A4" s="3"/>
      <c r="B4" s="13" t="s">
        <v>2800</v>
      </c>
    </row>
    <row r="5" s="25" customFormat="1" ht="20.25" spans="1:2">
      <c r="A5" s="27" t="s">
        <v>2801</v>
      </c>
      <c r="B5" s="27"/>
    </row>
    <row r="6" s="25" customFormat="1" ht="22.2" customHeight="1" spans="1:2">
      <c r="A6" s="28"/>
      <c r="B6" s="29" t="s">
        <v>2623</v>
      </c>
    </row>
    <row r="7" s="25" customFormat="1" ht="23.4" customHeight="1" spans="1:2">
      <c r="A7" s="30" t="s">
        <v>90</v>
      </c>
      <c r="B7" s="30" t="s">
        <v>2802</v>
      </c>
    </row>
    <row r="8" s="25" customFormat="1" ht="23.4" customHeight="1" spans="1:2">
      <c r="A8" s="31" t="s">
        <v>2803</v>
      </c>
      <c r="B8" s="32">
        <v>9.58</v>
      </c>
    </row>
    <row r="9" s="25" customFormat="1" ht="23.4" customHeight="1" spans="1:2">
      <c r="A9" s="31" t="s">
        <v>2804</v>
      </c>
      <c r="B9" s="32">
        <v>1.7</v>
      </c>
    </row>
    <row r="10" s="25" customFormat="1" ht="23.4" customHeight="1" spans="1:2">
      <c r="A10" s="31" t="s">
        <v>2805</v>
      </c>
      <c r="B10" s="32">
        <v>1.4</v>
      </c>
    </row>
    <row r="11" s="25" customFormat="1" ht="23.4" customHeight="1" spans="1:2">
      <c r="A11" s="31" t="s">
        <v>2806</v>
      </c>
      <c r="B11" s="32">
        <v>6.39</v>
      </c>
    </row>
    <row r="12" s="25" customFormat="1" ht="23.4" customHeight="1" spans="1:2">
      <c r="A12" s="31" t="s">
        <v>2807</v>
      </c>
      <c r="B12" s="32">
        <v>0</v>
      </c>
    </row>
    <row r="13" s="25" customFormat="1" ht="23.4" customHeight="1" spans="1:2">
      <c r="A13" s="31" t="s">
        <v>2808</v>
      </c>
      <c r="B13" s="32">
        <v>1.4</v>
      </c>
    </row>
    <row r="14" s="25" customFormat="1" ht="23.4" customHeight="1" spans="1:2">
      <c r="A14" s="31" t="s">
        <v>2809</v>
      </c>
      <c r="B14" s="32">
        <v>1.4</v>
      </c>
    </row>
    <row r="15" s="25" customFormat="1" ht="23.4" customHeight="1" spans="1:2">
      <c r="A15" s="31" t="s">
        <v>2810</v>
      </c>
      <c r="B15" s="32">
        <v>0</v>
      </c>
    </row>
    <row r="16" s="25" customFormat="1" ht="23.4" customHeight="1" spans="1:2">
      <c r="A16" s="31" t="s">
        <v>2811</v>
      </c>
      <c r="B16" s="32">
        <f>B17+B18</f>
        <v>0.94</v>
      </c>
    </row>
    <row r="17" s="25" customFormat="1" ht="23.4" customHeight="1" spans="1:2">
      <c r="A17" s="31" t="s">
        <v>2809</v>
      </c>
      <c r="B17" s="32">
        <v>0.74</v>
      </c>
    </row>
    <row r="18" s="25" customFormat="1" ht="23.4" customHeight="1" spans="1:2">
      <c r="A18" s="31" t="s">
        <v>2810</v>
      </c>
      <c r="B18" s="32">
        <v>0.2</v>
      </c>
    </row>
    <row r="19" hidden="1" customHeight="1" spans="1:2">
      <c r="A19" s="33" t="s">
        <v>2812</v>
      </c>
      <c r="B19" s="33"/>
    </row>
    <row r="20" spans="1:2">
      <c r="A20" s="28"/>
      <c r="B20" s="34"/>
    </row>
  </sheetData>
  <mergeCells count="2">
    <mergeCell ref="A5:B5"/>
    <mergeCell ref="A19:B19"/>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7" sqref="D7"/>
    </sheetView>
  </sheetViews>
  <sheetFormatPr defaultColWidth="9" defaultRowHeight="14.25" outlineLevelRow="6" outlineLevelCol="5"/>
  <cols>
    <col min="6" max="6" width="11.5" customWidth="1"/>
  </cols>
  <sheetData>
    <row r="1" spans="6:6">
      <c r="F1" s="13" t="s">
        <v>2813</v>
      </c>
    </row>
    <row r="2" ht="22.5" spans="1:6">
      <c r="A2" s="14" t="s">
        <v>2814</v>
      </c>
      <c r="B2" s="14"/>
      <c r="C2" s="14"/>
      <c r="D2" s="14"/>
      <c r="E2" s="14"/>
      <c r="F2" s="14"/>
    </row>
    <row r="3" ht="19.2" customHeight="1" spans="6:6">
      <c r="F3" s="13" t="s">
        <v>22</v>
      </c>
    </row>
    <row r="4" s="12" customFormat="1" ht="19.2" customHeight="1" spans="1:6">
      <c r="A4" s="15" t="s">
        <v>2815</v>
      </c>
      <c r="B4" s="16" t="s">
        <v>2816</v>
      </c>
      <c r="C4" s="17"/>
      <c r="D4" s="17"/>
      <c r="E4" s="17"/>
      <c r="F4" s="18"/>
    </row>
    <row r="5" s="12" customFormat="1" ht="19.2" customHeight="1" spans="1:6">
      <c r="A5" s="19"/>
      <c r="B5" s="20" t="s">
        <v>2817</v>
      </c>
      <c r="C5" s="21"/>
      <c r="D5" s="20" t="s">
        <v>2818</v>
      </c>
      <c r="E5" s="21"/>
      <c r="F5" s="21"/>
    </row>
    <row r="6" s="12" customFormat="1" ht="19.2" customHeight="1" spans="1:6">
      <c r="A6" s="22"/>
      <c r="B6" s="20" t="s">
        <v>145</v>
      </c>
      <c r="C6" s="20" t="s">
        <v>2819</v>
      </c>
      <c r="D6" s="20" t="s">
        <v>145</v>
      </c>
      <c r="E6" s="20" t="s">
        <v>2819</v>
      </c>
      <c r="F6" s="20" t="s">
        <v>2820</v>
      </c>
    </row>
    <row r="7" ht="19.2" customHeight="1" spans="1:6">
      <c r="A7" s="23" t="s">
        <v>2793</v>
      </c>
      <c r="B7" s="24">
        <v>20458.199052</v>
      </c>
      <c r="C7" s="24">
        <v>20458.199052</v>
      </c>
      <c r="D7" s="24">
        <v>11930.4823954408</v>
      </c>
      <c r="E7" s="24">
        <v>7701.1313954408</v>
      </c>
      <c r="F7" s="24">
        <v>4229.351</v>
      </c>
    </row>
  </sheetData>
  <mergeCells count="5">
    <mergeCell ref="A2:F2"/>
    <mergeCell ref="B4:F4"/>
    <mergeCell ref="B5:C5"/>
    <mergeCell ref="D5:F5"/>
    <mergeCell ref="A4:A6"/>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C4" workbookViewId="0">
      <selection activeCell="G10" sqref="G10"/>
    </sheetView>
  </sheetViews>
  <sheetFormatPr defaultColWidth="9" defaultRowHeight="14.25" outlineLevelCol="5"/>
  <cols>
    <col min="1" max="2" width="8.1" style="2" hidden="1" customWidth="1"/>
    <col min="3" max="3" width="13.5" style="2" customWidth="1"/>
    <col min="4" max="6" width="17.2" style="2" customWidth="1"/>
    <col min="7" max="7" width="8.8" style="2" customWidth="1"/>
    <col min="8" max="253" width="9" style="2"/>
    <col min="254" max="255" width="9" style="2" hidden="1" customWidth="1"/>
    <col min="256" max="256" width="13.5" style="2" customWidth="1"/>
    <col min="257" max="262" width="17.2" style="2" customWidth="1"/>
    <col min="263" max="263" width="8.8" style="2" customWidth="1"/>
    <col min="264" max="509" width="9" style="2"/>
    <col min="510" max="511" width="9" style="2" hidden="1" customWidth="1"/>
    <col min="512" max="512" width="13.5" style="2" customWidth="1"/>
    <col min="513" max="518" width="17.2" style="2" customWidth="1"/>
    <col min="519" max="519" width="8.8" style="2" customWidth="1"/>
    <col min="520" max="765" width="9" style="2"/>
    <col min="766" max="767" width="9" style="2" hidden="1" customWidth="1"/>
    <col min="768" max="768" width="13.5" style="2" customWidth="1"/>
    <col min="769" max="774" width="17.2" style="2" customWidth="1"/>
    <col min="775" max="775" width="8.8" style="2" customWidth="1"/>
    <col min="776" max="1021" width="9" style="2"/>
    <col min="1022" max="1023" width="9" style="2" hidden="1" customWidth="1"/>
    <col min="1024" max="1024" width="13.5" style="2" customWidth="1"/>
    <col min="1025" max="1030" width="17.2" style="2" customWidth="1"/>
    <col min="1031" max="1031" width="8.8" style="2" customWidth="1"/>
    <col min="1032" max="1277" width="9" style="2"/>
    <col min="1278" max="1279" width="9" style="2" hidden="1" customWidth="1"/>
    <col min="1280" max="1280" width="13.5" style="2" customWidth="1"/>
    <col min="1281" max="1286" width="17.2" style="2" customWidth="1"/>
    <col min="1287" max="1287" width="8.8" style="2" customWidth="1"/>
    <col min="1288" max="1533" width="9" style="2"/>
    <col min="1534" max="1535" width="9" style="2" hidden="1" customWidth="1"/>
    <col min="1536" max="1536" width="13.5" style="2" customWidth="1"/>
    <col min="1537" max="1542" width="17.2" style="2" customWidth="1"/>
    <col min="1543" max="1543" width="8.8" style="2" customWidth="1"/>
    <col min="1544" max="1789" width="9" style="2"/>
    <col min="1790" max="1791" width="9" style="2" hidden="1" customWidth="1"/>
    <col min="1792" max="1792" width="13.5" style="2" customWidth="1"/>
    <col min="1793" max="1798" width="17.2" style="2" customWidth="1"/>
    <col min="1799" max="1799" width="8.8" style="2" customWidth="1"/>
    <col min="1800" max="2045" width="9" style="2"/>
    <col min="2046" max="2047" width="9" style="2" hidden="1" customWidth="1"/>
    <col min="2048" max="2048" width="13.5" style="2" customWidth="1"/>
    <col min="2049" max="2054" width="17.2" style="2" customWidth="1"/>
    <col min="2055" max="2055" width="8.8" style="2" customWidth="1"/>
    <col min="2056" max="2301" width="9" style="2"/>
    <col min="2302" max="2303" width="9" style="2" hidden="1" customWidth="1"/>
    <col min="2304" max="2304" width="13.5" style="2" customWidth="1"/>
    <col min="2305" max="2310" width="17.2" style="2" customWidth="1"/>
    <col min="2311" max="2311" width="8.8" style="2" customWidth="1"/>
    <col min="2312" max="2557" width="9" style="2"/>
    <col min="2558" max="2559" width="9" style="2" hidden="1" customWidth="1"/>
    <col min="2560" max="2560" width="13.5" style="2" customWidth="1"/>
    <col min="2561" max="2566" width="17.2" style="2" customWidth="1"/>
    <col min="2567" max="2567" width="8.8" style="2" customWidth="1"/>
    <col min="2568" max="2813" width="9" style="2"/>
    <col min="2814" max="2815" width="9" style="2" hidden="1" customWidth="1"/>
    <col min="2816" max="2816" width="13.5" style="2" customWidth="1"/>
    <col min="2817" max="2822" width="17.2" style="2" customWidth="1"/>
    <col min="2823" max="2823" width="8.8" style="2" customWidth="1"/>
    <col min="2824" max="3069" width="9" style="2"/>
    <col min="3070" max="3071" width="9" style="2" hidden="1" customWidth="1"/>
    <col min="3072" max="3072" width="13.5" style="2" customWidth="1"/>
    <col min="3073" max="3078" width="17.2" style="2" customWidth="1"/>
    <col min="3079" max="3079" width="8.8" style="2" customWidth="1"/>
    <col min="3080" max="3325" width="9" style="2"/>
    <col min="3326" max="3327" width="9" style="2" hidden="1" customWidth="1"/>
    <col min="3328" max="3328" width="13.5" style="2" customWidth="1"/>
    <col min="3329" max="3334" width="17.2" style="2" customWidth="1"/>
    <col min="3335" max="3335" width="8.8" style="2" customWidth="1"/>
    <col min="3336" max="3581" width="9" style="2"/>
    <col min="3582" max="3583" width="9" style="2" hidden="1" customWidth="1"/>
    <col min="3584" max="3584" width="13.5" style="2" customWidth="1"/>
    <col min="3585" max="3590" width="17.2" style="2" customWidth="1"/>
    <col min="3591" max="3591" width="8.8" style="2" customWidth="1"/>
    <col min="3592" max="3837" width="9" style="2"/>
    <col min="3838" max="3839" width="9" style="2" hidden="1" customWidth="1"/>
    <col min="3840" max="3840" width="13.5" style="2" customWidth="1"/>
    <col min="3841" max="3846" width="17.2" style="2" customWidth="1"/>
    <col min="3847" max="3847" width="8.8" style="2" customWidth="1"/>
    <col min="3848" max="4093" width="9" style="2"/>
    <col min="4094" max="4095" width="9" style="2" hidden="1" customWidth="1"/>
    <col min="4096" max="4096" width="13.5" style="2" customWidth="1"/>
    <col min="4097" max="4102" width="17.2" style="2" customWidth="1"/>
    <col min="4103" max="4103" width="8.8" style="2" customWidth="1"/>
    <col min="4104" max="4349" width="9" style="2"/>
    <col min="4350" max="4351" width="9" style="2" hidden="1" customWidth="1"/>
    <col min="4352" max="4352" width="13.5" style="2" customWidth="1"/>
    <col min="4353" max="4358" width="17.2" style="2" customWidth="1"/>
    <col min="4359" max="4359" width="8.8" style="2" customWidth="1"/>
    <col min="4360" max="4605" width="9" style="2"/>
    <col min="4606" max="4607" width="9" style="2" hidden="1" customWidth="1"/>
    <col min="4608" max="4608" width="13.5" style="2" customWidth="1"/>
    <col min="4609" max="4614" width="17.2" style="2" customWidth="1"/>
    <col min="4615" max="4615" width="8.8" style="2" customWidth="1"/>
    <col min="4616" max="4861" width="9" style="2"/>
    <col min="4862" max="4863" width="9" style="2" hidden="1" customWidth="1"/>
    <col min="4864" max="4864" width="13.5" style="2" customWidth="1"/>
    <col min="4865" max="4870" width="17.2" style="2" customWidth="1"/>
    <col min="4871" max="4871" width="8.8" style="2" customWidth="1"/>
    <col min="4872" max="5117" width="9" style="2"/>
    <col min="5118" max="5119" width="9" style="2" hidden="1" customWidth="1"/>
    <col min="5120" max="5120" width="13.5" style="2" customWidth="1"/>
    <col min="5121" max="5126" width="17.2" style="2" customWidth="1"/>
    <col min="5127" max="5127" width="8.8" style="2" customWidth="1"/>
    <col min="5128" max="5373" width="9" style="2"/>
    <col min="5374" max="5375" width="9" style="2" hidden="1" customWidth="1"/>
    <col min="5376" max="5376" width="13.5" style="2" customWidth="1"/>
    <col min="5377" max="5382" width="17.2" style="2" customWidth="1"/>
    <col min="5383" max="5383" width="8.8" style="2" customWidth="1"/>
    <col min="5384" max="5629" width="9" style="2"/>
    <col min="5630" max="5631" width="9" style="2" hidden="1" customWidth="1"/>
    <col min="5632" max="5632" width="13.5" style="2" customWidth="1"/>
    <col min="5633" max="5638" width="17.2" style="2" customWidth="1"/>
    <col min="5639" max="5639" width="8.8" style="2" customWidth="1"/>
    <col min="5640" max="5885" width="9" style="2"/>
    <col min="5886" max="5887" width="9" style="2" hidden="1" customWidth="1"/>
    <col min="5888" max="5888" width="13.5" style="2" customWidth="1"/>
    <col min="5889" max="5894" width="17.2" style="2" customWidth="1"/>
    <col min="5895" max="5895" width="8.8" style="2" customWidth="1"/>
    <col min="5896" max="6141" width="9" style="2"/>
    <col min="6142" max="6143" width="9" style="2" hidden="1" customWidth="1"/>
    <col min="6144" max="6144" width="13.5" style="2" customWidth="1"/>
    <col min="6145" max="6150" width="17.2" style="2" customWidth="1"/>
    <col min="6151" max="6151" width="8.8" style="2" customWidth="1"/>
    <col min="6152" max="6397" width="9" style="2"/>
    <col min="6398" max="6399" width="9" style="2" hidden="1" customWidth="1"/>
    <col min="6400" max="6400" width="13.5" style="2" customWidth="1"/>
    <col min="6401" max="6406" width="17.2" style="2" customWidth="1"/>
    <col min="6407" max="6407" width="8.8" style="2" customWidth="1"/>
    <col min="6408" max="6653" width="9" style="2"/>
    <col min="6654" max="6655" width="9" style="2" hidden="1" customWidth="1"/>
    <col min="6656" max="6656" width="13.5" style="2" customWidth="1"/>
    <col min="6657" max="6662" width="17.2" style="2" customWidth="1"/>
    <col min="6663" max="6663" width="8.8" style="2" customWidth="1"/>
    <col min="6664" max="6909" width="9" style="2"/>
    <col min="6910" max="6911" width="9" style="2" hidden="1" customWidth="1"/>
    <col min="6912" max="6912" width="13.5" style="2" customWidth="1"/>
    <col min="6913" max="6918" width="17.2" style="2" customWidth="1"/>
    <col min="6919" max="6919" width="8.8" style="2" customWidth="1"/>
    <col min="6920" max="7165" width="9" style="2"/>
    <col min="7166" max="7167" width="9" style="2" hidden="1" customWidth="1"/>
    <col min="7168" max="7168" width="13.5" style="2" customWidth="1"/>
    <col min="7169" max="7174" width="17.2" style="2" customWidth="1"/>
    <col min="7175" max="7175" width="8.8" style="2" customWidth="1"/>
    <col min="7176" max="7421" width="9" style="2"/>
    <col min="7422" max="7423" width="9" style="2" hidden="1" customWidth="1"/>
    <col min="7424" max="7424" width="13.5" style="2" customWidth="1"/>
    <col min="7425" max="7430" width="17.2" style="2" customWidth="1"/>
    <col min="7431" max="7431" width="8.8" style="2" customWidth="1"/>
    <col min="7432" max="7677" width="9" style="2"/>
    <col min="7678" max="7679" width="9" style="2" hidden="1" customWidth="1"/>
    <col min="7680" max="7680" width="13.5" style="2" customWidth="1"/>
    <col min="7681" max="7686" width="17.2" style="2" customWidth="1"/>
    <col min="7687" max="7687" width="8.8" style="2" customWidth="1"/>
    <col min="7688" max="7933" width="9" style="2"/>
    <col min="7934" max="7935" width="9" style="2" hidden="1" customWidth="1"/>
    <col min="7936" max="7936" width="13.5" style="2" customWidth="1"/>
    <col min="7937" max="7942" width="17.2" style="2" customWidth="1"/>
    <col min="7943" max="7943" width="8.8" style="2" customWidth="1"/>
    <col min="7944" max="8189" width="9" style="2"/>
    <col min="8190" max="8191" width="9" style="2" hidden="1" customWidth="1"/>
    <col min="8192" max="8192" width="13.5" style="2" customWidth="1"/>
    <col min="8193" max="8198" width="17.2" style="2" customWidth="1"/>
    <col min="8199" max="8199" width="8.8" style="2" customWidth="1"/>
    <col min="8200" max="8445" width="9" style="2"/>
    <col min="8446" max="8447" width="9" style="2" hidden="1" customWidth="1"/>
    <col min="8448" max="8448" width="13.5" style="2" customWidth="1"/>
    <col min="8449" max="8454" width="17.2" style="2" customWidth="1"/>
    <col min="8455" max="8455" width="8.8" style="2" customWidth="1"/>
    <col min="8456" max="8701" width="9" style="2"/>
    <col min="8702" max="8703" width="9" style="2" hidden="1" customWidth="1"/>
    <col min="8704" max="8704" width="13.5" style="2" customWidth="1"/>
    <col min="8705" max="8710" width="17.2" style="2" customWidth="1"/>
    <col min="8711" max="8711" width="8.8" style="2" customWidth="1"/>
    <col min="8712" max="8957" width="9" style="2"/>
    <col min="8958" max="8959" width="9" style="2" hidden="1" customWidth="1"/>
    <col min="8960" max="8960" width="13.5" style="2" customWidth="1"/>
    <col min="8961" max="8966" width="17.2" style="2" customWidth="1"/>
    <col min="8967" max="8967" width="8.8" style="2" customWidth="1"/>
    <col min="8968" max="9213" width="9" style="2"/>
    <col min="9214" max="9215" width="9" style="2" hidden="1" customWidth="1"/>
    <col min="9216" max="9216" width="13.5" style="2" customWidth="1"/>
    <col min="9217" max="9222" width="17.2" style="2" customWidth="1"/>
    <col min="9223" max="9223" width="8.8" style="2" customWidth="1"/>
    <col min="9224" max="9469" width="9" style="2"/>
    <col min="9470" max="9471" width="9" style="2" hidden="1" customWidth="1"/>
    <col min="9472" max="9472" width="13.5" style="2" customWidth="1"/>
    <col min="9473" max="9478" width="17.2" style="2" customWidth="1"/>
    <col min="9479" max="9479" width="8.8" style="2" customWidth="1"/>
    <col min="9480" max="9725" width="9" style="2"/>
    <col min="9726" max="9727" width="9" style="2" hidden="1" customWidth="1"/>
    <col min="9728" max="9728" width="13.5" style="2" customWidth="1"/>
    <col min="9729" max="9734" width="17.2" style="2" customWidth="1"/>
    <col min="9735" max="9735" width="8.8" style="2" customWidth="1"/>
    <col min="9736" max="9981" width="9" style="2"/>
    <col min="9982" max="9983" width="9" style="2" hidden="1" customWidth="1"/>
    <col min="9984" max="9984" width="13.5" style="2" customWidth="1"/>
    <col min="9985" max="9990" width="17.2" style="2" customWidth="1"/>
    <col min="9991" max="9991" width="8.8" style="2" customWidth="1"/>
    <col min="9992" max="10237" width="9" style="2"/>
    <col min="10238" max="10239" width="9" style="2" hidden="1" customWidth="1"/>
    <col min="10240" max="10240" width="13.5" style="2" customWidth="1"/>
    <col min="10241" max="10246" width="17.2" style="2" customWidth="1"/>
    <col min="10247" max="10247" width="8.8" style="2" customWidth="1"/>
    <col min="10248" max="10493" width="9" style="2"/>
    <col min="10494" max="10495" width="9" style="2" hidden="1" customWidth="1"/>
    <col min="10496" max="10496" width="13.5" style="2" customWidth="1"/>
    <col min="10497" max="10502" width="17.2" style="2" customWidth="1"/>
    <col min="10503" max="10503" width="8.8" style="2" customWidth="1"/>
    <col min="10504" max="10749" width="9" style="2"/>
    <col min="10750" max="10751" width="9" style="2" hidden="1" customWidth="1"/>
    <col min="10752" max="10752" width="13.5" style="2" customWidth="1"/>
    <col min="10753" max="10758" width="17.2" style="2" customWidth="1"/>
    <col min="10759" max="10759" width="8.8" style="2" customWidth="1"/>
    <col min="10760" max="11005" width="9" style="2"/>
    <col min="11006" max="11007" width="9" style="2" hidden="1" customWidth="1"/>
    <col min="11008" max="11008" width="13.5" style="2" customWidth="1"/>
    <col min="11009" max="11014" width="17.2" style="2" customWidth="1"/>
    <col min="11015" max="11015" width="8.8" style="2" customWidth="1"/>
    <col min="11016" max="11261" width="9" style="2"/>
    <col min="11262" max="11263" width="9" style="2" hidden="1" customWidth="1"/>
    <col min="11264" max="11264" width="13.5" style="2" customWidth="1"/>
    <col min="11265" max="11270" width="17.2" style="2" customWidth="1"/>
    <col min="11271" max="11271" width="8.8" style="2" customWidth="1"/>
    <col min="11272" max="11517" width="9" style="2"/>
    <col min="11518" max="11519" width="9" style="2" hidden="1" customWidth="1"/>
    <col min="11520" max="11520" width="13.5" style="2" customWidth="1"/>
    <col min="11521" max="11526" width="17.2" style="2" customWidth="1"/>
    <col min="11527" max="11527" width="8.8" style="2" customWidth="1"/>
    <col min="11528" max="11773" width="9" style="2"/>
    <col min="11774" max="11775" width="9" style="2" hidden="1" customWidth="1"/>
    <col min="11776" max="11776" width="13.5" style="2" customWidth="1"/>
    <col min="11777" max="11782" width="17.2" style="2" customWidth="1"/>
    <col min="11783" max="11783" width="8.8" style="2" customWidth="1"/>
    <col min="11784" max="12029" width="9" style="2"/>
    <col min="12030" max="12031" width="9" style="2" hidden="1" customWidth="1"/>
    <col min="12032" max="12032" width="13.5" style="2" customWidth="1"/>
    <col min="12033" max="12038" width="17.2" style="2" customWidth="1"/>
    <col min="12039" max="12039" width="8.8" style="2" customWidth="1"/>
    <col min="12040" max="12285" width="9" style="2"/>
    <col min="12286" max="12287" width="9" style="2" hidden="1" customWidth="1"/>
    <col min="12288" max="12288" width="13.5" style="2" customWidth="1"/>
    <col min="12289" max="12294" width="17.2" style="2" customWidth="1"/>
    <col min="12295" max="12295" width="8.8" style="2" customWidth="1"/>
    <col min="12296" max="12541" width="9" style="2"/>
    <col min="12542" max="12543" width="9" style="2" hidden="1" customWidth="1"/>
    <col min="12544" max="12544" width="13.5" style="2" customWidth="1"/>
    <col min="12545" max="12550" width="17.2" style="2" customWidth="1"/>
    <col min="12551" max="12551" width="8.8" style="2" customWidth="1"/>
    <col min="12552" max="12797" width="9" style="2"/>
    <col min="12798" max="12799" width="9" style="2" hidden="1" customWidth="1"/>
    <col min="12800" max="12800" width="13.5" style="2" customWidth="1"/>
    <col min="12801" max="12806" width="17.2" style="2" customWidth="1"/>
    <col min="12807" max="12807" width="8.8" style="2" customWidth="1"/>
    <col min="12808" max="13053" width="9" style="2"/>
    <col min="13054" max="13055" width="9" style="2" hidden="1" customWidth="1"/>
    <col min="13056" max="13056" width="13.5" style="2" customWidth="1"/>
    <col min="13057" max="13062" width="17.2" style="2" customWidth="1"/>
    <col min="13063" max="13063" width="8.8" style="2" customWidth="1"/>
    <col min="13064" max="13309" width="9" style="2"/>
    <col min="13310" max="13311" width="9" style="2" hidden="1" customWidth="1"/>
    <col min="13312" max="13312" width="13.5" style="2" customWidth="1"/>
    <col min="13313" max="13318" width="17.2" style="2" customWidth="1"/>
    <col min="13319" max="13319" width="8.8" style="2" customWidth="1"/>
    <col min="13320" max="13565" width="9" style="2"/>
    <col min="13566" max="13567" width="9" style="2" hidden="1" customWidth="1"/>
    <col min="13568" max="13568" width="13.5" style="2" customWidth="1"/>
    <col min="13569" max="13574" width="17.2" style="2" customWidth="1"/>
    <col min="13575" max="13575" width="8.8" style="2" customWidth="1"/>
    <col min="13576" max="13821" width="9" style="2"/>
    <col min="13822" max="13823" width="9" style="2" hidden="1" customWidth="1"/>
    <col min="13824" max="13824" width="13.5" style="2" customWidth="1"/>
    <col min="13825" max="13830" width="17.2" style="2" customWidth="1"/>
    <col min="13831" max="13831" width="8.8" style="2" customWidth="1"/>
    <col min="13832" max="14077" width="9" style="2"/>
    <col min="14078" max="14079" width="9" style="2" hidden="1" customWidth="1"/>
    <col min="14080" max="14080" width="13.5" style="2" customWidth="1"/>
    <col min="14081" max="14086" width="17.2" style="2" customWidth="1"/>
    <col min="14087" max="14087" width="8.8" style="2" customWidth="1"/>
    <col min="14088" max="14333" width="9" style="2"/>
    <col min="14334" max="14335" width="9" style="2" hidden="1" customWidth="1"/>
    <col min="14336" max="14336" width="13.5" style="2" customWidth="1"/>
    <col min="14337" max="14342" width="17.2" style="2" customWidth="1"/>
    <col min="14343" max="14343" width="8.8" style="2" customWidth="1"/>
    <col min="14344" max="14589" width="9" style="2"/>
    <col min="14590" max="14591" width="9" style="2" hidden="1" customWidth="1"/>
    <col min="14592" max="14592" width="13.5" style="2" customWidth="1"/>
    <col min="14593" max="14598" width="17.2" style="2" customWidth="1"/>
    <col min="14599" max="14599" width="8.8" style="2" customWidth="1"/>
    <col min="14600" max="14845" width="9" style="2"/>
    <col min="14846" max="14847" width="9" style="2" hidden="1" customWidth="1"/>
    <col min="14848" max="14848" width="13.5" style="2" customWidth="1"/>
    <col min="14849" max="14854" width="17.2" style="2" customWidth="1"/>
    <col min="14855" max="14855" width="8.8" style="2" customWidth="1"/>
    <col min="14856" max="15101" width="9" style="2"/>
    <col min="15102" max="15103" width="9" style="2" hidden="1" customWidth="1"/>
    <col min="15104" max="15104" width="13.5" style="2" customWidth="1"/>
    <col min="15105" max="15110" width="17.2" style="2" customWidth="1"/>
    <col min="15111" max="15111" width="8.8" style="2" customWidth="1"/>
    <col min="15112" max="15357" width="9" style="2"/>
    <col min="15358" max="15359" width="9" style="2" hidden="1" customWidth="1"/>
    <col min="15360" max="15360" width="13.5" style="2" customWidth="1"/>
    <col min="15361" max="15366" width="17.2" style="2" customWidth="1"/>
    <col min="15367" max="15367" width="8.8" style="2" customWidth="1"/>
    <col min="15368" max="15613" width="9" style="2"/>
    <col min="15614" max="15615" width="9" style="2" hidden="1" customWidth="1"/>
    <col min="15616" max="15616" width="13.5" style="2" customWidth="1"/>
    <col min="15617" max="15622" width="17.2" style="2" customWidth="1"/>
    <col min="15623" max="15623" width="8.8" style="2" customWidth="1"/>
    <col min="15624" max="15869" width="9" style="2"/>
    <col min="15870" max="15871" width="9" style="2" hidden="1" customWidth="1"/>
    <col min="15872" max="15872" width="13.5" style="2" customWidth="1"/>
    <col min="15873" max="15878" width="17.2" style="2" customWidth="1"/>
    <col min="15879" max="15879" width="8.8" style="2" customWidth="1"/>
    <col min="15880" max="16125" width="9" style="2"/>
    <col min="16126" max="16127" width="9" style="2" hidden="1" customWidth="1"/>
    <col min="16128" max="16128" width="13.5" style="2" customWidth="1"/>
    <col min="16129" max="16134" width="17.2" style="2" customWidth="1"/>
    <col min="16135" max="16135" width="8.8" style="2" customWidth="1"/>
    <col min="16136" max="16384" width="9" style="2"/>
  </cols>
  <sheetData>
    <row r="1" ht="56.25" hidden="1" spans="1:4">
      <c r="A1" s="3"/>
      <c r="B1" s="3" t="s">
        <v>2821</v>
      </c>
      <c r="C1" s="3" t="s">
        <v>2822</v>
      </c>
      <c r="D1" s="3" t="s">
        <v>2771</v>
      </c>
    </row>
    <row r="2" ht="22.5" hidden="1" spans="1:4">
      <c r="A2" s="3">
        <v>0</v>
      </c>
      <c r="B2" s="3" t="s">
        <v>2823</v>
      </c>
      <c r="C2" s="3" t="s">
        <v>2824</v>
      </c>
      <c r="D2" s="3" t="s">
        <v>2825</v>
      </c>
    </row>
    <row r="3" hidden="1" spans="1:6">
      <c r="A3" s="3">
        <v>0</v>
      </c>
      <c r="B3" s="3" t="s">
        <v>2826</v>
      </c>
      <c r="C3" s="3" t="s">
        <v>2774</v>
      </c>
      <c r="D3" s="3"/>
      <c r="E3" s="3" t="s">
        <v>2775</v>
      </c>
      <c r="F3" s="3" t="s">
        <v>2776</v>
      </c>
    </row>
    <row r="4" customHeight="1" spans="1:6">
      <c r="A4" s="3">
        <v>0</v>
      </c>
      <c r="B4" s="3"/>
      <c r="C4" s="3"/>
      <c r="F4" s="4" t="s">
        <v>2827</v>
      </c>
    </row>
    <row r="5" ht="19.5" spans="1:6">
      <c r="A5" s="3">
        <v>0</v>
      </c>
      <c r="C5" s="5" t="s">
        <v>2828</v>
      </c>
      <c r="D5" s="5"/>
      <c r="E5" s="5"/>
      <c r="F5" s="5"/>
    </row>
    <row r="6" ht="26.4" customHeight="1" spans="1:6">
      <c r="A6" s="3">
        <v>0</v>
      </c>
      <c r="C6" s="3"/>
      <c r="D6" s="3"/>
      <c r="F6" s="4" t="s">
        <v>22</v>
      </c>
    </row>
    <row r="7" s="1" customFormat="1" ht="43.2" customHeight="1" spans="1:6">
      <c r="A7" s="6">
        <v>0</v>
      </c>
      <c r="B7" s="7"/>
      <c r="C7" s="8" t="s">
        <v>2781</v>
      </c>
      <c r="D7" s="8" t="s">
        <v>2829</v>
      </c>
      <c r="E7" s="8"/>
      <c r="F7" s="8"/>
    </row>
    <row r="8" s="1" customFormat="1" ht="43.2" customHeight="1" spans="1:6">
      <c r="A8" s="6">
        <v>0</v>
      </c>
      <c r="B8" s="7"/>
      <c r="C8" s="8"/>
      <c r="D8" s="8"/>
      <c r="E8" s="8" t="s">
        <v>2784</v>
      </c>
      <c r="F8" s="8" t="s">
        <v>2785</v>
      </c>
    </row>
    <row r="9" s="1" customFormat="1" ht="43.2" customHeight="1" spans="1:6">
      <c r="A9" s="6">
        <v>0</v>
      </c>
      <c r="B9" s="7"/>
      <c r="C9" s="8" t="s">
        <v>2786</v>
      </c>
      <c r="D9" s="8" t="s">
        <v>2787</v>
      </c>
      <c r="E9" s="8" t="s">
        <v>2788</v>
      </c>
      <c r="F9" s="8" t="s">
        <v>2789</v>
      </c>
    </row>
    <row r="10" s="1" customFormat="1" ht="43.2" customHeight="1" spans="1:6">
      <c r="A10" s="6" t="s">
        <v>2830</v>
      </c>
      <c r="B10" s="9" t="s">
        <v>2831</v>
      </c>
      <c r="C10" s="10" t="s">
        <v>2793</v>
      </c>
      <c r="D10" s="11">
        <f>E10+F10</f>
        <v>450928</v>
      </c>
      <c r="E10" s="11">
        <v>263614</v>
      </c>
      <c r="F10" s="11">
        <v>187314</v>
      </c>
    </row>
  </sheetData>
  <mergeCells count="3">
    <mergeCell ref="C5:F5"/>
    <mergeCell ref="D7:F7"/>
    <mergeCell ref="C7: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D21" sqref="D21"/>
    </sheetView>
  </sheetViews>
  <sheetFormatPr defaultColWidth="9" defaultRowHeight="20.1" customHeight="1"/>
  <cols>
    <col min="1" max="1" width="32.3" style="289" customWidth="1"/>
    <col min="2" max="4" width="13.5" style="290" customWidth="1"/>
    <col min="5" max="5" width="13.5" style="291" customWidth="1"/>
    <col min="6" max="16384" width="9" style="289"/>
  </cols>
  <sheetData>
    <row r="1" s="286" customFormat="1" ht="31.95" customHeight="1" spans="1:5">
      <c r="A1" s="292"/>
      <c r="B1" s="293"/>
      <c r="C1" s="293"/>
      <c r="D1" s="293"/>
      <c r="E1" s="294" t="s">
        <v>88</v>
      </c>
    </row>
    <row r="2" s="287" customFormat="1" ht="23.25" customHeight="1" spans="1:5">
      <c r="A2" s="295" t="s">
        <v>89</v>
      </c>
      <c r="B2" s="295"/>
      <c r="C2" s="295"/>
      <c r="D2" s="295"/>
      <c r="E2" s="295"/>
    </row>
    <row r="3" s="287" customFormat="1" ht="23.25" customHeight="1" spans="1:5">
      <c r="A3" s="295"/>
      <c r="B3" s="295"/>
      <c r="C3" s="295"/>
      <c r="D3" s="295"/>
      <c r="E3" s="240" t="s">
        <v>22</v>
      </c>
    </row>
    <row r="4" ht="23.25" customHeight="1" spans="1:5">
      <c r="A4" s="296" t="s">
        <v>90</v>
      </c>
      <c r="B4" s="297" t="s">
        <v>91</v>
      </c>
      <c r="C4" s="297" t="s">
        <v>92</v>
      </c>
      <c r="D4" s="297" t="s">
        <v>93</v>
      </c>
      <c r="E4" s="298" t="s">
        <v>94</v>
      </c>
    </row>
    <row r="5" ht="23.25" customHeight="1" spans="1:5">
      <c r="A5" s="296" t="s">
        <v>95</v>
      </c>
      <c r="B5" s="299">
        <v>126478.761904762</v>
      </c>
      <c r="C5" s="299">
        <v>136600.053333333</v>
      </c>
      <c r="D5" s="299">
        <v>10121.2914285715</v>
      </c>
      <c r="E5" s="300">
        <v>1.0800236440976</v>
      </c>
    </row>
    <row r="6" ht="23.25" customHeight="1" spans="1:5">
      <c r="A6" s="301" t="s">
        <v>96</v>
      </c>
      <c r="B6" s="299">
        <v>71338</v>
      </c>
      <c r="C6" s="299">
        <v>75569.72</v>
      </c>
      <c r="D6" s="299">
        <v>4231.72</v>
      </c>
      <c r="E6" s="300">
        <v>1.05931929686843</v>
      </c>
    </row>
    <row r="7" ht="23.25" customHeight="1" spans="1:5">
      <c r="A7" s="302" t="s">
        <v>97</v>
      </c>
      <c r="B7" s="299">
        <v>53721</v>
      </c>
      <c r="C7" s="299">
        <v>56551</v>
      </c>
      <c r="D7" s="299">
        <v>2830</v>
      </c>
      <c r="E7" s="300">
        <v>1.05267958526461</v>
      </c>
    </row>
    <row r="8" ht="23.25" customHeight="1" spans="1:5">
      <c r="A8" s="302" t="s">
        <v>98</v>
      </c>
      <c r="B8" s="299">
        <v>23572</v>
      </c>
      <c r="C8" s="299">
        <v>26157</v>
      </c>
      <c r="D8" s="299">
        <v>2585</v>
      </c>
      <c r="E8" s="300">
        <v>1.10966400814526</v>
      </c>
    </row>
    <row r="9" ht="23.25" customHeight="1" spans="1:5">
      <c r="A9" s="302" t="s">
        <v>99</v>
      </c>
      <c r="B9" s="299">
        <v>4450</v>
      </c>
      <c r="C9" s="299">
        <v>4970</v>
      </c>
      <c r="D9" s="299">
        <v>520</v>
      </c>
      <c r="E9" s="300">
        <v>1.11685393258427</v>
      </c>
    </row>
    <row r="10" ht="23.25" customHeight="1" spans="1:9">
      <c r="A10" s="302" t="s">
        <v>100</v>
      </c>
      <c r="B10" s="299">
        <v>1236</v>
      </c>
      <c r="C10" s="299">
        <v>1330</v>
      </c>
      <c r="D10" s="299">
        <v>94</v>
      </c>
      <c r="E10" s="300">
        <v>1.07605177993528</v>
      </c>
      <c r="I10" s="289" t="s">
        <v>101</v>
      </c>
    </row>
    <row r="11" ht="23.25" customHeight="1" spans="1:5">
      <c r="A11" s="302" t="s">
        <v>102</v>
      </c>
      <c r="B11" s="299">
        <v>806</v>
      </c>
      <c r="C11" s="299">
        <v>1006</v>
      </c>
      <c r="D11" s="299">
        <v>200</v>
      </c>
      <c r="E11" s="300">
        <v>1.24813895781638</v>
      </c>
    </row>
    <row r="12" ht="23.25" customHeight="1" spans="1:5">
      <c r="A12" s="302" t="s">
        <v>103</v>
      </c>
      <c r="B12" s="299">
        <v>3114</v>
      </c>
      <c r="C12" s="299">
        <v>3250</v>
      </c>
      <c r="D12" s="299">
        <v>136</v>
      </c>
      <c r="E12" s="300">
        <v>1.043673731535</v>
      </c>
    </row>
    <row r="13" ht="23.25" customHeight="1" spans="1:5">
      <c r="A13" s="303" t="s">
        <v>104</v>
      </c>
      <c r="B13" s="299">
        <v>1985</v>
      </c>
      <c r="C13" s="299">
        <v>1827</v>
      </c>
      <c r="D13" s="299">
        <v>-158</v>
      </c>
      <c r="E13" s="300">
        <v>0.920403022670025</v>
      </c>
    </row>
    <row r="14" ht="23.25" customHeight="1" spans="1:5">
      <c r="A14" s="302" t="s">
        <v>105</v>
      </c>
      <c r="B14" s="299">
        <v>950</v>
      </c>
      <c r="C14" s="299">
        <v>969</v>
      </c>
      <c r="D14" s="299">
        <v>19</v>
      </c>
      <c r="E14" s="300">
        <v>1.02</v>
      </c>
    </row>
    <row r="15" ht="23.25" customHeight="1" spans="1:5">
      <c r="A15" s="302" t="s">
        <v>106</v>
      </c>
      <c r="B15" s="299">
        <v>2057</v>
      </c>
      <c r="C15" s="299">
        <v>1880</v>
      </c>
      <c r="D15" s="299">
        <v>-177</v>
      </c>
      <c r="E15" s="300">
        <v>0.913952357802625</v>
      </c>
    </row>
    <row r="16" ht="23.25" customHeight="1" spans="1:5">
      <c r="A16" s="302" t="s">
        <v>107</v>
      </c>
      <c r="B16" s="304">
        <v>3365</v>
      </c>
      <c r="C16" s="304">
        <v>3165</v>
      </c>
      <c r="D16" s="304">
        <v>-200</v>
      </c>
      <c r="E16" s="305">
        <v>0.940564635958395</v>
      </c>
    </row>
    <row r="17" ht="23.25" customHeight="1" spans="1:5">
      <c r="A17" s="302" t="s">
        <v>108</v>
      </c>
      <c r="B17" s="304">
        <v>890</v>
      </c>
      <c r="C17" s="304">
        <v>930</v>
      </c>
      <c r="D17" s="304">
        <v>40</v>
      </c>
      <c r="E17" s="305">
        <v>1.04494382022472</v>
      </c>
    </row>
    <row r="18" ht="23.25" customHeight="1" spans="1:5">
      <c r="A18" s="302" t="s">
        <v>109</v>
      </c>
      <c r="B18" s="304">
        <v>2146</v>
      </c>
      <c r="C18" s="304">
        <v>2044</v>
      </c>
      <c r="D18" s="304">
        <v>-102</v>
      </c>
      <c r="E18" s="305">
        <v>0.952469711090401</v>
      </c>
    </row>
    <row r="19" ht="23.25" customHeight="1" spans="1:5">
      <c r="A19" s="302" t="s">
        <v>110</v>
      </c>
      <c r="B19" s="304">
        <v>9020</v>
      </c>
      <c r="C19" s="304">
        <v>8873</v>
      </c>
      <c r="D19" s="304">
        <v>-147</v>
      </c>
      <c r="E19" s="305">
        <v>0.98370288248337</v>
      </c>
    </row>
    <row r="20" ht="23.25" customHeight="1" spans="1:5">
      <c r="A20" s="302" t="s">
        <v>111</v>
      </c>
      <c r="B20" s="304">
        <v>130</v>
      </c>
      <c r="C20" s="304">
        <v>150</v>
      </c>
      <c r="D20" s="304">
        <v>20</v>
      </c>
      <c r="E20" s="305">
        <v>1.15384615384615</v>
      </c>
    </row>
    <row r="21" s="287" customFormat="1" ht="23.25" customHeight="1" spans="1:5">
      <c r="A21" s="302" t="s">
        <v>112</v>
      </c>
      <c r="B21" s="306">
        <v>17617</v>
      </c>
      <c r="C21" s="306">
        <v>19018.72</v>
      </c>
      <c r="D21" s="306">
        <v>1401.72</v>
      </c>
      <c r="E21" s="307">
        <v>1.07956632797866</v>
      </c>
    </row>
    <row r="22" s="288" customFormat="1" ht="23.25" customHeight="1" spans="1:5">
      <c r="A22" s="308" t="s">
        <v>113</v>
      </c>
      <c r="B22" s="299">
        <v>4562</v>
      </c>
      <c r="C22" s="299">
        <v>4569</v>
      </c>
      <c r="D22" s="299">
        <v>7</v>
      </c>
      <c r="E22" s="300">
        <v>1.00153441473038</v>
      </c>
    </row>
    <row r="23" s="288" customFormat="1" ht="23.25" customHeight="1" spans="1:5">
      <c r="A23" s="302" t="s">
        <v>114</v>
      </c>
      <c r="B23" s="299">
        <v>3081</v>
      </c>
      <c r="C23" s="299">
        <v>3324</v>
      </c>
      <c r="D23" s="299">
        <v>243</v>
      </c>
      <c r="E23" s="300">
        <v>1.07887049659202</v>
      </c>
    </row>
    <row r="24" s="288" customFormat="1" ht="23.25" customHeight="1" spans="1:5">
      <c r="A24" s="302" t="s">
        <v>115</v>
      </c>
      <c r="B24" s="299">
        <v>1481</v>
      </c>
      <c r="C24" s="299">
        <v>1245</v>
      </c>
      <c r="D24" s="299">
        <v>-236</v>
      </c>
      <c r="E24" s="300">
        <v>0.840648210668467</v>
      </c>
    </row>
    <row r="25" s="288" customFormat="1" ht="23.25" customHeight="1" spans="1:5">
      <c r="A25" s="302" t="s">
        <v>116</v>
      </c>
      <c r="B25" s="299">
        <v>1428</v>
      </c>
      <c r="C25" s="299">
        <v>1520</v>
      </c>
      <c r="D25" s="299">
        <v>92</v>
      </c>
      <c r="E25" s="300">
        <v>1.06442577030812</v>
      </c>
    </row>
    <row r="26" s="288" customFormat="1" ht="23.25" customHeight="1" spans="1:5">
      <c r="A26" s="302" t="s">
        <v>117</v>
      </c>
      <c r="B26" s="299">
        <v>7811</v>
      </c>
      <c r="C26" s="299">
        <v>6918</v>
      </c>
      <c r="D26" s="299">
        <v>-893</v>
      </c>
      <c r="E26" s="300">
        <v>0.885674049417488</v>
      </c>
    </row>
    <row r="27" s="288" customFormat="1" ht="23.25" customHeight="1" spans="1:5">
      <c r="A27" s="302" t="s">
        <v>118</v>
      </c>
      <c r="B27" s="299">
        <v>3392</v>
      </c>
      <c r="C27" s="299">
        <v>4713</v>
      </c>
      <c r="D27" s="299">
        <v>1321</v>
      </c>
      <c r="E27" s="300">
        <v>1.38944575471698</v>
      </c>
    </row>
    <row r="28" s="288" customFormat="1" ht="23.25" customHeight="1" spans="1:5">
      <c r="A28" s="302" t="s">
        <v>119</v>
      </c>
      <c r="B28" s="299">
        <v>162</v>
      </c>
      <c r="C28" s="299">
        <v>171.72</v>
      </c>
      <c r="D28" s="299">
        <v>9.72</v>
      </c>
      <c r="E28" s="300">
        <v>1.06</v>
      </c>
    </row>
    <row r="29" s="288" customFormat="1" ht="23.25" customHeight="1" spans="1:5">
      <c r="A29" s="309" t="s">
        <v>120</v>
      </c>
      <c r="B29" s="299">
        <v>262</v>
      </c>
      <c r="C29" s="299">
        <v>1127</v>
      </c>
      <c r="D29" s="299">
        <v>865</v>
      </c>
      <c r="E29" s="300">
        <v>4.30152671755725</v>
      </c>
    </row>
    <row r="30" s="288" customFormat="1" ht="23.25" customHeight="1" spans="1:5">
      <c r="A30" s="302" t="s">
        <v>121</v>
      </c>
      <c r="B30" s="299">
        <v>11500.1428571429</v>
      </c>
      <c r="C30" s="299">
        <v>12624.3333333333</v>
      </c>
      <c r="D30" s="299">
        <v>1124.19047619048</v>
      </c>
      <c r="E30" s="300">
        <v>1.09775447924042</v>
      </c>
    </row>
    <row r="31" s="288" customFormat="1" ht="23.25" customHeight="1" spans="1:5">
      <c r="A31" s="308" t="s">
        <v>122</v>
      </c>
      <c r="B31" s="299">
        <v>7857.33333333333</v>
      </c>
      <c r="C31" s="299">
        <v>8719</v>
      </c>
      <c r="D31" s="299">
        <v>861.666666666667</v>
      </c>
      <c r="E31" s="300">
        <v>1.10966400814526</v>
      </c>
    </row>
    <row r="32" s="288" customFormat="1" ht="23.25" customHeight="1" spans="1:5">
      <c r="A32" s="302" t="s">
        <v>123</v>
      </c>
      <c r="B32" s="299">
        <v>1907.14285714286</v>
      </c>
      <c r="C32" s="299">
        <v>2130</v>
      </c>
      <c r="D32" s="299">
        <v>222.857142857143</v>
      </c>
      <c r="E32" s="300">
        <v>1.11685393258427</v>
      </c>
    </row>
    <row r="33" s="288" customFormat="1" ht="23.25" customHeight="1" spans="1:5">
      <c r="A33" s="302" t="s">
        <v>124</v>
      </c>
      <c r="B33" s="299">
        <v>529.714285714286</v>
      </c>
      <c r="C33" s="299">
        <v>570</v>
      </c>
      <c r="D33" s="299">
        <v>40.2857142857143</v>
      </c>
      <c r="E33" s="300">
        <v>1.07605177993528</v>
      </c>
    </row>
    <row r="34" s="288" customFormat="1" ht="23.25" customHeight="1" spans="1:5">
      <c r="A34" s="309" t="s">
        <v>125</v>
      </c>
      <c r="B34" s="299">
        <v>268.666666666667</v>
      </c>
      <c r="C34" s="299">
        <v>335.333333333333</v>
      </c>
      <c r="D34" s="299">
        <v>66.6666666666666</v>
      </c>
      <c r="E34" s="300">
        <v>1.24813895781638</v>
      </c>
    </row>
    <row r="35" s="288" customFormat="1" ht="23.25" customHeight="1" spans="1:5">
      <c r="A35" s="309" t="s">
        <v>126</v>
      </c>
      <c r="B35" s="299">
        <v>55.7142857142857</v>
      </c>
      <c r="C35" s="299">
        <v>64.2857142857143</v>
      </c>
      <c r="D35" s="299">
        <v>8.57142857142858</v>
      </c>
      <c r="E35" s="300">
        <v>1.15384615384615</v>
      </c>
    </row>
    <row r="36" s="288" customFormat="1" ht="23.25" customHeight="1" spans="1:5">
      <c r="A36" s="309" t="s">
        <v>127</v>
      </c>
      <c r="B36" s="299">
        <v>881.571428571429</v>
      </c>
      <c r="C36" s="299">
        <v>805.714285714286</v>
      </c>
      <c r="D36" s="299">
        <v>-75.857142857143</v>
      </c>
      <c r="E36" s="300">
        <v>0.913952357802625</v>
      </c>
    </row>
    <row r="37" s="288" customFormat="1" ht="23.25" customHeight="1" spans="1:5">
      <c r="A37" s="309" t="s">
        <v>128</v>
      </c>
      <c r="B37" s="299">
        <v>43640.619047619</v>
      </c>
      <c r="C37" s="299">
        <v>48406</v>
      </c>
      <c r="D37" s="299">
        <v>4765.38095238095</v>
      </c>
      <c r="E37" s="300">
        <v>1.109195998049</v>
      </c>
    </row>
    <row r="38" s="288" customFormat="1" ht="23.25" customHeight="1" spans="1:5">
      <c r="A38" s="309" t="s">
        <v>129</v>
      </c>
      <c r="B38" s="299">
        <v>31429.3333333333</v>
      </c>
      <c r="C38" s="299">
        <v>34876</v>
      </c>
      <c r="D38" s="299">
        <v>3446.66666666667</v>
      </c>
      <c r="E38" s="300">
        <v>1.10966400814526</v>
      </c>
    </row>
    <row r="39" s="288" customFormat="1" ht="23.25" customHeight="1" spans="1:5">
      <c r="A39" s="301" t="s">
        <v>130</v>
      </c>
      <c r="B39" s="299">
        <v>27</v>
      </c>
      <c r="C39" s="299">
        <v>30</v>
      </c>
      <c r="D39" s="299">
        <v>3</v>
      </c>
      <c r="E39" s="300">
        <v>1.11111111111111</v>
      </c>
    </row>
    <row r="40" s="288" customFormat="1" ht="23.25" customHeight="1" spans="1:5">
      <c r="A40" s="310" t="s">
        <v>131</v>
      </c>
      <c r="B40" s="299">
        <v>9535.71428571428</v>
      </c>
      <c r="C40" s="299">
        <v>10650</v>
      </c>
      <c r="D40" s="299">
        <v>1114.28571428572</v>
      </c>
      <c r="E40" s="300">
        <v>1.11685393258427</v>
      </c>
    </row>
    <row r="41" s="288" customFormat="1" ht="23.25" customHeight="1" spans="1:5">
      <c r="A41" s="310" t="s">
        <v>132</v>
      </c>
      <c r="B41" s="299">
        <v>2648.57142857143</v>
      </c>
      <c r="C41" s="299">
        <v>2850</v>
      </c>
      <c r="D41" s="299">
        <v>201.428571428572</v>
      </c>
      <c r="E41" s="300">
        <v>1.07605177993528</v>
      </c>
    </row>
    <row r="42" s="288" customFormat="1" ht="23.25" customHeight="1" spans="1:5">
      <c r="A42" s="310" t="s">
        <v>133</v>
      </c>
      <c r="B42" s="299">
        <v>111942.761904762</v>
      </c>
      <c r="C42" s="299">
        <v>120905</v>
      </c>
      <c r="D42" s="299">
        <v>8962.57142857143</v>
      </c>
      <c r="E42" s="300">
        <v>1.08006387618162</v>
      </c>
    </row>
    <row r="43" s="288" customFormat="1" ht="23.25" customHeight="1" spans="1:5">
      <c r="A43" s="310" t="s">
        <v>134</v>
      </c>
      <c r="B43" s="299">
        <v>14536</v>
      </c>
      <c r="C43" s="299">
        <v>15694.72</v>
      </c>
      <c r="D43" s="299">
        <v>1158.72</v>
      </c>
      <c r="E43" s="300">
        <v>1.07971381397909</v>
      </c>
    </row>
    <row r="44" ht="23.25" customHeight="1" spans="1:5">
      <c r="A44" s="302" t="s">
        <v>135</v>
      </c>
      <c r="B44" s="311">
        <v>0.860711792757226</v>
      </c>
      <c r="C44" s="311">
        <v>0.860770771783008</v>
      </c>
      <c r="D44" s="304" t="s">
        <v>101</v>
      </c>
      <c r="E44" s="305">
        <v>1.00006852354793</v>
      </c>
    </row>
    <row r="45" ht="23.25" customHeight="1" spans="1:5">
      <c r="A45" s="296" t="s">
        <v>136</v>
      </c>
      <c r="B45" s="311">
        <v>0.75304886596204</v>
      </c>
      <c r="C45" s="311">
        <v>0.74832882800148</v>
      </c>
      <c r="D45" s="304" t="s">
        <v>101</v>
      </c>
      <c r="E45" s="305">
        <v>0.993732096051257</v>
      </c>
    </row>
  </sheetData>
  <mergeCells count="1">
    <mergeCell ref="A2:E2"/>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rowBreaks count="1" manualBreakCount="1">
    <brk id="29" max="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27"/>
  <sheetViews>
    <sheetView workbookViewId="0">
      <selection activeCell="J6" sqref="J6"/>
    </sheetView>
  </sheetViews>
  <sheetFormatPr defaultColWidth="9.1" defaultRowHeight="14.25"/>
  <cols>
    <col min="1" max="1" width="8.6" style="98" customWidth="1"/>
    <col min="2" max="2" width="42.6" style="98" customWidth="1"/>
    <col min="3" max="3" width="10.7" style="261" customWidth="1"/>
    <col min="4" max="5" width="11.2" style="261" customWidth="1"/>
    <col min="6" max="6" width="7.6" style="261" customWidth="1"/>
    <col min="7" max="7" width="11.2" style="261" customWidth="1"/>
    <col min="8" max="8" width="11.7" style="261" customWidth="1"/>
    <col min="9" max="9" width="9.1" style="98"/>
    <col min="10" max="10" width="12.3" style="98" customWidth="1"/>
    <col min="11" max="16384" width="9.1" style="98"/>
  </cols>
  <sheetData>
    <row r="1" spans="1:8">
      <c r="A1" s="262"/>
      <c r="B1" s="262"/>
      <c r="C1" s="263"/>
      <c r="D1" s="263"/>
      <c r="E1" s="263"/>
      <c r="F1" s="263"/>
      <c r="G1" s="263"/>
      <c r="H1" s="264" t="s">
        <v>137</v>
      </c>
    </row>
    <row r="2" ht="38.25" customHeight="1" spans="1:8">
      <c r="A2" s="265" t="s">
        <v>138</v>
      </c>
      <c r="B2" s="265"/>
      <c r="C2" s="265"/>
      <c r="D2" s="265"/>
      <c r="E2" s="265"/>
      <c r="F2" s="265"/>
      <c r="G2" s="265"/>
      <c r="H2" s="265"/>
    </row>
    <row r="3" ht="18.45" customHeight="1" spans="1:8">
      <c r="A3" s="266"/>
      <c r="B3" s="266"/>
      <c r="C3" s="263"/>
      <c r="D3" s="263"/>
      <c r="E3" s="263"/>
      <c r="F3" s="263"/>
      <c r="G3" s="263"/>
      <c r="H3" s="267" t="s">
        <v>139</v>
      </c>
    </row>
    <row r="4" ht="39" customHeight="1" spans="1:8">
      <c r="A4" s="268" t="s">
        <v>140</v>
      </c>
      <c r="B4" s="268" t="s">
        <v>141</v>
      </c>
      <c r="C4" s="269" t="s">
        <v>142</v>
      </c>
      <c r="D4" s="270"/>
      <c r="E4" s="271"/>
      <c r="F4" s="272" t="s">
        <v>143</v>
      </c>
      <c r="G4" s="272" t="s">
        <v>144</v>
      </c>
      <c r="H4" s="273" t="s">
        <v>145</v>
      </c>
    </row>
    <row r="5" ht="25.05" customHeight="1" spans="1:8">
      <c r="A5" s="274"/>
      <c r="B5" s="274"/>
      <c r="C5" s="275" t="s">
        <v>30</v>
      </c>
      <c r="D5" s="275" t="s">
        <v>32</v>
      </c>
      <c r="E5" s="275" t="s">
        <v>146</v>
      </c>
      <c r="F5" s="276"/>
      <c r="G5" s="276"/>
      <c r="H5" s="277"/>
    </row>
    <row r="6" ht="25.05" customHeight="1" spans="1:10">
      <c r="A6" s="278"/>
      <c r="B6" s="279" t="s">
        <v>147</v>
      </c>
      <c r="C6" s="275">
        <f>C7+C236+C276+C295+C385+C437+C493+C550+C676+C748+C827+C850+C961+C1025+C1089+C1109+C1139+C1149+C1194+C1212+C1256+C1312+C1315</f>
        <v>208827.450464183</v>
      </c>
      <c r="D6" s="275">
        <f>D7+D236+D276+D295+D385+D437+D493+D550+D676+D748+D827+D850+D961+D1025+D1089+D1109+D1139+D1149+D1194+D1212+D1256+D1312+D1315</f>
        <v>36553</v>
      </c>
      <c r="E6" s="275">
        <f>E7+E236+E276+E295+E385+E437+E493+E550+E676+E748+E827+E850+E961+E1025+E1089+E1109+E1139+E1149+E1194+E1212+E1256+E1312+E1315</f>
        <v>205104</v>
      </c>
      <c r="F6" s="275">
        <v>19378</v>
      </c>
      <c r="G6" s="275">
        <v>5839</v>
      </c>
      <c r="H6" s="275">
        <f>C6+D6+E6+F6+G6</f>
        <v>475701.450464183</v>
      </c>
      <c r="J6" s="281"/>
    </row>
    <row r="7" ht="25.05" customHeight="1" spans="1:8">
      <c r="A7" s="278" t="s">
        <v>148</v>
      </c>
      <c r="B7" s="279" t="s">
        <v>149</v>
      </c>
      <c r="C7" s="275">
        <f>C8+C20+C29+C40+C51+C62+C73+C81+C90+C103+C112+C123+C135+C142+C150+C156+C163+C170+C177+C184+C191+C199+C205+C211+C218+C233</f>
        <v>31442.052</v>
      </c>
      <c r="D7" s="275">
        <f>D8+D20+D29+D40+D51+D62+D73+D81+D90+D103+D112+D123+D135+D142+D150+D156+D163+D170+D177+D184+D191+D199+D205+D211+D218+D233</f>
        <v>15114</v>
      </c>
      <c r="E7" s="275">
        <f>E8+E20+E29+E40+E51+E62+E73+E81+E90+E103+E112+E123+E135+E142+E150+E156+E163+E170+E177+E184+E191+E199+E205+E211+E218+E233</f>
        <v>5663</v>
      </c>
      <c r="F7" s="275"/>
      <c r="G7" s="275"/>
      <c r="H7" s="275">
        <f t="shared" ref="H7:H70" si="0">C7+D7+E7</f>
        <v>52219.052</v>
      </c>
    </row>
    <row r="8" ht="25.05" customHeight="1" spans="1:8">
      <c r="A8" s="278" t="s">
        <v>150</v>
      </c>
      <c r="B8" s="279" t="s">
        <v>151</v>
      </c>
      <c r="C8" s="275">
        <f>SUM(C9:C19)</f>
        <v>781</v>
      </c>
      <c r="D8" s="275">
        <f>SUM(D9:D19)</f>
        <v>280</v>
      </c>
      <c r="E8" s="275">
        <f>SUM(E9:E19)</f>
        <v>38</v>
      </c>
      <c r="F8" s="275"/>
      <c r="G8" s="275"/>
      <c r="H8" s="275">
        <f t="shared" si="0"/>
        <v>1099</v>
      </c>
    </row>
    <row r="9" ht="25.05" customHeight="1" spans="1:8">
      <c r="A9" s="278" t="s">
        <v>152</v>
      </c>
      <c r="B9" s="278" t="s">
        <v>153</v>
      </c>
      <c r="C9" s="275">
        <v>716</v>
      </c>
      <c r="D9" s="275">
        <v>280</v>
      </c>
      <c r="E9" s="275">
        <v>38</v>
      </c>
      <c r="F9" s="275"/>
      <c r="G9" s="275"/>
      <c r="H9" s="275">
        <f t="shared" si="0"/>
        <v>1034</v>
      </c>
    </row>
    <row r="10" ht="25.05" customHeight="1" spans="1:8">
      <c r="A10" s="278" t="s">
        <v>154</v>
      </c>
      <c r="B10" s="278" t="s">
        <v>155</v>
      </c>
      <c r="C10" s="275"/>
      <c r="D10" s="275"/>
      <c r="E10" s="275"/>
      <c r="F10" s="275"/>
      <c r="G10" s="275"/>
      <c r="H10" s="275">
        <f t="shared" si="0"/>
        <v>0</v>
      </c>
    </row>
    <row r="11" ht="25.05" customHeight="1" spans="1:8">
      <c r="A11" s="278" t="s">
        <v>156</v>
      </c>
      <c r="B11" s="278" t="s">
        <v>157</v>
      </c>
      <c r="C11" s="275"/>
      <c r="D11" s="275"/>
      <c r="E11" s="275"/>
      <c r="F11" s="275"/>
      <c r="G11" s="275"/>
      <c r="H11" s="275">
        <f t="shared" si="0"/>
        <v>0</v>
      </c>
    </row>
    <row r="12" ht="25.05" customHeight="1" spans="1:8">
      <c r="A12" s="278" t="s">
        <v>158</v>
      </c>
      <c r="B12" s="278" t="s">
        <v>159</v>
      </c>
      <c r="C12" s="275">
        <v>65</v>
      </c>
      <c r="D12" s="275"/>
      <c r="E12" s="275"/>
      <c r="F12" s="275"/>
      <c r="G12" s="275"/>
      <c r="H12" s="275">
        <f t="shared" si="0"/>
        <v>65</v>
      </c>
    </row>
    <row r="13" ht="25.05" customHeight="1" spans="1:8">
      <c r="A13" s="278" t="s">
        <v>160</v>
      </c>
      <c r="B13" s="278" t="s">
        <v>161</v>
      </c>
      <c r="C13" s="275"/>
      <c r="D13" s="275"/>
      <c r="E13" s="275"/>
      <c r="F13" s="275"/>
      <c r="G13" s="275"/>
      <c r="H13" s="275">
        <f t="shared" si="0"/>
        <v>0</v>
      </c>
    </row>
    <row r="14" ht="25.05" customHeight="1" spans="1:8">
      <c r="A14" s="278" t="s">
        <v>162</v>
      </c>
      <c r="B14" s="278" t="s">
        <v>163</v>
      </c>
      <c r="C14" s="275"/>
      <c r="D14" s="275"/>
      <c r="E14" s="275"/>
      <c r="F14" s="275"/>
      <c r="G14" s="275"/>
      <c r="H14" s="275">
        <f t="shared" si="0"/>
        <v>0</v>
      </c>
    </row>
    <row r="15" ht="25.05" customHeight="1" spans="1:8">
      <c r="A15" s="278" t="s">
        <v>164</v>
      </c>
      <c r="B15" s="278" t="s">
        <v>165</v>
      </c>
      <c r="C15" s="275"/>
      <c r="D15" s="275"/>
      <c r="E15" s="275"/>
      <c r="F15" s="275"/>
      <c r="G15" s="275"/>
      <c r="H15" s="275">
        <f t="shared" si="0"/>
        <v>0</v>
      </c>
    </row>
    <row r="16" ht="25.05" customHeight="1" spans="1:8">
      <c r="A16" s="278" t="s">
        <v>166</v>
      </c>
      <c r="B16" s="278" t="s">
        <v>167</v>
      </c>
      <c r="C16" s="275"/>
      <c r="D16" s="275"/>
      <c r="E16" s="275"/>
      <c r="F16" s="275"/>
      <c r="G16" s="275"/>
      <c r="H16" s="275">
        <f t="shared" si="0"/>
        <v>0</v>
      </c>
    </row>
    <row r="17" ht="25.05" customHeight="1" spans="1:8">
      <c r="A17" s="278" t="s">
        <v>168</v>
      </c>
      <c r="B17" s="278" t="s">
        <v>169</v>
      </c>
      <c r="C17" s="275"/>
      <c r="D17" s="275"/>
      <c r="E17" s="275"/>
      <c r="F17" s="275"/>
      <c r="G17" s="275"/>
      <c r="H17" s="275">
        <f t="shared" si="0"/>
        <v>0</v>
      </c>
    </row>
    <row r="18" ht="25.05" customHeight="1" spans="1:8">
      <c r="A18" s="278" t="s">
        <v>170</v>
      </c>
      <c r="B18" s="278" t="s">
        <v>171</v>
      </c>
      <c r="C18" s="275"/>
      <c r="D18" s="275"/>
      <c r="E18" s="275"/>
      <c r="F18" s="275"/>
      <c r="G18" s="275"/>
      <c r="H18" s="275">
        <f t="shared" si="0"/>
        <v>0</v>
      </c>
    </row>
    <row r="19" ht="25.05" customHeight="1" spans="1:8">
      <c r="A19" s="278" t="s">
        <v>172</v>
      </c>
      <c r="B19" s="278" t="s">
        <v>173</v>
      </c>
      <c r="C19" s="275"/>
      <c r="D19" s="275"/>
      <c r="E19" s="275"/>
      <c r="F19" s="275"/>
      <c r="G19" s="275"/>
      <c r="H19" s="275">
        <f t="shared" si="0"/>
        <v>0</v>
      </c>
    </row>
    <row r="20" ht="25.05" customHeight="1" spans="1:8">
      <c r="A20" s="278" t="s">
        <v>174</v>
      </c>
      <c r="B20" s="279" t="s">
        <v>175</v>
      </c>
      <c r="C20" s="275">
        <f>SUM(C21:C28)</f>
        <v>390.976</v>
      </c>
      <c r="D20" s="275">
        <f>SUM(D21:D28)</f>
        <v>0</v>
      </c>
      <c r="E20" s="275">
        <f>SUM(E21:E28)</f>
        <v>214</v>
      </c>
      <c r="F20" s="275"/>
      <c r="G20" s="275"/>
      <c r="H20" s="275">
        <f t="shared" si="0"/>
        <v>604.976</v>
      </c>
    </row>
    <row r="21" ht="25.05" customHeight="1" spans="1:8">
      <c r="A21" s="278" t="s">
        <v>176</v>
      </c>
      <c r="B21" s="278" t="s">
        <v>153</v>
      </c>
      <c r="C21" s="275">
        <v>390.976</v>
      </c>
      <c r="D21" s="275"/>
      <c r="E21" s="275">
        <v>214</v>
      </c>
      <c r="F21" s="275"/>
      <c r="G21" s="275"/>
      <c r="H21" s="275">
        <f t="shared" si="0"/>
        <v>604.976</v>
      </c>
    </row>
    <row r="22" ht="25.05" customHeight="1" spans="1:8">
      <c r="A22" s="278" t="s">
        <v>177</v>
      </c>
      <c r="B22" s="278" t="s">
        <v>155</v>
      </c>
      <c r="C22" s="275"/>
      <c r="D22" s="275"/>
      <c r="E22" s="275"/>
      <c r="F22" s="275"/>
      <c r="G22" s="275"/>
      <c r="H22" s="275">
        <f t="shared" si="0"/>
        <v>0</v>
      </c>
    </row>
    <row r="23" ht="25.05" customHeight="1" spans="1:8">
      <c r="A23" s="278" t="s">
        <v>178</v>
      </c>
      <c r="B23" s="278" t="s">
        <v>157</v>
      </c>
      <c r="C23" s="275"/>
      <c r="D23" s="275"/>
      <c r="E23" s="275"/>
      <c r="F23" s="275"/>
      <c r="G23" s="275"/>
      <c r="H23" s="275">
        <f t="shared" si="0"/>
        <v>0</v>
      </c>
    </row>
    <row r="24" ht="25.05" customHeight="1" spans="1:8">
      <c r="A24" s="278" t="s">
        <v>179</v>
      </c>
      <c r="B24" s="278" t="s">
        <v>180</v>
      </c>
      <c r="C24" s="275"/>
      <c r="D24" s="275"/>
      <c r="E24" s="275"/>
      <c r="F24" s="275"/>
      <c r="G24" s="275"/>
      <c r="H24" s="275">
        <f t="shared" si="0"/>
        <v>0</v>
      </c>
    </row>
    <row r="25" ht="25.05" customHeight="1" spans="1:8">
      <c r="A25" s="278" t="s">
        <v>181</v>
      </c>
      <c r="B25" s="278" t="s">
        <v>182</v>
      </c>
      <c r="C25" s="275"/>
      <c r="D25" s="275"/>
      <c r="E25" s="275"/>
      <c r="F25" s="275"/>
      <c r="G25" s="275"/>
      <c r="H25" s="275">
        <f t="shared" si="0"/>
        <v>0</v>
      </c>
    </row>
    <row r="26" ht="25.05" customHeight="1" spans="1:8">
      <c r="A26" s="278" t="s">
        <v>183</v>
      </c>
      <c r="B26" s="278" t="s">
        <v>184</v>
      </c>
      <c r="C26" s="275"/>
      <c r="D26" s="275"/>
      <c r="E26" s="275"/>
      <c r="F26" s="275"/>
      <c r="G26" s="275"/>
      <c r="H26" s="275">
        <f t="shared" si="0"/>
        <v>0</v>
      </c>
    </row>
    <row r="27" ht="25.05" customHeight="1" spans="1:8">
      <c r="A27" s="278" t="s">
        <v>185</v>
      </c>
      <c r="B27" s="278" t="s">
        <v>171</v>
      </c>
      <c r="C27" s="275"/>
      <c r="D27" s="275"/>
      <c r="E27" s="275"/>
      <c r="F27" s="275"/>
      <c r="G27" s="275"/>
      <c r="H27" s="275">
        <f t="shared" si="0"/>
        <v>0</v>
      </c>
    </row>
    <row r="28" ht="25.05" customHeight="1" spans="1:8">
      <c r="A28" s="278" t="s">
        <v>186</v>
      </c>
      <c r="B28" s="278" t="s">
        <v>187</v>
      </c>
      <c r="C28" s="275"/>
      <c r="D28" s="275"/>
      <c r="E28" s="275"/>
      <c r="F28" s="275"/>
      <c r="G28" s="275"/>
      <c r="H28" s="275">
        <f t="shared" si="0"/>
        <v>0</v>
      </c>
    </row>
    <row r="29" ht="25.05" customHeight="1" spans="1:8">
      <c r="A29" s="278" t="s">
        <v>188</v>
      </c>
      <c r="B29" s="279" t="s">
        <v>189</v>
      </c>
      <c r="C29" s="275">
        <f>SUM(C30:C39)</f>
        <v>5925.718</v>
      </c>
      <c r="D29" s="275">
        <f>SUM(D30:D39)</f>
        <v>10399</v>
      </c>
      <c r="E29" s="275">
        <f>SUM(E30:E39)</f>
        <v>1212</v>
      </c>
      <c r="F29" s="275"/>
      <c r="G29" s="275"/>
      <c r="H29" s="275">
        <f t="shared" si="0"/>
        <v>17536.718</v>
      </c>
    </row>
    <row r="30" ht="25.05" customHeight="1" spans="1:8">
      <c r="A30" s="278" t="s">
        <v>190</v>
      </c>
      <c r="B30" s="278" t="s">
        <v>153</v>
      </c>
      <c r="C30" s="275">
        <v>2119.29</v>
      </c>
      <c r="D30" s="280">
        <v>10399</v>
      </c>
      <c r="E30" s="275">
        <v>1212</v>
      </c>
      <c r="F30" s="275"/>
      <c r="G30" s="275"/>
      <c r="H30" s="275">
        <f t="shared" si="0"/>
        <v>13730.29</v>
      </c>
    </row>
    <row r="31" ht="25.05" customHeight="1" spans="1:8">
      <c r="A31" s="278" t="s">
        <v>191</v>
      </c>
      <c r="B31" s="278" t="s">
        <v>155</v>
      </c>
      <c r="C31" s="275">
        <v>1000</v>
      </c>
      <c r="D31" s="275"/>
      <c r="E31" s="275"/>
      <c r="F31" s="275"/>
      <c r="G31" s="275"/>
      <c r="H31" s="275">
        <f t="shared" si="0"/>
        <v>1000</v>
      </c>
    </row>
    <row r="32" ht="25.05" customHeight="1" spans="1:8">
      <c r="A32" s="278" t="s">
        <v>192</v>
      </c>
      <c r="B32" s="278" t="s">
        <v>157</v>
      </c>
      <c r="C32" s="275"/>
      <c r="D32" s="275"/>
      <c r="E32" s="275"/>
      <c r="F32" s="275"/>
      <c r="G32" s="275"/>
      <c r="H32" s="275">
        <f t="shared" si="0"/>
        <v>0</v>
      </c>
    </row>
    <row r="33" ht="25.05" customHeight="1" spans="1:8">
      <c r="A33" s="278" t="s">
        <v>193</v>
      </c>
      <c r="B33" s="278" t="s">
        <v>194</v>
      </c>
      <c r="C33" s="275"/>
      <c r="D33" s="275"/>
      <c r="E33" s="275"/>
      <c r="F33" s="275"/>
      <c r="G33" s="275"/>
      <c r="H33" s="275">
        <f t="shared" si="0"/>
        <v>0</v>
      </c>
    </row>
    <row r="34" ht="25.05" customHeight="1" spans="1:8">
      <c r="A34" s="278" t="s">
        <v>195</v>
      </c>
      <c r="B34" s="278" t="s">
        <v>196</v>
      </c>
      <c r="C34" s="275"/>
      <c r="D34" s="275"/>
      <c r="E34" s="275"/>
      <c r="F34" s="275"/>
      <c r="G34" s="275"/>
      <c r="H34" s="275">
        <f t="shared" si="0"/>
        <v>0</v>
      </c>
    </row>
    <row r="35" ht="25.05" customHeight="1" spans="1:8">
      <c r="A35" s="278" t="s">
        <v>197</v>
      </c>
      <c r="B35" s="278" t="s">
        <v>198</v>
      </c>
      <c r="C35" s="275"/>
      <c r="D35" s="275"/>
      <c r="E35" s="275"/>
      <c r="F35" s="275"/>
      <c r="G35" s="275"/>
      <c r="H35" s="275">
        <f t="shared" si="0"/>
        <v>0</v>
      </c>
    </row>
    <row r="36" ht="25.05" customHeight="1" spans="1:8">
      <c r="A36" s="278" t="s">
        <v>199</v>
      </c>
      <c r="B36" s="278" t="s">
        <v>200</v>
      </c>
      <c r="C36" s="275">
        <v>117.828</v>
      </c>
      <c r="D36" s="275"/>
      <c r="E36" s="275"/>
      <c r="F36" s="275"/>
      <c r="G36" s="275"/>
      <c r="H36" s="275">
        <f t="shared" si="0"/>
        <v>117.828</v>
      </c>
    </row>
    <row r="37" ht="25.05" customHeight="1" spans="1:8">
      <c r="A37" s="278" t="s">
        <v>201</v>
      </c>
      <c r="B37" s="278" t="s">
        <v>202</v>
      </c>
      <c r="C37" s="275"/>
      <c r="D37" s="275"/>
      <c r="E37" s="275"/>
      <c r="F37" s="275"/>
      <c r="G37" s="275"/>
      <c r="H37" s="275">
        <f t="shared" si="0"/>
        <v>0</v>
      </c>
    </row>
    <row r="38" ht="25.05" customHeight="1" spans="1:8">
      <c r="A38" s="278" t="s">
        <v>203</v>
      </c>
      <c r="B38" s="278" t="s">
        <v>171</v>
      </c>
      <c r="C38" s="275"/>
      <c r="D38" s="275"/>
      <c r="E38" s="275"/>
      <c r="F38" s="275"/>
      <c r="G38" s="275"/>
      <c r="H38" s="275">
        <f t="shared" si="0"/>
        <v>0</v>
      </c>
    </row>
    <row r="39" ht="25.05" customHeight="1" spans="1:8">
      <c r="A39" s="278" t="s">
        <v>204</v>
      </c>
      <c r="B39" s="278" t="s">
        <v>205</v>
      </c>
      <c r="C39" s="275">
        <v>2688.6</v>
      </c>
      <c r="D39" s="275"/>
      <c r="E39" s="275"/>
      <c r="F39" s="275"/>
      <c r="G39" s="275"/>
      <c r="H39" s="275">
        <f t="shared" si="0"/>
        <v>2688.6</v>
      </c>
    </row>
    <row r="40" ht="25.05" customHeight="1" spans="1:8">
      <c r="A40" s="278" t="s">
        <v>206</v>
      </c>
      <c r="B40" s="279" t="s">
        <v>207</v>
      </c>
      <c r="C40" s="275">
        <f>SUM(C41:C50)</f>
        <v>447.03</v>
      </c>
      <c r="D40" s="275">
        <f>SUM(D41:D50)</f>
        <v>600</v>
      </c>
      <c r="E40" s="275">
        <f>SUM(E41:E50)</f>
        <v>664</v>
      </c>
      <c r="F40" s="275"/>
      <c r="G40" s="275"/>
      <c r="H40" s="275">
        <f t="shared" si="0"/>
        <v>1711.03</v>
      </c>
    </row>
    <row r="41" ht="25.05" customHeight="1" spans="1:8">
      <c r="A41" s="278" t="s">
        <v>208</v>
      </c>
      <c r="B41" s="278" t="s">
        <v>153</v>
      </c>
      <c r="C41" s="275">
        <v>447.03</v>
      </c>
      <c r="D41" s="280">
        <v>600</v>
      </c>
      <c r="E41" s="275">
        <v>664</v>
      </c>
      <c r="F41" s="275"/>
      <c r="G41" s="275"/>
      <c r="H41" s="275">
        <f t="shared" si="0"/>
        <v>1711.03</v>
      </c>
    </row>
    <row r="42" ht="25.05" customHeight="1" spans="1:8">
      <c r="A42" s="278" t="s">
        <v>209</v>
      </c>
      <c r="B42" s="278" t="s">
        <v>155</v>
      </c>
      <c r="C42" s="275"/>
      <c r="D42" s="275"/>
      <c r="E42" s="275"/>
      <c r="F42" s="275"/>
      <c r="G42" s="275"/>
      <c r="H42" s="275">
        <f t="shared" si="0"/>
        <v>0</v>
      </c>
    </row>
    <row r="43" ht="25.05" customHeight="1" spans="1:8">
      <c r="A43" s="278" t="s">
        <v>210</v>
      </c>
      <c r="B43" s="278" t="s">
        <v>157</v>
      </c>
      <c r="C43" s="275"/>
      <c r="D43" s="275"/>
      <c r="E43" s="275"/>
      <c r="F43" s="275"/>
      <c r="G43" s="275"/>
      <c r="H43" s="275">
        <f t="shared" si="0"/>
        <v>0</v>
      </c>
    </row>
    <row r="44" ht="25.05" customHeight="1" spans="1:8">
      <c r="A44" s="278" t="s">
        <v>211</v>
      </c>
      <c r="B44" s="278" t="s">
        <v>212</v>
      </c>
      <c r="C44" s="275"/>
      <c r="D44" s="275"/>
      <c r="E44" s="275"/>
      <c r="F44" s="275"/>
      <c r="G44" s="275"/>
      <c r="H44" s="275">
        <f t="shared" si="0"/>
        <v>0</v>
      </c>
    </row>
    <row r="45" ht="25.05" customHeight="1" spans="1:8">
      <c r="A45" s="278" t="s">
        <v>213</v>
      </c>
      <c r="B45" s="278" t="s">
        <v>214</v>
      </c>
      <c r="C45" s="275"/>
      <c r="D45" s="275"/>
      <c r="E45" s="275"/>
      <c r="F45" s="275"/>
      <c r="G45" s="275"/>
      <c r="H45" s="275">
        <f t="shared" si="0"/>
        <v>0</v>
      </c>
    </row>
    <row r="46" ht="25.05" customHeight="1" spans="1:8">
      <c r="A46" s="278" t="s">
        <v>215</v>
      </c>
      <c r="B46" s="278" t="s">
        <v>216</v>
      </c>
      <c r="C46" s="275"/>
      <c r="D46" s="275"/>
      <c r="E46" s="275"/>
      <c r="F46" s="275"/>
      <c r="G46" s="275"/>
      <c r="H46" s="275">
        <f t="shared" si="0"/>
        <v>0</v>
      </c>
    </row>
    <row r="47" ht="25.05" customHeight="1" spans="1:8">
      <c r="A47" s="278" t="s">
        <v>217</v>
      </c>
      <c r="B47" s="278" t="s">
        <v>218</v>
      </c>
      <c r="C47" s="275"/>
      <c r="D47" s="275"/>
      <c r="E47" s="275"/>
      <c r="F47" s="275"/>
      <c r="G47" s="275"/>
      <c r="H47" s="275">
        <f t="shared" si="0"/>
        <v>0</v>
      </c>
    </row>
    <row r="48" ht="25.05" customHeight="1" spans="1:8">
      <c r="A48" s="278" t="s">
        <v>219</v>
      </c>
      <c r="B48" s="278" t="s">
        <v>220</v>
      </c>
      <c r="C48" s="275"/>
      <c r="D48" s="275"/>
      <c r="E48" s="275"/>
      <c r="F48" s="275"/>
      <c r="G48" s="275"/>
      <c r="H48" s="275">
        <f t="shared" si="0"/>
        <v>0</v>
      </c>
    </row>
    <row r="49" ht="25.05" customHeight="1" spans="1:8">
      <c r="A49" s="278" t="s">
        <v>221</v>
      </c>
      <c r="B49" s="278" t="s">
        <v>171</v>
      </c>
      <c r="C49" s="275"/>
      <c r="D49" s="275"/>
      <c r="E49" s="275"/>
      <c r="F49" s="275"/>
      <c r="G49" s="275"/>
      <c r="H49" s="275">
        <f t="shared" si="0"/>
        <v>0</v>
      </c>
    </row>
    <row r="50" ht="25.05" customHeight="1" spans="1:8">
      <c r="A50" s="278" t="s">
        <v>222</v>
      </c>
      <c r="B50" s="278" t="s">
        <v>223</v>
      </c>
      <c r="C50" s="275"/>
      <c r="D50" s="275"/>
      <c r="E50" s="275"/>
      <c r="F50" s="275"/>
      <c r="G50" s="275"/>
      <c r="H50" s="275">
        <f t="shared" si="0"/>
        <v>0</v>
      </c>
    </row>
    <row r="51" ht="25.05" customHeight="1" spans="1:8">
      <c r="A51" s="278" t="s">
        <v>224</v>
      </c>
      <c r="B51" s="279" t="s">
        <v>225</v>
      </c>
      <c r="C51" s="275">
        <f>SUM(C52:C61)</f>
        <v>116</v>
      </c>
      <c r="D51" s="275">
        <f>SUM(D52:D61)</f>
        <v>0</v>
      </c>
      <c r="E51" s="275">
        <f>SUM(E52:E61)</f>
        <v>428</v>
      </c>
      <c r="F51" s="275"/>
      <c r="G51" s="275"/>
      <c r="H51" s="275">
        <f t="shared" si="0"/>
        <v>544</v>
      </c>
    </row>
    <row r="52" ht="25.05" customHeight="1" spans="1:8">
      <c r="A52" s="278" t="s">
        <v>226</v>
      </c>
      <c r="B52" s="278" t="s">
        <v>153</v>
      </c>
      <c r="C52" s="275"/>
      <c r="D52" s="275"/>
      <c r="E52" s="275"/>
      <c r="F52" s="275"/>
      <c r="G52" s="275"/>
      <c r="H52" s="275">
        <f t="shared" si="0"/>
        <v>0</v>
      </c>
    </row>
    <row r="53" ht="25.05" customHeight="1" spans="1:8">
      <c r="A53" s="278" t="s">
        <v>227</v>
      </c>
      <c r="B53" s="278" t="s">
        <v>155</v>
      </c>
      <c r="C53" s="275"/>
      <c r="D53" s="275"/>
      <c r="E53" s="275"/>
      <c r="F53" s="275"/>
      <c r="G53" s="275"/>
      <c r="H53" s="275">
        <f t="shared" si="0"/>
        <v>0</v>
      </c>
    </row>
    <row r="54" ht="25.05" customHeight="1" spans="1:8">
      <c r="A54" s="278" t="s">
        <v>228</v>
      </c>
      <c r="B54" s="278" t="s">
        <v>157</v>
      </c>
      <c r="C54" s="275"/>
      <c r="D54" s="275"/>
      <c r="E54" s="275"/>
      <c r="F54" s="275"/>
      <c r="G54" s="275"/>
      <c r="H54" s="275">
        <f t="shared" si="0"/>
        <v>0</v>
      </c>
    </row>
    <row r="55" ht="25.05" customHeight="1" spans="1:8">
      <c r="A55" s="278" t="s">
        <v>229</v>
      </c>
      <c r="B55" s="278" t="s">
        <v>230</v>
      </c>
      <c r="C55" s="275"/>
      <c r="D55" s="275"/>
      <c r="E55" s="275"/>
      <c r="F55" s="275"/>
      <c r="G55" s="275"/>
      <c r="H55" s="275">
        <f t="shared" si="0"/>
        <v>0</v>
      </c>
    </row>
    <row r="56" ht="25.05" customHeight="1" spans="1:8">
      <c r="A56" s="278" t="s">
        <v>231</v>
      </c>
      <c r="B56" s="278" t="s">
        <v>232</v>
      </c>
      <c r="C56" s="275"/>
      <c r="D56" s="275"/>
      <c r="E56" s="275"/>
      <c r="F56" s="275"/>
      <c r="G56" s="275"/>
      <c r="H56" s="275">
        <f t="shared" si="0"/>
        <v>0</v>
      </c>
    </row>
    <row r="57" ht="25.05" customHeight="1" spans="1:8">
      <c r="A57" s="278" t="s">
        <v>233</v>
      </c>
      <c r="B57" s="278" t="s">
        <v>234</v>
      </c>
      <c r="C57" s="275">
        <v>36</v>
      </c>
      <c r="D57" s="275"/>
      <c r="E57" s="275">
        <v>428</v>
      </c>
      <c r="F57" s="275"/>
      <c r="G57" s="275"/>
      <c r="H57" s="275">
        <f t="shared" si="0"/>
        <v>464</v>
      </c>
    </row>
    <row r="58" ht="25.05" customHeight="1" spans="1:8">
      <c r="A58" s="278" t="s">
        <v>235</v>
      </c>
      <c r="B58" s="278" t="s">
        <v>236</v>
      </c>
      <c r="C58" s="275">
        <v>80</v>
      </c>
      <c r="D58" s="275"/>
      <c r="E58" s="275"/>
      <c r="F58" s="275"/>
      <c r="G58" s="275"/>
      <c r="H58" s="275">
        <f t="shared" si="0"/>
        <v>80</v>
      </c>
    </row>
    <row r="59" ht="25.05" customHeight="1" spans="1:8">
      <c r="A59" s="278" t="s">
        <v>237</v>
      </c>
      <c r="B59" s="278" t="s">
        <v>238</v>
      </c>
      <c r="C59" s="275"/>
      <c r="D59" s="275"/>
      <c r="E59" s="275"/>
      <c r="F59" s="275"/>
      <c r="G59" s="275"/>
      <c r="H59" s="275">
        <f t="shared" si="0"/>
        <v>0</v>
      </c>
    </row>
    <row r="60" ht="25.05" customHeight="1" spans="1:8">
      <c r="A60" s="278" t="s">
        <v>239</v>
      </c>
      <c r="B60" s="278" t="s">
        <v>171</v>
      </c>
      <c r="C60" s="275"/>
      <c r="D60" s="275"/>
      <c r="E60" s="275"/>
      <c r="F60" s="275"/>
      <c r="G60" s="275"/>
      <c r="H60" s="275">
        <f t="shared" si="0"/>
        <v>0</v>
      </c>
    </row>
    <row r="61" ht="25.05" customHeight="1" spans="1:8">
      <c r="A61" s="278" t="s">
        <v>240</v>
      </c>
      <c r="B61" s="278" t="s">
        <v>241</v>
      </c>
      <c r="C61" s="275"/>
      <c r="D61" s="275"/>
      <c r="E61" s="275"/>
      <c r="F61" s="275"/>
      <c r="G61" s="275"/>
      <c r="H61" s="275">
        <f t="shared" si="0"/>
        <v>0</v>
      </c>
    </row>
    <row r="62" ht="25.05" customHeight="1" spans="1:8">
      <c r="A62" s="278" t="s">
        <v>242</v>
      </c>
      <c r="B62" s="279" t="s">
        <v>243</v>
      </c>
      <c r="C62" s="275">
        <f>SUM(C63:C72)</f>
        <v>1291.28</v>
      </c>
      <c r="D62" s="275">
        <f>SUM(D63:D72)</f>
        <v>0</v>
      </c>
      <c r="E62" s="275">
        <f>SUM(E63:E72)</f>
        <v>1315</v>
      </c>
      <c r="F62" s="275"/>
      <c r="G62" s="275"/>
      <c r="H62" s="275">
        <f t="shared" si="0"/>
        <v>2606.28</v>
      </c>
    </row>
    <row r="63" ht="25.05" customHeight="1" spans="1:8">
      <c r="A63" s="278" t="s">
        <v>244</v>
      </c>
      <c r="B63" s="278" t="s">
        <v>153</v>
      </c>
      <c r="C63" s="275">
        <v>1291.28</v>
      </c>
      <c r="D63" s="275"/>
      <c r="E63" s="275">
        <v>1315</v>
      </c>
      <c r="F63" s="275"/>
      <c r="G63" s="275"/>
      <c r="H63" s="275">
        <f t="shared" si="0"/>
        <v>2606.28</v>
      </c>
    </row>
    <row r="64" ht="25.05" customHeight="1" spans="1:8">
      <c r="A64" s="278" t="s">
        <v>245</v>
      </c>
      <c r="B64" s="278" t="s">
        <v>155</v>
      </c>
      <c r="C64" s="275"/>
      <c r="D64" s="275"/>
      <c r="E64" s="275"/>
      <c r="F64" s="275"/>
      <c r="G64" s="275"/>
      <c r="H64" s="275">
        <f t="shared" si="0"/>
        <v>0</v>
      </c>
    </row>
    <row r="65" ht="25.05" customHeight="1" spans="1:8">
      <c r="A65" s="278" t="s">
        <v>246</v>
      </c>
      <c r="B65" s="278" t="s">
        <v>157</v>
      </c>
      <c r="C65" s="275"/>
      <c r="D65" s="275"/>
      <c r="E65" s="275"/>
      <c r="F65" s="275"/>
      <c r="G65" s="275"/>
      <c r="H65" s="275">
        <f t="shared" si="0"/>
        <v>0</v>
      </c>
    </row>
    <row r="66" ht="25.05" customHeight="1" spans="1:8">
      <c r="A66" s="278" t="s">
        <v>247</v>
      </c>
      <c r="B66" s="278" t="s">
        <v>248</v>
      </c>
      <c r="C66" s="275"/>
      <c r="D66" s="275"/>
      <c r="E66" s="275"/>
      <c r="F66" s="275"/>
      <c r="G66" s="275"/>
      <c r="H66" s="275">
        <f t="shared" si="0"/>
        <v>0</v>
      </c>
    </row>
    <row r="67" ht="25.05" customHeight="1" spans="1:8">
      <c r="A67" s="278" t="s">
        <v>249</v>
      </c>
      <c r="B67" s="278" t="s">
        <v>250</v>
      </c>
      <c r="C67" s="275"/>
      <c r="D67" s="275"/>
      <c r="E67" s="275"/>
      <c r="F67" s="275"/>
      <c r="G67" s="275"/>
      <c r="H67" s="275">
        <f t="shared" si="0"/>
        <v>0</v>
      </c>
    </row>
    <row r="68" ht="25.05" customHeight="1" spans="1:8">
      <c r="A68" s="278" t="s">
        <v>251</v>
      </c>
      <c r="B68" s="278" t="s">
        <v>252</v>
      </c>
      <c r="C68" s="275"/>
      <c r="D68" s="275"/>
      <c r="E68" s="275"/>
      <c r="F68" s="275"/>
      <c r="G68" s="275"/>
      <c r="H68" s="275">
        <f t="shared" si="0"/>
        <v>0</v>
      </c>
    </row>
    <row r="69" ht="25.05" customHeight="1" spans="1:8">
      <c r="A69" s="278" t="s">
        <v>253</v>
      </c>
      <c r="B69" s="278" t="s">
        <v>254</v>
      </c>
      <c r="C69" s="275"/>
      <c r="D69" s="275"/>
      <c r="E69" s="275"/>
      <c r="F69" s="275"/>
      <c r="G69" s="275"/>
      <c r="H69" s="275">
        <f t="shared" si="0"/>
        <v>0</v>
      </c>
    </row>
    <row r="70" ht="25.05" customHeight="1" spans="1:8">
      <c r="A70" s="278" t="s">
        <v>255</v>
      </c>
      <c r="B70" s="278" t="s">
        <v>256</v>
      </c>
      <c r="C70" s="275"/>
      <c r="D70" s="275"/>
      <c r="E70" s="275"/>
      <c r="F70" s="275"/>
      <c r="G70" s="275"/>
      <c r="H70" s="275">
        <f t="shared" si="0"/>
        <v>0</v>
      </c>
    </row>
    <row r="71" ht="25.05" customHeight="1" spans="1:8">
      <c r="A71" s="278" t="s">
        <v>257</v>
      </c>
      <c r="B71" s="278" t="s">
        <v>171</v>
      </c>
      <c r="C71" s="275"/>
      <c r="D71" s="275"/>
      <c r="E71" s="275"/>
      <c r="F71" s="275"/>
      <c r="G71" s="275"/>
      <c r="H71" s="275">
        <f t="shared" ref="H71:H134" si="1">C71+D71+E71</f>
        <v>0</v>
      </c>
    </row>
    <row r="72" ht="25.05" customHeight="1" spans="1:8">
      <c r="A72" s="278" t="s">
        <v>258</v>
      </c>
      <c r="B72" s="278" t="s">
        <v>259</v>
      </c>
      <c r="C72" s="275"/>
      <c r="D72" s="275"/>
      <c r="E72" s="275"/>
      <c r="F72" s="275"/>
      <c r="G72" s="275"/>
      <c r="H72" s="275">
        <f t="shared" si="1"/>
        <v>0</v>
      </c>
    </row>
    <row r="73" ht="25.05" customHeight="1" spans="1:8">
      <c r="A73" s="278" t="s">
        <v>260</v>
      </c>
      <c r="B73" s="279" t="s">
        <v>261</v>
      </c>
      <c r="C73" s="275">
        <f>SUM(C74:C80)</f>
        <v>2370</v>
      </c>
      <c r="D73" s="275">
        <f>SUM(D74:D80)</f>
        <v>3000</v>
      </c>
      <c r="E73" s="275">
        <f>SUM(E74:E80)</f>
        <v>902</v>
      </c>
      <c r="F73" s="275"/>
      <c r="G73" s="275"/>
      <c r="H73" s="275">
        <f t="shared" si="1"/>
        <v>6272</v>
      </c>
    </row>
    <row r="74" ht="25.05" customHeight="1" spans="1:8">
      <c r="A74" s="278" t="s">
        <v>262</v>
      </c>
      <c r="B74" s="278" t="s">
        <v>153</v>
      </c>
      <c r="C74" s="275"/>
      <c r="D74" s="275"/>
      <c r="E74" s="275"/>
      <c r="F74" s="275"/>
      <c r="G74" s="275"/>
      <c r="H74" s="275">
        <f t="shared" si="1"/>
        <v>0</v>
      </c>
    </row>
    <row r="75" ht="25.05" customHeight="1" spans="1:8">
      <c r="A75" s="278" t="s">
        <v>263</v>
      </c>
      <c r="B75" s="278" t="s">
        <v>155</v>
      </c>
      <c r="C75" s="275">
        <v>0</v>
      </c>
      <c r="D75" s="275"/>
      <c r="E75" s="275"/>
      <c r="F75" s="275"/>
      <c r="G75" s="275"/>
      <c r="H75" s="275">
        <f t="shared" si="1"/>
        <v>0</v>
      </c>
    </row>
    <row r="76" ht="25.05" customHeight="1" spans="1:8">
      <c r="A76" s="278" t="s">
        <v>264</v>
      </c>
      <c r="B76" s="278" t="s">
        <v>157</v>
      </c>
      <c r="C76" s="275">
        <v>0</v>
      </c>
      <c r="D76" s="275"/>
      <c r="E76" s="275"/>
      <c r="F76" s="275"/>
      <c r="G76" s="275"/>
      <c r="H76" s="275">
        <f t="shared" si="1"/>
        <v>0</v>
      </c>
    </row>
    <row r="77" ht="25.05" customHeight="1" spans="1:8">
      <c r="A77" s="278" t="s">
        <v>265</v>
      </c>
      <c r="B77" s="278" t="s">
        <v>254</v>
      </c>
      <c r="C77" s="275">
        <v>0</v>
      </c>
      <c r="D77" s="275"/>
      <c r="E77" s="275"/>
      <c r="F77" s="275"/>
      <c r="G77" s="275"/>
      <c r="H77" s="275">
        <f t="shared" si="1"/>
        <v>0</v>
      </c>
    </row>
    <row r="78" ht="25.05" customHeight="1" spans="1:8">
      <c r="A78" s="278" t="s">
        <v>266</v>
      </c>
      <c r="B78" s="278" t="s">
        <v>267</v>
      </c>
      <c r="C78" s="275">
        <v>2370</v>
      </c>
      <c r="D78" s="275">
        <v>3000</v>
      </c>
      <c r="E78" s="275">
        <v>902</v>
      </c>
      <c r="F78" s="275"/>
      <c r="G78" s="275"/>
      <c r="H78" s="275">
        <f t="shared" si="1"/>
        <v>6272</v>
      </c>
    </row>
    <row r="79" ht="25.05" customHeight="1" spans="1:8">
      <c r="A79" s="278" t="s">
        <v>268</v>
      </c>
      <c r="B79" s="278" t="s">
        <v>171</v>
      </c>
      <c r="C79" s="275">
        <v>0</v>
      </c>
      <c r="D79" s="275"/>
      <c r="E79" s="275"/>
      <c r="F79" s="275"/>
      <c r="G79" s="275"/>
      <c r="H79" s="275">
        <f t="shared" si="1"/>
        <v>0</v>
      </c>
    </row>
    <row r="80" ht="25.05" customHeight="1" spans="1:8">
      <c r="A80" s="278" t="s">
        <v>269</v>
      </c>
      <c r="B80" s="278" t="s">
        <v>270</v>
      </c>
      <c r="C80" s="275">
        <v>0</v>
      </c>
      <c r="D80" s="275"/>
      <c r="E80" s="275"/>
      <c r="F80" s="275"/>
      <c r="G80" s="275"/>
      <c r="H80" s="275">
        <f t="shared" si="1"/>
        <v>0</v>
      </c>
    </row>
    <row r="81" ht="25.05" customHeight="1" spans="1:8">
      <c r="A81" s="278" t="s">
        <v>271</v>
      </c>
      <c r="B81" s="279" t="s">
        <v>272</v>
      </c>
      <c r="C81" s="275">
        <f>SUM(C82:C89)</f>
        <v>308.06</v>
      </c>
      <c r="D81" s="275">
        <f>SUM(D82:D89)</f>
        <v>325</v>
      </c>
      <c r="E81" s="275">
        <f>SUM(E82:E89)</f>
        <v>330</v>
      </c>
      <c r="F81" s="275"/>
      <c r="G81" s="275"/>
      <c r="H81" s="275">
        <f t="shared" si="1"/>
        <v>963.06</v>
      </c>
    </row>
    <row r="82" ht="25.05" customHeight="1" spans="1:8">
      <c r="A82" s="278" t="s">
        <v>273</v>
      </c>
      <c r="B82" s="278" t="s">
        <v>153</v>
      </c>
      <c r="C82" s="275">
        <v>308.06</v>
      </c>
      <c r="D82" s="275">
        <v>325</v>
      </c>
      <c r="E82" s="275">
        <v>330</v>
      </c>
      <c r="F82" s="275"/>
      <c r="G82" s="275"/>
      <c r="H82" s="275">
        <f t="shared" si="1"/>
        <v>963.06</v>
      </c>
    </row>
    <row r="83" ht="25.05" customHeight="1" spans="1:8">
      <c r="A83" s="278" t="s">
        <v>274</v>
      </c>
      <c r="B83" s="278" t="s">
        <v>155</v>
      </c>
      <c r="C83" s="275">
        <v>0</v>
      </c>
      <c r="D83" s="275"/>
      <c r="E83" s="275"/>
      <c r="F83" s="275"/>
      <c r="G83" s="275"/>
      <c r="H83" s="275">
        <f t="shared" si="1"/>
        <v>0</v>
      </c>
    </row>
    <row r="84" ht="25.05" customHeight="1" spans="1:8">
      <c r="A84" s="278" t="s">
        <v>275</v>
      </c>
      <c r="B84" s="278" t="s">
        <v>157</v>
      </c>
      <c r="C84" s="275">
        <v>0</v>
      </c>
      <c r="D84" s="275"/>
      <c r="E84" s="275"/>
      <c r="F84" s="275"/>
      <c r="G84" s="275"/>
      <c r="H84" s="275">
        <f t="shared" si="1"/>
        <v>0</v>
      </c>
    </row>
    <row r="85" ht="25.05" customHeight="1" spans="1:8">
      <c r="A85" s="278" t="s">
        <v>276</v>
      </c>
      <c r="B85" s="278" t="s">
        <v>277</v>
      </c>
      <c r="C85" s="275">
        <v>0</v>
      </c>
      <c r="D85" s="275"/>
      <c r="E85" s="275"/>
      <c r="F85" s="275"/>
      <c r="G85" s="275"/>
      <c r="H85" s="275">
        <f t="shared" si="1"/>
        <v>0</v>
      </c>
    </row>
    <row r="86" ht="25.05" customHeight="1" spans="1:8">
      <c r="A86" s="278" t="s">
        <v>278</v>
      </c>
      <c r="B86" s="278" t="s">
        <v>279</v>
      </c>
      <c r="C86" s="275">
        <v>0</v>
      </c>
      <c r="D86" s="275"/>
      <c r="E86" s="275"/>
      <c r="F86" s="275"/>
      <c r="G86" s="275"/>
      <c r="H86" s="275">
        <f t="shared" si="1"/>
        <v>0</v>
      </c>
    </row>
    <row r="87" ht="25.05" customHeight="1" spans="1:8">
      <c r="A87" s="278" t="s">
        <v>280</v>
      </c>
      <c r="B87" s="278" t="s">
        <v>254</v>
      </c>
      <c r="C87" s="275">
        <v>0</v>
      </c>
      <c r="D87" s="275"/>
      <c r="E87" s="275"/>
      <c r="F87" s="275"/>
      <c r="G87" s="275"/>
      <c r="H87" s="275">
        <f t="shared" si="1"/>
        <v>0</v>
      </c>
    </row>
    <row r="88" ht="25.05" customHeight="1" spans="1:8">
      <c r="A88" s="278" t="s">
        <v>281</v>
      </c>
      <c r="B88" s="278" t="s">
        <v>171</v>
      </c>
      <c r="C88" s="275">
        <v>0</v>
      </c>
      <c r="D88" s="275"/>
      <c r="E88" s="275"/>
      <c r="F88" s="275"/>
      <c r="G88" s="275"/>
      <c r="H88" s="275">
        <f t="shared" si="1"/>
        <v>0</v>
      </c>
    </row>
    <row r="89" ht="25.05" customHeight="1" spans="1:8">
      <c r="A89" s="278" t="s">
        <v>282</v>
      </c>
      <c r="B89" s="278" t="s">
        <v>283</v>
      </c>
      <c r="C89" s="275">
        <v>0</v>
      </c>
      <c r="D89" s="275"/>
      <c r="E89" s="275"/>
      <c r="F89" s="275"/>
      <c r="G89" s="275"/>
      <c r="H89" s="275">
        <f t="shared" si="1"/>
        <v>0</v>
      </c>
    </row>
    <row r="90" ht="25.05" customHeight="1" spans="1:8">
      <c r="A90" s="278" t="s">
        <v>284</v>
      </c>
      <c r="B90" s="279" t="s">
        <v>285</v>
      </c>
      <c r="C90" s="275">
        <f>SUM(C91:C102)</f>
        <v>0</v>
      </c>
      <c r="D90" s="275"/>
      <c r="E90" s="275"/>
      <c r="F90" s="275"/>
      <c r="G90" s="275"/>
      <c r="H90" s="275">
        <f t="shared" si="1"/>
        <v>0</v>
      </c>
    </row>
    <row r="91" ht="25.05" customHeight="1" spans="1:8">
      <c r="A91" s="278" t="s">
        <v>286</v>
      </c>
      <c r="B91" s="278" t="s">
        <v>153</v>
      </c>
      <c r="C91" s="275">
        <v>0</v>
      </c>
      <c r="D91" s="275"/>
      <c r="E91" s="275"/>
      <c r="F91" s="275"/>
      <c r="G91" s="275"/>
      <c r="H91" s="275">
        <f t="shared" si="1"/>
        <v>0</v>
      </c>
    </row>
    <row r="92" ht="25.05" customHeight="1" spans="1:8">
      <c r="A92" s="278" t="s">
        <v>287</v>
      </c>
      <c r="B92" s="278" t="s">
        <v>155</v>
      </c>
      <c r="C92" s="275">
        <v>0</v>
      </c>
      <c r="D92" s="275"/>
      <c r="E92" s="275"/>
      <c r="F92" s="275"/>
      <c r="G92" s="275"/>
      <c r="H92" s="275">
        <f t="shared" si="1"/>
        <v>0</v>
      </c>
    </row>
    <row r="93" ht="25.05" customHeight="1" spans="1:8">
      <c r="A93" s="278" t="s">
        <v>288</v>
      </c>
      <c r="B93" s="278" t="s">
        <v>157</v>
      </c>
      <c r="C93" s="275">
        <v>0</v>
      </c>
      <c r="D93" s="275"/>
      <c r="E93" s="275"/>
      <c r="F93" s="275"/>
      <c r="G93" s="275"/>
      <c r="H93" s="275">
        <f t="shared" si="1"/>
        <v>0</v>
      </c>
    </row>
    <row r="94" ht="25.05" customHeight="1" spans="1:8">
      <c r="A94" s="278" t="s">
        <v>289</v>
      </c>
      <c r="B94" s="278" t="s">
        <v>290</v>
      </c>
      <c r="C94" s="275">
        <v>0</v>
      </c>
      <c r="D94" s="275"/>
      <c r="E94" s="275"/>
      <c r="F94" s="275"/>
      <c r="G94" s="275"/>
      <c r="H94" s="275">
        <f t="shared" si="1"/>
        <v>0</v>
      </c>
    </row>
    <row r="95" ht="25.05" customHeight="1" spans="1:8">
      <c r="A95" s="278" t="s">
        <v>291</v>
      </c>
      <c r="B95" s="278" t="s">
        <v>292</v>
      </c>
      <c r="C95" s="275">
        <v>0</v>
      </c>
      <c r="D95" s="275"/>
      <c r="E95" s="275"/>
      <c r="F95" s="275"/>
      <c r="G95" s="275"/>
      <c r="H95" s="275">
        <f t="shared" si="1"/>
        <v>0</v>
      </c>
    </row>
    <row r="96" ht="25.05" customHeight="1" spans="1:8">
      <c r="A96" s="278" t="s">
        <v>293</v>
      </c>
      <c r="B96" s="278" t="s">
        <v>254</v>
      </c>
      <c r="C96" s="275">
        <v>0</v>
      </c>
      <c r="D96" s="275"/>
      <c r="E96" s="275"/>
      <c r="F96" s="275"/>
      <c r="G96" s="275"/>
      <c r="H96" s="275">
        <f t="shared" si="1"/>
        <v>0</v>
      </c>
    </row>
    <row r="97" ht="25.05" customHeight="1" spans="1:8">
      <c r="A97" s="278" t="s">
        <v>294</v>
      </c>
      <c r="B97" s="278" t="s">
        <v>295</v>
      </c>
      <c r="C97" s="275">
        <v>0</v>
      </c>
      <c r="D97" s="275"/>
      <c r="E97" s="275"/>
      <c r="F97" s="275"/>
      <c r="G97" s="275"/>
      <c r="H97" s="275">
        <f t="shared" si="1"/>
        <v>0</v>
      </c>
    </row>
    <row r="98" ht="25.05" customHeight="1" spans="1:8">
      <c r="A98" s="278" t="s">
        <v>296</v>
      </c>
      <c r="B98" s="278" t="s">
        <v>297</v>
      </c>
      <c r="C98" s="275">
        <v>0</v>
      </c>
      <c r="D98" s="275"/>
      <c r="E98" s="275"/>
      <c r="F98" s="275"/>
      <c r="G98" s="275"/>
      <c r="H98" s="275">
        <f t="shared" si="1"/>
        <v>0</v>
      </c>
    </row>
    <row r="99" ht="25.05" customHeight="1" spans="1:8">
      <c r="A99" s="278" t="s">
        <v>298</v>
      </c>
      <c r="B99" s="278" t="s">
        <v>299</v>
      </c>
      <c r="C99" s="275">
        <v>0</v>
      </c>
      <c r="D99" s="275"/>
      <c r="E99" s="275"/>
      <c r="F99" s="275"/>
      <c r="G99" s="275"/>
      <c r="H99" s="275">
        <f t="shared" si="1"/>
        <v>0</v>
      </c>
    </row>
    <row r="100" ht="25.05" customHeight="1" spans="1:8">
      <c r="A100" s="278" t="s">
        <v>300</v>
      </c>
      <c r="B100" s="278" t="s">
        <v>301</v>
      </c>
      <c r="C100" s="275">
        <v>0</v>
      </c>
      <c r="D100" s="275"/>
      <c r="E100" s="275"/>
      <c r="F100" s="275"/>
      <c r="G100" s="275"/>
      <c r="H100" s="275">
        <f t="shared" si="1"/>
        <v>0</v>
      </c>
    </row>
    <row r="101" ht="25.05" customHeight="1" spans="1:8">
      <c r="A101" s="278" t="s">
        <v>302</v>
      </c>
      <c r="B101" s="278" t="s">
        <v>171</v>
      </c>
      <c r="C101" s="275">
        <v>0</v>
      </c>
      <c r="D101" s="275"/>
      <c r="E101" s="275"/>
      <c r="F101" s="275"/>
      <c r="G101" s="275"/>
      <c r="H101" s="275">
        <f t="shared" si="1"/>
        <v>0</v>
      </c>
    </row>
    <row r="102" ht="25.05" customHeight="1" spans="1:8">
      <c r="A102" s="278" t="s">
        <v>303</v>
      </c>
      <c r="B102" s="278" t="s">
        <v>304</v>
      </c>
      <c r="C102" s="275">
        <v>0</v>
      </c>
      <c r="D102" s="275"/>
      <c r="E102" s="275"/>
      <c r="F102" s="275"/>
      <c r="G102" s="275"/>
      <c r="H102" s="275">
        <f t="shared" si="1"/>
        <v>0</v>
      </c>
    </row>
    <row r="103" ht="25.05" customHeight="1" spans="1:8">
      <c r="A103" s="278" t="s">
        <v>305</v>
      </c>
      <c r="B103" s="279" t="s">
        <v>306</v>
      </c>
      <c r="C103" s="275">
        <f>SUM(C104:C111)</f>
        <v>1471.28</v>
      </c>
      <c r="D103" s="275">
        <f>SUM(D104:D111)</f>
        <v>260</v>
      </c>
      <c r="E103" s="275">
        <f>SUM(E104:E111)</f>
        <v>300</v>
      </c>
      <c r="F103" s="275"/>
      <c r="G103" s="275"/>
      <c r="H103" s="275">
        <f t="shared" si="1"/>
        <v>2031.28</v>
      </c>
    </row>
    <row r="104" ht="25.05" customHeight="1" spans="1:8">
      <c r="A104" s="278" t="s">
        <v>307</v>
      </c>
      <c r="B104" s="278" t="s">
        <v>153</v>
      </c>
      <c r="C104" s="275">
        <v>1471.28</v>
      </c>
      <c r="D104" s="275">
        <v>260</v>
      </c>
      <c r="E104" s="275">
        <v>300</v>
      </c>
      <c r="F104" s="275"/>
      <c r="G104" s="275"/>
      <c r="H104" s="275">
        <f t="shared" si="1"/>
        <v>2031.28</v>
      </c>
    </row>
    <row r="105" ht="25.05" customHeight="1" spans="1:8">
      <c r="A105" s="278" t="s">
        <v>308</v>
      </c>
      <c r="B105" s="278" t="s">
        <v>155</v>
      </c>
      <c r="C105" s="275">
        <v>0</v>
      </c>
      <c r="D105" s="275"/>
      <c r="E105" s="275"/>
      <c r="F105" s="275"/>
      <c r="G105" s="275"/>
      <c r="H105" s="275">
        <f t="shared" si="1"/>
        <v>0</v>
      </c>
    </row>
    <row r="106" ht="25.05" customHeight="1" spans="1:8">
      <c r="A106" s="278" t="s">
        <v>309</v>
      </c>
      <c r="B106" s="278" t="s">
        <v>157</v>
      </c>
      <c r="C106" s="275">
        <v>0</v>
      </c>
      <c r="D106" s="275"/>
      <c r="E106" s="275"/>
      <c r="F106" s="275"/>
      <c r="G106" s="275"/>
      <c r="H106" s="275">
        <f t="shared" si="1"/>
        <v>0</v>
      </c>
    </row>
    <row r="107" ht="25.05" customHeight="1" spans="1:8">
      <c r="A107" s="278" t="s">
        <v>310</v>
      </c>
      <c r="B107" s="278" t="s">
        <v>311</v>
      </c>
      <c r="C107" s="275">
        <v>0</v>
      </c>
      <c r="D107" s="275"/>
      <c r="E107" s="275"/>
      <c r="F107" s="275"/>
      <c r="G107" s="275"/>
      <c r="H107" s="275">
        <f t="shared" si="1"/>
        <v>0</v>
      </c>
    </row>
    <row r="108" ht="25.05" customHeight="1" spans="1:8">
      <c r="A108" s="278" t="s">
        <v>312</v>
      </c>
      <c r="B108" s="278" t="s">
        <v>313</v>
      </c>
      <c r="C108" s="275">
        <v>0</v>
      </c>
      <c r="D108" s="275"/>
      <c r="E108" s="275"/>
      <c r="F108" s="275"/>
      <c r="G108" s="275"/>
      <c r="H108" s="275">
        <f t="shared" si="1"/>
        <v>0</v>
      </c>
    </row>
    <row r="109" ht="25.05" customHeight="1" spans="1:8">
      <c r="A109" s="278" t="s">
        <v>314</v>
      </c>
      <c r="B109" s="278" t="s">
        <v>315</v>
      </c>
      <c r="C109" s="275">
        <v>0</v>
      </c>
      <c r="D109" s="275"/>
      <c r="E109" s="275"/>
      <c r="F109" s="275"/>
      <c r="G109" s="275"/>
      <c r="H109" s="275">
        <f t="shared" si="1"/>
        <v>0</v>
      </c>
    </row>
    <row r="110" ht="25.05" customHeight="1" spans="1:8">
      <c r="A110" s="278" t="s">
        <v>316</v>
      </c>
      <c r="B110" s="278" t="s">
        <v>171</v>
      </c>
      <c r="C110" s="275">
        <v>0</v>
      </c>
      <c r="D110" s="275"/>
      <c r="E110" s="275"/>
      <c r="F110" s="275"/>
      <c r="G110" s="275"/>
      <c r="H110" s="275">
        <f t="shared" si="1"/>
        <v>0</v>
      </c>
    </row>
    <row r="111" ht="25.05" customHeight="1" spans="1:8">
      <c r="A111" s="278" t="s">
        <v>317</v>
      </c>
      <c r="B111" s="278" t="s">
        <v>318</v>
      </c>
      <c r="C111" s="275">
        <v>0</v>
      </c>
      <c r="D111" s="275"/>
      <c r="E111" s="275"/>
      <c r="F111" s="275"/>
      <c r="G111" s="275"/>
      <c r="H111" s="275">
        <f t="shared" si="1"/>
        <v>0</v>
      </c>
    </row>
    <row r="112" ht="25.05" customHeight="1" spans="1:8">
      <c r="A112" s="278" t="s">
        <v>319</v>
      </c>
      <c r="B112" s="279" t="s">
        <v>320</v>
      </c>
      <c r="C112" s="275">
        <f>SUM(C113:C122)</f>
        <v>0</v>
      </c>
      <c r="D112" s="275"/>
      <c r="E112" s="275"/>
      <c r="F112" s="275"/>
      <c r="G112" s="275"/>
      <c r="H112" s="275">
        <f t="shared" si="1"/>
        <v>0</v>
      </c>
    </row>
    <row r="113" ht="25.05" customHeight="1" spans="1:8">
      <c r="A113" s="278" t="s">
        <v>321</v>
      </c>
      <c r="B113" s="278" t="s">
        <v>153</v>
      </c>
      <c r="C113" s="275">
        <v>0</v>
      </c>
      <c r="D113" s="275"/>
      <c r="E113" s="275"/>
      <c r="F113" s="275"/>
      <c r="G113" s="275"/>
      <c r="H113" s="275">
        <f t="shared" si="1"/>
        <v>0</v>
      </c>
    </row>
    <row r="114" ht="25.05" customHeight="1" spans="1:8">
      <c r="A114" s="278" t="s">
        <v>322</v>
      </c>
      <c r="B114" s="278" t="s">
        <v>155</v>
      </c>
      <c r="C114" s="275">
        <v>0</v>
      </c>
      <c r="D114" s="275"/>
      <c r="E114" s="275"/>
      <c r="F114" s="275"/>
      <c r="G114" s="275"/>
      <c r="H114" s="275">
        <f t="shared" si="1"/>
        <v>0</v>
      </c>
    </row>
    <row r="115" ht="25.05" customHeight="1" spans="1:8">
      <c r="A115" s="278" t="s">
        <v>323</v>
      </c>
      <c r="B115" s="278" t="s">
        <v>157</v>
      </c>
      <c r="C115" s="275">
        <v>0</v>
      </c>
      <c r="D115" s="275"/>
      <c r="E115" s="275"/>
      <c r="F115" s="275"/>
      <c r="G115" s="275"/>
      <c r="H115" s="275">
        <f t="shared" si="1"/>
        <v>0</v>
      </c>
    </row>
    <row r="116" ht="25.05" customHeight="1" spans="1:8">
      <c r="A116" s="278" t="s">
        <v>324</v>
      </c>
      <c r="B116" s="278" t="s">
        <v>325</v>
      </c>
      <c r="C116" s="275">
        <v>0</v>
      </c>
      <c r="D116" s="275"/>
      <c r="E116" s="275"/>
      <c r="F116" s="275"/>
      <c r="G116" s="275"/>
      <c r="H116" s="275">
        <f t="shared" si="1"/>
        <v>0</v>
      </c>
    </row>
    <row r="117" ht="25.05" customHeight="1" spans="1:8">
      <c r="A117" s="278" t="s">
        <v>326</v>
      </c>
      <c r="B117" s="278" t="s">
        <v>327</v>
      </c>
      <c r="C117" s="275">
        <v>0</v>
      </c>
      <c r="D117" s="275"/>
      <c r="E117" s="275"/>
      <c r="F117" s="275"/>
      <c r="G117" s="275"/>
      <c r="H117" s="275">
        <f t="shared" si="1"/>
        <v>0</v>
      </c>
    </row>
    <row r="118" ht="25.05" customHeight="1" spans="1:8">
      <c r="A118" s="278" t="s">
        <v>328</v>
      </c>
      <c r="B118" s="278" t="s">
        <v>329</v>
      </c>
      <c r="C118" s="275">
        <v>0</v>
      </c>
      <c r="D118" s="275"/>
      <c r="E118" s="275"/>
      <c r="F118" s="275"/>
      <c r="G118" s="275"/>
      <c r="H118" s="275">
        <f t="shared" si="1"/>
        <v>0</v>
      </c>
    </row>
    <row r="119" ht="25.05" customHeight="1" spans="1:8">
      <c r="A119" s="278" t="s">
        <v>330</v>
      </c>
      <c r="B119" s="278" t="s">
        <v>331</v>
      </c>
      <c r="C119" s="275">
        <v>0</v>
      </c>
      <c r="D119" s="275"/>
      <c r="E119" s="275"/>
      <c r="F119" s="275"/>
      <c r="G119" s="275"/>
      <c r="H119" s="275">
        <f t="shared" si="1"/>
        <v>0</v>
      </c>
    </row>
    <row r="120" ht="25.05" customHeight="1" spans="1:8">
      <c r="A120" s="278" t="s">
        <v>332</v>
      </c>
      <c r="B120" s="278" t="s">
        <v>333</v>
      </c>
      <c r="C120" s="275">
        <v>0</v>
      </c>
      <c r="D120" s="275"/>
      <c r="E120" s="275"/>
      <c r="F120" s="275"/>
      <c r="G120" s="275"/>
      <c r="H120" s="275">
        <f t="shared" si="1"/>
        <v>0</v>
      </c>
    </row>
    <row r="121" ht="25.05" customHeight="1" spans="1:8">
      <c r="A121" s="278" t="s">
        <v>334</v>
      </c>
      <c r="B121" s="278" t="s">
        <v>171</v>
      </c>
      <c r="C121" s="275">
        <v>0</v>
      </c>
      <c r="D121" s="275"/>
      <c r="E121" s="275"/>
      <c r="F121" s="275"/>
      <c r="G121" s="275"/>
      <c r="H121" s="275">
        <f t="shared" si="1"/>
        <v>0</v>
      </c>
    </row>
    <row r="122" ht="25.05" customHeight="1" spans="1:8">
      <c r="A122" s="278" t="s">
        <v>335</v>
      </c>
      <c r="B122" s="278" t="s">
        <v>336</v>
      </c>
      <c r="C122" s="275">
        <v>0</v>
      </c>
      <c r="D122" s="275"/>
      <c r="E122" s="275"/>
      <c r="F122" s="275"/>
      <c r="G122" s="275"/>
      <c r="H122" s="275">
        <f t="shared" si="1"/>
        <v>0</v>
      </c>
    </row>
    <row r="123" ht="25.05" customHeight="1" spans="1:8">
      <c r="A123" s="278" t="s">
        <v>337</v>
      </c>
      <c r="B123" s="279" t="s">
        <v>338</v>
      </c>
      <c r="C123" s="275">
        <f>SUM(C124:C134)</f>
        <v>0</v>
      </c>
      <c r="D123" s="275"/>
      <c r="E123" s="275"/>
      <c r="F123" s="275"/>
      <c r="G123" s="275"/>
      <c r="H123" s="275">
        <f t="shared" si="1"/>
        <v>0</v>
      </c>
    </row>
    <row r="124" ht="25.05" customHeight="1" spans="1:8">
      <c r="A124" s="278" t="s">
        <v>339</v>
      </c>
      <c r="B124" s="278" t="s">
        <v>153</v>
      </c>
      <c r="C124" s="275">
        <v>0</v>
      </c>
      <c r="D124" s="275"/>
      <c r="E124" s="275"/>
      <c r="F124" s="275"/>
      <c r="G124" s="275"/>
      <c r="H124" s="275">
        <f t="shared" si="1"/>
        <v>0</v>
      </c>
    </row>
    <row r="125" ht="25.05" customHeight="1" spans="1:8">
      <c r="A125" s="278" t="s">
        <v>340</v>
      </c>
      <c r="B125" s="278" t="s">
        <v>155</v>
      </c>
      <c r="C125" s="275">
        <v>0</v>
      </c>
      <c r="D125" s="275"/>
      <c r="E125" s="275"/>
      <c r="F125" s="275"/>
      <c r="G125" s="275"/>
      <c r="H125" s="275">
        <f t="shared" si="1"/>
        <v>0</v>
      </c>
    </row>
    <row r="126" ht="25.05" customHeight="1" spans="1:8">
      <c r="A126" s="278" t="s">
        <v>341</v>
      </c>
      <c r="B126" s="278" t="s">
        <v>157</v>
      </c>
      <c r="C126" s="275">
        <v>0</v>
      </c>
      <c r="D126" s="275"/>
      <c r="E126" s="275"/>
      <c r="F126" s="275"/>
      <c r="G126" s="275"/>
      <c r="H126" s="275">
        <f t="shared" si="1"/>
        <v>0</v>
      </c>
    </row>
    <row r="127" ht="25.05" customHeight="1" spans="1:8">
      <c r="A127" s="278" t="s">
        <v>342</v>
      </c>
      <c r="B127" s="278" t="s">
        <v>343</v>
      </c>
      <c r="C127" s="275">
        <v>0</v>
      </c>
      <c r="D127" s="275"/>
      <c r="E127" s="275"/>
      <c r="F127" s="275"/>
      <c r="G127" s="275"/>
      <c r="H127" s="275">
        <f t="shared" si="1"/>
        <v>0</v>
      </c>
    </row>
    <row r="128" ht="25.05" customHeight="1" spans="1:8">
      <c r="A128" s="278" t="s">
        <v>344</v>
      </c>
      <c r="B128" s="278" t="s">
        <v>345</v>
      </c>
      <c r="C128" s="275">
        <v>0</v>
      </c>
      <c r="D128" s="275"/>
      <c r="E128" s="275"/>
      <c r="F128" s="275"/>
      <c r="G128" s="275"/>
      <c r="H128" s="275">
        <f t="shared" si="1"/>
        <v>0</v>
      </c>
    </row>
    <row r="129" ht="25.05" customHeight="1" spans="1:8">
      <c r="A129" s="278" t="s">
        <v>346</v>
      </c>
      <c r="B129" s="278" t="s">
        <v>347</v>
      </c>
      <c r="C129" s="275">
        <v>0</v>
      </c>
      <c r="D129" s="275"/>
      <c r="E129" s="275"/>
      <c r="F129" s="275"/>
      <c r="G129" s="275"/>
      <c r="H129" s="275">
        <f t="shared" si="1"/>
        <v>0</v>
      </c>
    </row>
    <row r="130" ht="25.05" customHeight="1" spans="1:8">
      <c r="A130" s="278" t="s">
        <v>348</v>
      </c>
      <c r="B130" s="278" t="s">
        <v>349</v>
      </c>
      <c r="C130" s="275">
        <v>0</v>
      </c>
      <c r="D130" s="275"/>
      <c r="E130" s="275"/>
      <c r="F130" s="275"/>
      <c r="G130" s="275"/>
      <c r="H130" s="275">
        <f t="shared" si="1"/>
        <v>0</v>
      </c>
    </row>
    <row r="131" ht="25.05" customHeight="1" spans="1:8">
      <c r="A131" s="278" t="s">
        <v>350</v>
      </c>
      <c r="B131" s="278" t="s">
        <v>351</v>
      </c>
      <c r="C131" s="275">
        <v>0</v>
      </c>
      <c r="D131" s="275"/>
      <c r="E131" s="275"/>
      <c r="F131" s="275"/>
      <c r="G131" s="275"/>
      <c r="H131" s="275">
        <f t="shared" si="1"/>
        <v>0</v>
      </c>
    </row>
    <row r="132" ht="25.05" customHeight="1" spans="1:8">
      <c r="A132" s="278" t="s">
        <v>352</v>
      </c>
      <c r="B132" s="278" t="s">
        <v>353</v>
      </c>
      <c r="C132" s="275">
        <v>0</v>
      </c>
      <c r="D132" s="275"/>
      <c r="E132" s="275"/>
      <c r="F132" s="275"/>
      <c r="G132" s="275"/>
      <c r="H132" s="275">
        <f t="shared" si="1"/>
        <v>0</v>
      </c>
    </row>
    <row r="133" ht="25.05" customHeight="1" spans="1:8">
      <c r="A133" s="278" t="s">
        <v>354</v>
      </c>
      <c r="B133" s="278" t="s">
        <v>171</v>
      </c>
      <c r="C133" s="275">
        <v>0</v>
      </c>
      <c r="D133" s="275"/>
      <c r="E133" s="275"/>
      <c r="F133" s="275"/>
      <c r="G133" s="275"/>
      <c r="H133" s="275">
        <f t="shared" si="1"/>
        <v>0</v>
      </c>
    </row>
    <row r="134" ht="25.05" customHeight="1" spans="1:8">
      <c r="A134" s="278" t="s">
        <v>355</v>
      </c>
      <c r="B134" s="278" t="s">
        <v>356</v>
      </c>
      <c r="C134" s="275">
        <v>0</v>
      </c>
      <c r="D134" s="275"/>
      <c r="E134" s="275"/>
      <c r="F134" s="275"/>
      <c r="G134" s="275"/>
      <c r="H134" s="275">
        <f t="shared" si="1"/>
        <v>0</v>
      </c>
    </row>
    <row r="135" ht="25.05" customHeight="1" spans="1:8">
      <c r="A135" s="278" t="s">
        <v>357</v>
      </c>
      <c r="B135" s="279" t="s">
        <v>358</v>
      </c>
      <c r="C135" s="275">
        <f>SUM(C136:C141)</f>
        <v>0</v>
      </c>
      <c r="D135" s="275"/>
      <c r="E135" s="275"/>
      <c r="F135" s="275"/>
      <c r="G135" s="275"/>
      <c r="H135" s="275">
        <f t="shared" ref="H135:H198" si="2">C135+D135+E135</f>
        <v>0</v>
      </c>
    </row>
    <row r="136" ht="25.05" customHeight="1" spans="1:8">
      <c r="A136" s="278" t="s">
        <v>359</v>
      </c>
      <c r="B136" s="278" t="s">
        <v>153</v>
      </c>
      <c r="C136" s="275">
        <v>0</v>
      </c>
      <c r="D136" s="275"/>
      <c r="E136" s="275"/>
      <c r="F136" s="275"/>
      <c r="G136" s="275"/>
      <c r="H136" s="275">
        <f t="shared" si="2"/>
        <v>0</v>
      </c>
    </row>
    <row r="137" ht="25.05" customHeight="1" spans="1:8">
      <c r="A137" s="278" t="s">
        <v>360</v>
      </c>
      <c r="B137" s="278" t="s">
        <v>155</v>
      </c>
      <c r="C137" s="275">
        <v>0</v>
      </c>
      <c r="D137" s="275"/>
      <c r="E137" s="275"/>
      <c r="F137" s="275"/>
      <c r="G137" s="275"/>
      <c r="H137" s="275">
        <f t="shared" si="2"/>
        <v>0</v>
      </c>
    </row>
    <row r="138" ht="25.05" customHeight="1" spans="1:8">
      <c r="A138" s="278" t="s">
        <v>361</v>
      </c>
      <c r="B138" s="278" t="s">
        <v>157</v>
      </c>
      <c r="C138" s="275">
        <v>0</v>
      </c>
      <c r="D138" s="275"/>
      <c r="E138" s="275"/>
      <c r="F138" s="275"/>
      <c r="G138" s="275"/>
      <c r="H138" s="275">
        <f t="shared" si="2"/>
        <v>0</v>
      </c>
    </row>
    <row r="139" ht="25.05" customHeight="1" spans="1:8">
      <c r="A139" s="278" t="s">
        <v>362</v>
      </c>
      <c r="B139" s="278" t="s">
        <v>363</v>
      </c>
      <c r="C139" s="275">
        <v>0</v>
      </c>
      <c r="D139" s="275"/>
      <c r="E139" s="275"/>
      <c r="F139" s="275"/>
      <c r="G139" s="275"/>
      <c r="H139" s="275">
        <f t="shared" si="2"/>
        <v>0</v>
      </c>
    </row>
    <row r="140" ht="25.05" customHeight="1" spans="1:8">
      <c r="A140" s="278" t="s">
        <v>364</v>
      </c>
      <c r="B140" s="278" t="s">
        <v>171</v>
      </c>
      <c r="C140" s="275">
        <v>0</v>
      </c>
      <c r="D140" s="275"/>
      <c r="E140" s="275"/>
      <c r="F140" s="275"/>
      <c r="G140" s="275"/>
      <c r="H140" s="275">
        <f t="shared" si="2"/>
        <v>0</v>
      </c>
    </row>
    <row r="141" ht="25.05" customHeight="1" spans="1:8">
      <c r="A141" s="278" t="s">
        <v>365</v>
      </c>
      <c r="B141" s="278" t="s">
        <v>366</v>
      </c>
      <c r="C141" s="275">
        <v>0</v>
      </c>
      <c r="D141" s="275"/>
      <c r="E141" s="275"/>
      <c r="F141" s="275"/>
      <c r="G141" s="275"/>
      <c r="H141" s="275">
        <f t="shared" si="2"/>
        <v>0</v>
      </c>
    </row>
    <row r="142" ht="25.05" customHeight="1" spans="1:8">
      <c r="A142" s="278" t="s">
        <v>367</v>
      </c>
      <c r="B142" s="279" t="s">
        <v>368</v>
      </c>
      <c r="C142" s="275">
        <f>SUM(C143:C149)</f>
        <v>0</v>
      </c>
      <c r="D142" s="275"/>
      <c r="E142" s="275"/>
      <c r="F142" s="275"/>
      <c r="G142" s="275"/>
      <c r="H142" s="275">
        <f t="shared" si="2"/>
        <v>0</v>
      </c>
    </row>
    <row r="143" ht="25.05" customHeight="1" spans="1:8">
      <c r="A143" s="278" t="s">
        <v>369</v>
      </c>
      <c r="B143" s="278" t="s">
        <v>153</v>
      </c>
      <c r="C143" s="275">
        <v>0</v>
      </c>
      <c r="D143" s="275"/>
      <c r="E143" s="275"/>
      <c r="F143" s="275"/>
      <c r="G143" s="275"/>
      <c r="H143" s="275">
        <f t="shared" si="2"/>
        <v>0</v>
      </c>
    </row>
    <row r="144" ht="25.05" customHeight="1" spans="1:8">
      <c r="A144" s="278" t="s">
        <v>370</v>
      </c>
      <c r="B144" s="278" t="s">
        <v>155</v>
      </c>
      <c r="C144" s="275">
        <v>0</v>
      </c>
      <c r="D144" s="275"/>
      <c r="E144" s="275"/>
      <c r="F144" s="275"/>
      <c r="G144" s="275"/>
      <c r="H144" s="275">
        <f t="shared" si="2"/>
        <v>0</v>
      </c>
    </row>
    <row r="145" ht="25.05" customHeight="1" spans="1:8">
      <c r="A145" s="278" t="s">
        <v>371</v>
      </c>
      <c r="B145" s="278" t="s">
        <v>157</v>
      </c>
      <c r="C145" s="275">
        <v>0</v>
      </c>
      <c r="D145" s="275"/>
      <c r="E145" s="275"/>
      <c r="F145" s="275"/>
      <c r="G145" s="275"/>
      <c r="H145" s="275">
        <f t="shared" si="2"/>
        <v>0</v>
      </c>
    </row>
    <row r="146" ht="25.05" customHeight="1" spans="1:8">
      <c r="A146" s="278" t="s">
        <v>372</v>
      </c>
      <c r="B146" s="278" t="s">
        <v>373</v>
      </c>
      <c r="C146" s="275">
        <v>0</v>
      </c>
      <c r="D146" s="275"/>
      <c r="E146" s="275"/>
      <c r="F146" s="275"/>
      <c r="G146" s="275"/>
      <c r="H146" s="275">
        <f t="shared" si="2"/>
        <v>0</v>
      </c>
    </row>
    <row r="147" ht="25.05" customHeight="1" spans="1:8">
      <c r="A147" s="278" t="s">
        <v>374</v>
      </c>
      <c r="B147" s="278" t="s">
        <v>375</v>
      </c>
      <c r="C147" s="275">
        <v>0</v>
      </c>
      <c r="D147" s="275"/>
      <c r="E147" s="275"/>
      <c r="F147" s="275"/>
      <c r="G147" s="275"/>
      <c r="H147" s="275">
        <f t="shared" si="2"/>
        <v>0</v>
      </c>
    </row>
    <row r="148" ht="25.05" customHeight="1" spans="1:8">
      <c r="A148" s="278" t="s">
        <v>376</v>
      </c>
      <c r="B148" s="278" t="s">
        <v>171</v>
      </c>
      <c r="C148" s="275">
        <v>0</v>
      </c>
      <c r="D148" s="275"/>
      <c r="E148" s="275"/>
      <c r="F148" s="275"/>
      <c r="G148" s="275"/>
      <c r="H148" s="275">
        <f t="shared" si="2"/>
        <v>0</v>
      </c>
    </row>
    <row r="149" ht="25.05" customHeight="1" spans="1:8">
      <c r="A149" s="278" t="s">
        <v>377</v>
      </c>
      <c r="B149" s="278" t="s">
        <v>378</v>
      </c>
      <c r="C149" s="275">
        <v>0</v>
      </c>
      <c r="D149" s="275"/>
      <c r="E149" s="275"/>
      <c r="F149" s="275"/>
      <c r="G149" s="275"/>
      <c r="H149" s="275">
        <f t="shared" si="2"/>
        <v>0</v>
      </c>
    </row>
    <row r="150" ht="25.05" customHeight="1" spans="1:8">
      <c r="A150" s="278" t="s">
        <v>379</v>
      </c>
      <c r="B150" s="279" t="s">
        <v>380</v>
      </c>
      <c r="C150" s="275">
        <f>SUM(C151:C155)</f>
        <v>0</v>
      </c>
      <c r="D150" s="275"/>
      <c r="E150" s="275"/>
      <c r="F150" s="275"/>
      <c r="G150" s="275"/>
      <c r="H150" s="275">
        <f t="shared" si="2"/>
        <v>0</v>
      </c>
    </row>
    <row r="151" ht="25.05" customHeight="1" spans="1:8">
      <c r="A151" s="278" t="s">
        <v>381</v>
      </c>
      <c r="B151" s="278" t="s">
        <v>153</v>
      </c>
      <c r="C151" s="275">
        <v>0</v>
      </c>
      <c r="D151" s="275"/>
      <c r="E151" s="275"/>
      <c r="F151" s="275"/>
      <c r="G151" s="275"/>
      <c r="H151" s="275">
        <f t="shared" si="2"/>
        <v>0</v>
      </c>
    </row>
    <row r="152" ht="25.05" customHeight="1" spans="1:8">
      <c r="A152" s="278" t="s">
        <v>382</v>
      </c>
      <c r="B152" s="278" t="s">
        <v>155</v>
      </c>
      <c r="C152" s="275">
        <v>0</v>
      </c>
      <c r="D152" s="275"/>
      <c r="E152" s="275"/>
      <c r="F152" s="275"/>
      <c r="G152" s="275"/>
      <c r="H152" s="275">
        <f t="shared" si="2"/>
        <v>0</v>
      </c>
    </row>
    <row r="153" ht="25.05" customHeight="1" spans="1:8">
      <c r="A153" s="278" t="s">
        <v>383</v>
      </c>
      <c r="B153" s="278" t="s">
        <v>157</v>
      </c>
      <c r="C153" s="275">
        <v>0</v>
      </c>
      <c r="D153" s="275"/>
      <c r="E153" s="275"/>
      <c r="F153" s="275"/>
      <c r="G153" s="275"/>
      <c r="H153" s="275">
        <f t="shared" si="2"/>
        <v>0</v>
      </c>
    </row>
    <row r="154" ht="25.05" customHeight="1" spans="1:8">
      <c r="A154" s="278" t="s">
        <v>384</v>
      </c>
      <c r="B154" s="278" t="s">
        <v>385</v>
      </c>
      <c r="C154" s="275">
        <v>0</v>
      </c>
      <c r="D154" s="275"/>
      <c r="E154" s="275"/>
      <c r="F154" s="275"/>
      <c r="G154" s="275"/>
      <c r="H154" s="275">
        <f t="shared" si="2"/>
        <v>0</v>
      </c>
    </row>
    <row r="155" ht="25.05" customHeight="1" spans="1:8">
      <c r="A155" s="278" t="s">
        <v>386</v>
      </c>
      <c r="B155" s="278" t="s">
        <v>387</v>
      </c>
      <c r="C155" s="275">
        <v>0</v>
      </c>
      <c r="D155" s="275"/>
      <c r="E155" s="275"/>
      <c r="F155" s="275"/>
      <c r="G155" s="275"/>
      <c r="H155" s="275">
        <f t="shared" si="2"/>
        <v>0</v>
      </c>
    </row>
    <row r="156" ht="25.05" customHeight="1" spans="1:8">
      <c r="A156" s="278" t="s">
        <v>388</v>
      </c>
      <c r="B156" s="279" t="s">
        <v>389</v>
      </c>
      <c r="C156" s="275">
        <f>SUM(C157:C162)</f>
        <v>97.52</v>
      </c>
      <c r="D156" s="275"/>
      <c r="E156" s="275"/>
      <c r="F156" s="275"/>
      <c r="G156" s="275"/>
      <c r="H156" s="275">
        <f t="shared" si="2"/>
        <v>97.52</v>
      </c>
    </row>
    <row r="157" ht="25.05" customHeight="1" spans="1:8">
      <c r="A157" s="278" t="s">
        <v>390</v>
      </c>
      <c r="B157" s="278" t="s">
        <v>153</v>
      </c>
      <c r="C157" s="275">
        <v>97.52</v>
      </c>
      <c r="D157" s="275"/>
      <c r="E157" s="275"/>
      <c r="F157" s="275"/>
      <c r="G157" s="275"/>
      <c r="H157" s="275">
        <f t="shared" si="2"/>
        <v>97.52</v>
      </c>
    </row>
    <row r="158" ht="25.05" customHeight="1" spans="1:8">
      <c r="A158" s="278" t="s">
        <v>391</v>
      </c>
      <c r="B158" s="278" t="s">
        <v>155</v>
      </c>
      <c r="C158" s="275"/>
      <c r="D158" s="275"/>
      <c r="E158" s="275"/>
      <c r="F158" s="275"/>
      <c r="G158" s="275"/>
      <c r="H158" s="275">
        <f t="shared" si="2"/>
        <v>0</v>
      </c>
    </row>
    <row r="159" ht="25.05" customHeight="1" spans="1:8">
      <c r="A159" s="278" t="s">
        <v>392</v>
      </c>
      <c r="B159" s="278" t="s">
        <v>157</v>
      </c>
      <c r="C159" s="275"/>
      <c r="D159" s="275"/>
      <c r="E159" s="275"/>
      <c r="F159" s="275"/>
      <c r="G159" s="275"/>
      <c r="H159" s="275">
        <f t="shared" si="2"/>
        <v>0</v>
      </c>
    </row>
    <row r="160" ht="25.05" customHeight="1" spans="1:8">
      <c r="A160" s="278" t="s">
        <v>393</v>
      </c>
      <c r="B160" s="278" t="s">
        <v>184</v>
      </c>
      <c r="C160" s="275"/>
      <c r="D160" s="275"/>
      <c r="E160" s="275"/>
      <c r="F160" s="275"/>
      <c r="G160" s="275"/>
      <c r="H160" s="275">
        <f t="shared" si="2"/>
        <v>0</v>
      </c>
    </row>
    <row r="161" ht="25.05" customHeight="1" spans="1:8">
      <c r="A161" s="278" t="s">
        <v>394</v>
      </c>
      <c r="B161" s="278" t="s">
        <v>171</v>
      </c>
      <c r="C161" s="275"/>
      <c r="D161" s="275"/>
      <c r="E161" s="275"/>
      <c r="F161" s="275"/>
      <c r="G161" s="275"/>
      <c r="H161" s="275">
        <f t="shared" si="2"/>
        <v>0</v>
      </c>
    </row>
    <row r="162" ht="25.05" customHeight="1" spans="1:8">
      <c r="A162" s="278" t="s">
        <v>395</v>
      </c>
      <c r="B162" s="278" t="s">
        <v>396</v>
      </c>
      <c r="C162" s="275"/>
      <c r="D162" s="275"/>
      <c r="E162" s="275"/>
      <c r="F162" s="275"/>
      <c r="G162" s="275"/>
      <c r="H162" s="275">
        <f t="shared" si="2"/>
        <v>0</v>
      </c>
    </row>
    <row r="163" ht="25.05" customHeight="1" spans="1:8">
      <c r="A163" s="278" t="s">
        <v>397</v>
      </c>
      <c r="B163" s="279" t="s">
        <v>398</v>
      </c>
      <c r="C163" s="275">
        <f>SUM(C164:C169)</f>
        <v>421.25</v>
      </c>
      <c r="D163" s="275"/>
      <c r="E163" s="275"/>
      <c r="F163" s="275"/>
      <c r="G163" s="275"/>
      <c r="H163" s="275">
        <f t="shared" si="2"/>
        <v>421.25</v>
      </c>
    </row>
    <row r="164" ht="25.05" customHeight="1" spans="1:8">
      <c r="A164" s="278" t="s">
        <v>399</v>
      </c>
      <c r="B164" s="278" t="s">
        <v>153</v>
      </c>
      <c r="C164" s="275">
        <v>301.25</v>
      </c>
      <c r="D164" s="275"/>
      <c r="E164" s="275"/>
      <c r="F164" s="275"/>
      <c r="G164" s="275"/>
      <c r="H164" s="275">
        <f t="shared" si="2"/>
        <v>301.25</v>
      </c>
    </row>
    <row r="165" ht="25.05" customHeight="1" spans="1:8">
      <c r="A165" s="278" t="s">
        <v>400</v>
      </c>
      <c r="B165" s="278" t="s">
        <v>155</v>
      </c>
      <c r="C165" s="275"/>
      <c r="D165" s="275"/>
      <c r="E165" s="275"/>
      <c r="F165" s="275"/>
      <c r="G165" s="275"/>
      <c r="H165" s="275">
        <f t="shared" si="2"/>
        <v>0</v>
      </c>
    </row>
    <row r="166" ht="25.05" customHeight="1" spans="1:8">
      <c r="A166" s="278" t="s">
        <v>401</v>
      </c>
      <c r="B166" s="278" t="s">
        <v>157</v>
      </c>
      <c r="C166" s="275"/>
      <c r="D166" s="275"/>
      <c r="E166" s="275"/>
      <c r="F166" s="275"/>
      <c r="G166" s="275"/>
      <c r="H166" s="275">
        <f t="shared" si="2"/>
        <v>0</v>
      </c>
    </row>
    <row r="167" ht="25.05" customHeight="1" spans="1:8">
      <c r="A167" s="278" t="s">
        <v>402</v>
      </c>
      <c r="B167" s="278" t="s">
        <v>403</v>
      </c>
      <c r="C167" s="275">
        <v>120</v>
      </c>
      <c r="D167" s="275"/>
      <c r="E167" s="275"/>
      <c r="F167" s="275"/>
      <c r="G167" s="275"/>
      <c r="H167" s="275">
        <f t="shared" si="2"/>
        <v>120</v>
      </c>
    </row>
    <row r="168" ht="25.05" customHeight="1" spans="1:8">
      <c r="A168" s="278" t="s">
        <v>404</v>
      </c>
      <c r="B168" s="278" t="s">
        <v>171</v>
      </c>
      <c r="C168" s="275"/>
      <c r="D168" s="275"/>
      <c r="E168" s="275"/>
      <c r="F168" s="275"/>
      <c r="G168" s="275"/>
      <c r="H168" s="275">
        <f t="shared" si="2"/>
        <v>0</v>
      </c>
    </row>
    <row r="169" ht="25.05" customHeight="1" spans="1:8">
      <c r="A169" s="278" t="s">
        <v>405</v>
      </c>
      <c r="B169" s="278" t="s">
        <v>406</v>
      </c>
      <c r="C169" s="275"/>
      <c r="D169" s="275"/>
      <c r="E169" s="275"/>
      <c r="F169" s="275"/>
      <c r="G169" s="275"/>
      <c r="H169" s="275">
        <f t="shared" si="2"/>
        <v>0</v>
      </c>
    </row>
    <row r="170" ht="25.05" customHeight="1" spans="1:8">
      <c r="A170" s="278" t="s">
        <v>407</v>
      </c>
      <c r="B170" s="279" t="s">
        <v>408</v>
      </c>
      <c r="C170" s="275">
        <f>SUM(C171:C176)</f>
        <v>4774.43</v>
      </c>
      <c r="D170" s="275"/>
      <c r="E170" s="275"/>
      <c r="F170" s="275"/>
      <c r="G170" s="275"/>
      <c r="H170" s="275">
        <f t="shared" si="2"/>
        <v>4774.43</v>
      </c>
    </row>
    <row r="171" ht="25.05" customHeight="1" spans="1:8">
      <c r="A171" s="278" t="s">
        <v>409</v>
      </c>
      <c r="B171" s="278" t="s">
        <v>153</v>
      </c>
      <c r="C171" s="275">
        <v>1343.43</v>
      </c>
      <c r="D171" s="275"/>
      <c r="E171" s="275"/>
      <c r="F171" s="275"/>
      <c r="G171" s="275"/>
      <c r="H171" s="275">
        <f t="shared" si="2"/>
        <v>1343.43</v>
      </c>
    </row>
    <row r="172" ht="25.05" customHeight="1" spans="1:8">
      <c r="A172" s="278" t="s">
        <v>410</v>
      </c>
      <c r="B172" s="278" t="s">
        <v>155</v>
      </c>
      <c r="C172" s="275">
        <f>3828+849-3446</f>
        <v>1231</v>
      </c>
      <c r="D172" s="275"/>
      <c r="E172" s="275"/>
      <c r="F172" s="275"/>
      <c r="G172" s="275"/>
      <c r="H172" s="275">
        <f t="shared" si="2"/>
        <v>1231</v>
      </c>
    </row>
    <row r="173" ht="25.05" customHeight="1" spans="1:8">
      <c r="A173" s="278" t="s">
        <v>411</v>
      </c>
      <c r="B173" s="278" t="s">
        <v>157</v>
      </c>
      <c r="C173" s="275"/>
      <c r="D173" s="275"/>
      <c r="E173" s="275"/>
      <c r="F173" s="275"/>
      <c r="G173" s="275"/>
      <c r="H173" s="275">
        <f t="shared" si="2"/>
        <v>0</v>
      </c>
    </row>
    <row r="174" ht="25.05" customHeight="1" spans="1:8">
      <c r="A174" s="278" t="s">
        <v>412</v>
      </c>
      <c r="B174" s="278" t="s">
        <v>413</v>
      </c>
      <c r="C174" s="275"/>
      <c r="D174" s="275"/>
      <c r="E174" s="275"/>
      <c r="F174" s="275"/>
      <c r="G174" s="275"/>
      <c r="H174" s="275">
        <f t="shared" si="2"/>
        <v>0</v>
      </c>
    </row>
    <row r="175" ht="25.05" customHeight="1" spans="1:8">
      <c r="A175" s="278" t="s">
        <v>414</v>
      </c>
      <c r="B175" s="278" t="s">
        <v>171</v>
      </c>
      <c r="C175" s="275"/>
      <c r="D175" s="275"/>
      <c r="E175" s="275"/>
      <c r="F175" s="275"/>
      <c r="G175" s="275"/>
      <c r="H175" s="275">
        <f t="shared" si="2"/>
        <v>0</v>
      </c>
    </row>
    <row r="176" ht="25.05" customHeight="1" spans="1:8">
      <c r="A176" s="278" t="s">
        <v>415</v>
      </c>
      <c r="B176" s="278" t="s">
        <v>416</v>
      </c>
      <c r="C176" s="275">
        <v>2200</v>
      </c>
      <c r="D176" s="275"/>
      <c r="E176" s="275"/>
      <c r="F176" s="275"/>
      <c r="G176" s="275"/>
      <c r="H176" s="275">
        <f t="shared" si="2"/>
        <v>2200</v>
      </c>
    </row>
    <row r="177" ht="25.05" customHeight="1" spans="1:8">
      <c r="A177" s="278" t="s">
        <v>417</v>
      </c>
      <c r="B177" s="279" t="s">
        <v>418</v>
      </c>
      <c r="C177" s="275">
        <f>SUM(C178:C183)</f>
        <v>1248.816</v>
      </c>
      <c r="D177" s="275"/>
      <c r="E177" s="275"/>
      <c r="F177" s="275"/>
      <c r="G177" s="275"/>
      <c r="H177" s="275">
        <f t="shared" si="2"/>
        <v>1248.816</v>
      </c>
    </row>
    <row r="178" ht="25.05" customHeight="1" spans="1:8">
      <c r="A178" s="278" t="s">
        <v>419</v>
      </c>
      <c r="B178" s="278" t="s">
        <v>153</v>
      </c>
      <c r="C178" s="275">
        <v>664.816</v>
      </c>
      <c r="D178" s="275"/>
      <c r="E178" s="275"/>
      <c r="F178" s="275"/>
      <c r="G178" s="275"/>
      <c r="H178" s="275">
        <f t="shared" si="2"/>
        <v>664.816</v>
      </c>
    </row>
    <row r="179" ht="25.05" customHeight="1" spans="1:8">
      <c r="A179" s="278" t="s">
        <v>420</v>
      </c>
      <c r="B179" s="278" t="s">
        <v>155</v>
      </c>
      <c r="C179" s="275">
        <v>584</v>
      </c>
      <c r="D179" s="275"/>
      <c r="E179" s="275"/>
      <c r="F179" s="275"/>
      <c r="G179" s="275"/>
      <c r="H179" s="275">
        <f t="shared" si="2"/>
        <v>584</v>
      </c>
    </row>
    <row r="180" ht="25.05" customHeight="1" spans="1:8">
      <c r="A180" s="278" t="s">
        <v>421</v>
      </c>
      <c r="B180" s="278" t="s">
        <v>157</v>
      </c>
      <c r="C180" s="275"/>
      <c r="D180" s="275"/>
      <c r="E180" s="275"/>
      <c r="F180" s="275"/>
      <c r="G180" s="275"/>
      <c r="H180" s="275">
        <f t="shared" si="2"/>
        <v>0</v>
      </c>
    </row>
    <row r="181" ht="25.05" customHeight="1" spans="1:8">
      <c r="A181" s="278" t="s">
        <v>422</v>
      </c>
      <c r="B181" s="278" t="s">
        <v>423</v>
      </c>
      <c r="C181" s="275"/>
      <c r="D181" s="275"/>
      <c r="E181" s="275"/>
      <c r="F181" s="275"/>
      <c r="G181" s="275"/>
      <c r="H181" s="275">
        <f t="shared" si="2"/>
        <v>0</v>
      </c>
    </row>
    <row r="182" ht="25.05" customHeight="1" spans="1:8">
      <c r="A182" s="278" t="s">
        <v>424</v>
      </c>
      <c r="B182" s="278" t="s">
        <v>171</v>
      </c>
      <c r="C182" s="275"/>
      <c r="D182" s="275"/>
      <c r="E182" s="275"/>
      <c r="F182" s="275"/>
      <c r="G182" s="275"/>
      <c r="H182" s="275">
        <f t="shared" si="2"/>
        <v>0</v>
      </c>
    </row>
    <row r="183" ht="25.05" customHeight="1" spans="1:8">
      <c r="A183" s="278" t="s">
        <v>425</v>
      </c>
      <c r="B183" s="278" t="s">
        <v>426</v>
      </c>
      <c r="C183" s="275"/>
      <c r="D183" s="275"/>
      <c r="E183" s="275"/>
      <c r="F183" s="275"/>
      <c r="G183" s="275"/>
      <c r="H183" s="275">
        <f t="shared" si="2"/>
        <v>0</v>
      </c>
    </row>
    <row r="184" ht="25.05" customHeight="1" spans="1:8">
      <c r="A184" s="278" t="s">
        <v>427</v>
      </c>
      <c r="B184" s="279" t="s">
        <v>428</v>
      </c>
      <c r="C184" s="275">
        <f>SUM(C185:C190)</f>
        <v>345.248</v>
      </c>
      <c r="D184" s="275"/>
      <c r="E184" s="275"/>
      <c r="F184" s="275"/>
      <c r="G184" s="275"/>
      <c r="H184" s="275">
        <f t="shared" si="2"/>
        <v>345.248</v>
      </c>
    </row>
    <row r="185" ht="25.05" customHeight="1" spans="1:8">
      <c r="A185" s="278" t="s">
        <v>429</v>
      </c>
      <c r="B185" s="278" t="s">
        <v>153</v>
      </c>
      <c r="C185" s="275">
        <v>299.248</v>
      </c>
      <c r="D185" s="275"/>
      <c r="E185" s="275"/>
      <c r="F185" s="275"/>
      <c r="G185" s="275"/>
      <c r="H185" s="275">
        <f t="shared" si="2"/>
        <v>299.248</v>
      </c>
    </row>
    <row r="186" ht="25.05" customHeight="1" spans="1:8">
      <c r="A186" s="278" t="s">
        <v>430</v>
      </c>
      <c r="B186" s="278" t="s">
        <v>155</v>
      </c>
      <c r="C186" s="275"/>
      <c r="D186" s="275"/>
      <c r="E186" s="275"/>
      <c r="F186" s="275"/>
      <c r="G186" s="275"/>
      <c r="H186" s="275">
        <f t="shared" si="2"/>
        <v>0</v>
      </c>
    </row>
    <row r="187" ht="25.05" customHeight="1" spans="1:8">
      <c r="A187" s="278" t="s">
        <v>431</v>
      </c>
      <c r="B187" s="278" t="s">
        <v>157</v>
      </c>
      <c r="C187" s="275"/>
      <c r="D187" s="275"/>
      <c r="E187" s="275"/>
      <c r="F187" s="275"/>
      <c r="G187" s="275"/>
      <c r="H187" s="275">
        <f t="shared" si="2"/>
        <v>0</v>
      </c>
    </row>
    <row r="188" ht="25.05" customHeight="1" spans="1:8">
      <c r="A188" s="278" t="s">
        <v>432</v>
      </c>
      <c r="B188" s="278" t="s">
        <v>433</v>
      </c>
      <c r="C188" s="275">
        <v>46</v>
      </c>
      <c r="D188" s="275"/>
      <c r="E188" s="275"/>
      <c r="F188" s="275"/>
      <c r="G188" s="275"/>
      <c r="H188" s="275">
        <f t="shared" si="2"/>
        <v>46</v>
      </c>
    </row>
    <row r="189" ht="25.05" customHeight="1" spans="1:8">
      <c r="A189" s="278" t="s">
        <v>434</v>
      </c>
      <c r="B189" s="278" t="s">
        <v>171</v>
      </c>
      <c r="C189" s="275"/>
      <c r="D189" s="275"/>
      <c r="E189" s="275"/>
      <c r="F189" s="275"/>
      <c r="G189" s="275"/>
      <c r="H189" s="275">
        <f t="shared" si="2"/>
        <v>0</v>
      </c>
    </row>
    <row r="190" ht="25.05" customHeight="1" spans="1:8">
      <c r="A190" s="278" t="s">
        <v>435</v>
      </c>
      <c r="B190" s="278" t="s">
        <v>436</v>
      </c>
      <c r="C190" s="275"/>
      <c r="D190" s="275"/>
      <c r="E190" s="275"/>
      <c r="F190" s="275"/>
      <c r="G190" s="275"/>
      <c r="H190" s="275">
        <f t="shared" si="2"/>
        <v>0</v>
      </c>
    </row>
    <row r="191" ht="25.05" customHeight="1" spans="1:8">
      <c r="A191" s="278" t="s">
        <v>437</v>
      </c>
      <c r="B191" s="279" t="s">
        <v>438</v>
      </c>
      <c r="C191" s="275">
        <f>SUM(C192:C198)</f>
        <v>284.048</v>
      </c>
      <c r="D191" s="275"/>
      <c r="E191" s="275"/>
      <c r="F191" s="275"/>
      <c r="G191" s="275"/>
      <c r="H191" s="275">
        <f t="shared" si="2"/>
        <v>284.048</v>
      </c>
    </row>
    <row r="192" ht="25.05" customHeight="1" spans="1:8">
      <c r="A192" s="278" t="s">
        <v>439</v>
      </c>
      <c r="B192" s="278" t="s">
        <v>153</v>
      </c>
      <c r="C192" s="275">
        <v>284.048</v>
      </c>
      <c r="D192" s="275"/>
      <c r="E192" s="275"/>
      <c r="F192" s="275"/>
      <c r="G192" s="275"/>
      <c r="H192" s="275">
        <f t="shared" si="2"/>
        <v>284.048</v>
      </c>
    </row>
    <row r="193" ht="25.05" customHeight="1" spans="1:8">
      <c r="A193" s="278" t="s">
        <v>440</v>
      </c>
      <c r="B193" s="278" t="s">
        <v>155</v>
      </c>
      <c r="C193" s="275">
        <v>0</v>
      </c>
      <c r="D193" s="275"/>
      <c r="E193" s="275"/>
      <c r="F193" s="275"/>
      <c r="G193" s="275"/>
      <c r="H193" s="275">
        <f t="shared" si="2"/>
        <v>0</v>
      </c>
    </row>
    <row r="194" ht="25.05" customHeight="1" spans="1:8">
      <c r="A194" s="278" t="s">
        <v>441</v>
      </c>
      <c r="B194" s="278" t="s">
        <v>157</v>
      </c>
      <c r="C194" s="275">
        <v>0</v>
      </c>
      <c r="D194" s="275"/>
      <c r="E194" s="275"/>
      <c r="F194" s="275"/>
      <c r="G194" s="275"/>
      <c r="H194" s="275">
        <f t="shared" si="2"/>
        <v>0</v>
      </c>
    </row>
    <row r="195" ht="25.05" customHeight="1" spans="1:8">
      <c r="A195" s="278" t="s">
        <v>442</v>
      </c>
      <c r="B195" s="278" t="s">
        <v>443</v>
      </c>
      <c r="C195" s="275">
        <v>0</v>
      </c>
      <c r="D195" s="275"/>
      <c r="E195" s="275"/>
      <c r="F195" s="275"/>
      <c r="G195" s="275"/>
      <c r="H195" s="275">
        <f t="shared" si="2"/>
        <v>0</v>
      </c>
    </row>
    <row r="196" ht="25.05" customHeight="1" spans="1:8">
      <c r="A196" s="278" t="s">
        <v>444</v>
      </c>
      <c r="B196" s="278" t="s">
        <v>445</v>
      </c>
      <c r="C196" s="275">
        <v>0</v>
      </c>
      <c r="D196" s="275"/>
      <c r="E196" s="275"/>
      <c r="F196" s="275"/>
      <c r="G196" s="275"/>
      <c r="H196" s="275">
        <f t="shared" si="2"/>
        <v>0</v>
      </c>
    </row>
    <row r="197" ht="25.05" customHeight="1" spans="1:8">
      <c r="A197" s="278" t="s">
        <v>446</v>
      </c>
      <c r="B197" s="278" t="s">
        <v>171</v>
      </c>
      <c r="C197" s="275">
        <v>0</v>
      </c>
      <c r="D197" s="275"/>
      <c r="E197" s="275"/>
      <c r="F197" s="275"/>
      <c r="G197" s="275"/>
      <c r="H197" s="275">
        <f t="shared" si="2"/>
        <v>0</v>
      </c>
    </row>
    <row r="198" ht="25.05" customHeight="1" spans="1:8">
      <c r="A198" s="278" t="s">
        <v>447</v>
      </c>
      <c r="B198" s="278" t="s">
        <v>448</v>
      </c>
      <c r="C198" s="275">
        <v>0</v>
      </c>
      <c r="D198" s="275"/>
      <c r="E198" s="275"/>
      <c r="F198" s="275"/>
      <c r="G198" s="275"/>
      <c r="H198" s="275">
        <f t="shared" si="2"/>
        <v>0</v>
      </c>
    </row>
    <row r="199" ht="25.05" customHeight="1" spans="1:8">
      <c r="A199" s="278" t="s">
        <v>449</v>
      </c>
      <c r="B199" s="279" t="s">
        <v>450</v>
      </c>
      <c r="C199" s="275">
        <f>SUM(C200:C204)</f>
        <v>0</v>
      </c>
      <c r="D199" s="275"/>
      <c r="E199" s="275"/>
      <c r="F199" s="275"/>
      <c r="G199" s="275"/>
      <c r="H199" s="275">
        <f t="shared" ref="H199:H262" si="3">C199+D199+E199</f>
        <v>0</v>
      </c>
    </row>
    <row r="200" ht="25.05" customHeight="1" spans="1:8">
      <c r="A200" s="278" t="s">
        <v>451</v>
      </c>
      <c r="B200" s="278" t="s">
        <v>153</v>
      </c>
      <c r="C200" s="275">
        <v>0</v>
      </c>
      <c r="D200" s="275"/>
      <c r="E200" s="275"/>
      <c r="F200" s="275"/>
      <c r="G200" s="275"/>
      <c r="H200" s="275">
        <f t="shared" si="3"/>
        <v>0</v>
      </c>
    </row>
    <row r="201" ht="25.05" customHeight="1" spans="1:8">
      <c r="A201" s="278" t="s">
        <v>452</v>
      </c>
      <c r="B201" s="278" t="s">
        <v>155</v>
      </c>
      <c r="C201" s="275">
        <v>0</v>
      </c>
      <c r="D201" s="275"/>
      <c r="E201" s="275"/>
      <c r="F201" s="275"/>
      <c r="G201" s="275"/>
      <c r="H201" s="275">
        <f t="shared" si="3"/>
        <v>0</v>
      </c>
    </row>
    <row r="202" ht="25.05" customHeight="1" spans="1:8">
      <c r="A202" s="278" t="s">
        <v>453</v>
      </c>
      <c r="B202" s="278" t="s">
        <v>157</v>
      </c>
      <c r="C202" s="275">
        <v>0</v>
      </c>
      <c r="D202" s="275"/>
      <c r="E202" s="275"/>
      <c r="F202" s="275"/>
      <c r="G202" s="275"/>
      <c r="H202" s="275">
        <f t="shared" si="3"/>
        <v>0</v>
      </c>
    </row>
    <row r="203" ht="25.05" customHeight="1" spans="1:8">
      <c r="A203" s="278" t="s">
        <v>454</v>
      </c>
      <c r="B203" s="278" t="s">
        <v>171</v>
      </c>
      <c r="C203" s="275">
        <v>0</v>
      </c>
      <c r="D203" s="275"/>
      <c r="E203" s="275"/>
      <c r="F203" s="275"/>
      <c r="G203" s="275"/>
      <c r="H203" s="275">
        <f t="shared" si="3"/>
        <v>0</v>
      </c>
    </row>
    <row r="204" ht="25.05" customHeight="1" spans="1:8">
      <c r="A204" s="278" t="s">
        <v>455</v>
      </c>
      <c r="B204" s="278" t="s">
        <v>456</v>
      </c>
      <c r="C204" s="275">
        <v>0</v>
      </c>
      <c r="D204" s="275"/>
      <c r="E204" s="275"/>
      <c r="F204" s="275"/>
      <c r="G204" s="275"/>
      <c r="H204" s="275">
        <f t="shared" si="3"/>
        <v>0</v>
      </c>
    </row>
    <row r="205" ht="25.05" customHeight="1" spans="1:8">
      <c r="A205" s="278" t="s">
        <v>457</v>
      </c>
      <c r="B205" s="279" t="s">
        <v>458</v>
      </c>
      <c r="C205" s="275">
        <f>SUM(C206:C210)</f>
        <v>337.396</v>
      </c>
      <c r="D205" s="275"/>
      <c r="E205" s="275"/>
      <c r="F205" s="275"/>
      <c r="G205" s="275"/>
      <c r="H205" s="275">
        <f t="shared" si="3"/>
        <v>337.396</v>
      </c>
    </row>
    <row r="206" ht="25.05" customHeight="1" spans="1:8">
      <c r="A206" s="278" t="s">
        <v>459</v>
      </c>
      <c r="B206" s="278" t="s">
        <v>153</v>
      </c>
      <c r="C206" s="275">
        <v>337.396</v>
      </c>
      <c r="D206" s="275"/>
      <c r="E206" s="275"/>
      <c r="F206" s="275"/>
      <c r="G206" s="275"/>
      <c r="H206" s="275">
        <f t="shared" si="3"/>
        <v>337.396</v>
      </c>
    </row>
    <row r="207" ht="25.05" customHeight="1" spans="1:8">
      <c r="A207" s="278" t="s">
        <v>460</v>
      </c>
      <c r="B207" s="278" t="s">
        <v>155</v>
      </c>
      <c r="C207" s="275">
        <v>0</v>
      </c>
      <c r="D207" s="275"/>
      <c r="E207" s="275"/>
      <c r="F207" s="275"/>
      <c r="G207" s="275"/>
      <c r="H207" s="275">
        <f t="shared" si="3"/>
        <v>0</v>
      </c>
    </row>
    <row r="208" ht="25.05" customHeight="1" spans="1:8">
      <c r="A208" s="278" t="s">
        <v>461</v>
      </c>
      <c r="B208" s="278" t="s">
        <v>157</v>
      </c>
      <c r="C208" s="275">
        <v>0</v>
      </c>
      <c r="D208" s="275"/>
      <c r="E208" s="275"/>
      <c r="F208" s="275"/>
      <c r="G208" s="275"/>
      <c r="H208" s="275">
        <f t="shared" si="3"/>
        <v>0</v>
      </c>
    </row>
    <row r="209" ht="25.05" customHeight="1" spans="1:8">
      <c r="A209" s="278" t="s">
        <v>462</v>
      </c>
      <c r="B209" s="278" t="s">
        <v>171</v>
      </c>
      <c r="C209" s="275">
        <v>0</v>
      </c>
      <c r="D209" s="275"/>
      <c r="E209" s="275"/>
      <c r="F209" s="275"/>
      <c r="G209" s="275"/>
      <c r="H209" s="275">
        <f t="shared" si="3"/>
        <v>0</v>
      </c>
    </row>
    <row r="210" ht="25.05" customHeight="1" spans="1:8">
      <c r="A210" s="278" t="s">
        <v>463</v>
      </c>
      <c r="B210" s="278" t="s">
        <v>464</v>
      </c>
      <c r="C210" s="275">
        <v>0</v>
      </c>
      <c r="D210" s="275"/>
      <c r="E210" s="275"/>
      <c r="F210" s="275"/>
      <c r="G210" s="275"/>
      <c r="H210" s="275">
        <f t="shared" si="3"/>
        <v>0</v>
      </c>
    </row>
    <row r="211" ht="25.05" customHeight="1" spans="1:8">
      <c r="A211" s="278" t="s">
        <v>465</v>
      </c>
      <c r="B211" s="279" t="s">
        <v>466</v>
      </c>
      <c r="C211" s="275">
        <f>SUM(C212:C217)</f>
        <v>0</v>
      </c>
      <c r="D211" s="275"/>
      <c r="E211" s="275"/>
      <c r="F211" s="275"/>
      <c r="G211" s="275"/>
      <c r="H211" s="275">
        <f t="shared" si="3"/>
        <v>0</v>
      </c>
    </row>
    <row r="212" ht="25.05" customHeight="1" spans="1:8">
      <c r="A212" s="278" t="s">
        <v>467</v>
      </c>
      <c r="B212" s="278" t="s">
        <v>153</v>
      </c>
      <c r="C212" s="275">
        <v>0</v>
      </c>
      <c r="D212" s="275"/>
      <c r="E212" s="275"/>
      <c r="F212" s="275"/>
      <c r="G212" s="275"/>
      <c r="H212" s="275">
        <f t="shared" si="3"/>
        <v>0</v>
      </c>
    </row>
    <row r="213" ht="25.05" customHeight="1" spans="1:8">
      <c r="A213" s="278" t="s">
        <v>468</v>
      </c>
      <c r="B213" s="278" t="s">
        <v>155</v>
      </c>
      <c r="C213" s="275">
        <v>0</v>
      </c>
      <c r="D213" s="275"/>
      <c r="E213" s="275"/>
      <c r="F213" s="275"/>
      <c r="G213" s="275"/>
      <c r="H213" s="275">
        <f t="shared" si="3"/>
        <v>0</v>
      </c>
    </row>
    <row r="214" ht="25.05" customHeight="1" spans="1:8">
      <c r="A214" s="278" t="s">
        <v>469</v>
      </c>
      <c r="B214" s="278" t="s">
        <v>157</v>
      </c>
      <c r="C214" s="275">
        <v>0</v>
      </c>
      <c r="D214" s="275"/>
      <c r="E214" s="275"/>
      <c r="F214" s="275"/>
      <c r="G214" s="275"/>
      <c r="H214" s="275">
        <f t="shared" si="3"/>
        <v>0</v>
      </c>
    </row>
    <row r="215" ht="25.05" customHeight="1" spans="1:8">
      <c r="A215" s="278" t="s">
        <v>470</v>
      </c>
      <c r="B215" s="278" t="s">
        <v>471</v>
      </c>
      <c r="C215" s="275">
        <v>0</v>
      </c>
      <c r="D215" s="275"/>
      <c r="E215" s="275"/>
      <c r="F215" s="275"/>
      <c r="G215" s="275"/>
      <c r="H215" s="275">
        <f t="shared" si="3"/>
        <v>0</v>
      </c>
    </row>
    <row r="216" ht="25.05" customHeight="1" spans="1:8">
      <c r="A216" s="278" t="s">
        <v>472</v>
      </c>
      <c r="B216" s="278" t="s">
        <v>171</v>
      </c>
      <c r="C216" s="275">
        <v>0</v>
      </c>
      <c r="D216" s="275"/>
      <c r="E216" s="275"/>
      <c r="F216" s="275"/>
      <c r="G216" s="275"/>
      <c r="H216" s="275">
        <f t="shared" si="3"/>
        <v>0</v>
      </c>
    </row>
    <row r="217" ht="25.05" customHeight="1" spans="1:8">
      <c r="A217" s="278" t="s">
        <v>473</v>
      </c>
      <c r="B217" s="278" t="s">
        <v>474</v>
      </c>
      <c r="C217" s="275">
        <v>0</v>
      </c>
      <c r="D217" s="275"/>
      <c r="E217" s="275"/>
      <c r="F217" s="275"/>
      <c r="G217" s="275"/>
      <c r="H217" s="275">
        <f t="shared" si="3"/>
        <v>0</v>
      </c>
    </row>
    <row r="218" ht="25.05" customHeight="1" spans="1:8">
      <c r="A218" s="278" t="s">
        <v>475</v>
      </c>
      <c r="B218" s="279" t="s">
        <v>476</v>
      </c>
      <c r="C218" s="275">
        <f>SUM(C219:C232)</f>
        <v>3244</v>
      </c>
      <c r="D218" s="275">
        <f>SUM(D219:D232)</f>
        <v>250</v>
      </c>
      <c r="E218" s="275">
        <f>SUM(E219:E232)</f>
        <v>260</v>
      </c>
      <c r="F218" s="275"/>
      <c r="G218" s="275"/>
      <c r="H218" s="275">
        <f t="shared" si="3"/>
        <v>3754</v>
      </c>
    </row>
    <row r="219" ht="25.05" customHeight="1" spans="1:8">
      <c r="A219" s="278" t="s">
        <v>477</v>
      </c>
      <c r="B219" s="278" t="s">
        <v>153</v>
      </c>
      <c r="C219" s="275">
        <v>3244</v>
      </c>
      <c r="D219" s="275">
        <v>250</v>
      </c>
      <c r="E219" s="275">
        <v>260</v>
      </c>
      <c r="F219" s="275"/>
      <c r="G219" s="275"/>
      <c r="H219" s="275">
        <f t="shared" si="3"/>
        <v>3754</v>
      </c>
    </row>
    <row r="220" ht="25.05" customHeight="1" spans="1:8">
      <c r="A220" s="278" t="s">
        <v>478</v>
      </c>
      <c r="B220" s="278" t="s">
        <v>155</v>
      </c>
      <c r="C220" s="275">
        <v>0</v>
      </c>
      <c r="D220" s="275"/>
      <c r="E220" s="275"/>
      <c r="F220" s="275"/>
      <c r="G220" s="275"/>
      <c r="H220" s="275">
        <f t="shared" si="3"/>
        <v>0</v>
      </c>
    </row>
    <row r="221" ht="25.05" customHeight="1" spans="1:8">
      <c r="A221" s="278" t="s">
        <v>479</v>
      </c>
      <c r="B221" s="278" t="s">
        <v>157</v>
      </c>
      <c r="C221" s="275">
        <v>0</v>
      </c>
      <c r="D221" s="275"/>
      <c r="E221" s="275"/>
      <c r="F221" s="275"/>
      <c r="G221" s="275"/>
      <c r="H221" s="275">
        <f t="shared" si="3"/>
        <v>0</v>
      </c>
    </row>
    <row r="222" ht="25.05" customHeight="1" spans="1:8">
      <c r="A222" s="278" t="s">
        <v>480</v>
      </c>
      <c r="B222" s="278" t="s">
        <v>481</v>
      </c>
      <c r="C222" s="275">
        <v>0</v>
      </c>
      <c r="D222" s="275"/>
      <c r="E222" s="275"/>
      <c r="F222" s="275"/>
      <c r="G222" s="275"/>
      <c r="H222" s="275">
        <f t="shared" si="3"/>
        <v>0</v>
      </c>
    </row>
    <row r="223" ht="25.05" customHeight="1" spans="1:8">
      <c r="A223" s="278" t="s">
        <v>482</v>
      </c>
      <c r="B223" s="278" t="s">
        <v>483</v>
      </c>
      <c r="C223" s="275">
        <v>0</v>
      </c>
      <c r="D223" s="275"/>
      <c r="E223" s="275"/>
      <c r="F223" s="275"/>
      <c r="G223" s="275"/>
      <c r="H223" s="275">
        <f t="shared" si="3"/>
        <v>0</v>
      </c>
    </row>
    <row r="224" ht="25.05" customHeight="1" spans="1:8">
      <c r="A224" s="278" t="s">
        <v>484</v>
      </c>
      <c r="B224" s="278" t="s">
        <v>254</v>
      </c>
      <c r="C224" s="275">
        <v>0</v>
      </c>
      <c r="D224" s="275"/>
      <c r="E224" s="275"/>
      <c r="F224" s="275"/>
      <c r="G224" s="275"/>
      <c r="H224" s="275">
        <f t="shared" si="3"/>
        <v>0</v>
      </c>
    </row>
    <row r="225" ht="25.05" customHeight="1" spans="1:8">
      <c r="A225" s="278" t="s">
        <v>485</v>
      </c>
      <c r="B225" s="278" t="s">
        <v>486</v>
      </c>
      <c r="C225" s="275">
        <v>0</v>
      </c>
      <c r="D225" s="275"/>
      <c r="E225" s="275"/>
      <c r="F225" s="275"/>
      <c r="G225" s="275"/>
      <c r="H225" s="275">
        <f t="shared" si="3"/>
        <v>0</v>
      </c>
    </row>
    <row r="226" ht="25.05" customHeight="1" spans="1:8">
      <c r="A226" s="278" t="s">
        <v>487</v>
      </c>
      <c r="B226" s="278" t="s">
        <v>488</v>
      </c>
      <c r="C226" s="275">
        <v>0</v>
      </c>
      <c r="D226" s="275"/>
      <c r="E226" s="275"/>
      <c r="F226" s="275"/>
      <c r="G226" s="275"/>
      <c r="H226" s="275">
        <f t="shared" si="3"/>
        <v>0</v>
      </c>
    </row>
    <row r="227" ht="25.05" customHeight="1" spans="1:8">
      <c r="A227" s="278" t="s">
        <v>489</v>
      </c>
      <c r="B227" s="278" t="s">
        <v>490</v>
      </c>
      <c r="C227" s="275">
        <v>0</v>
      </c>
      <c r="D227" s="275"/>
      <c r="E227" s="275"/>
      <c r="F227" s="275"/>
      <c r="G227" s="275"/>
      <c r="H227" s="275">
        <f t="shared" si="3"/>
        <v>0</v>
      </c>
    </row>
    <row r="228" ht="25.05" customHeight="1" spans="1:8">
      <c r="A228" s="278" t="s">
        <v>491</v>
      </c>
      <c r="B228" s="278" t="s">
        <v>492</v>
      </c>
      <c r="C228" s="275">
        <v>0</v>
      </c>
      <c r="D228" s="275"/>
      <c r="E228" s="275"/>
      <c r="F228" s="275"/>
      <c r="G228" s="275"/>
      <c r="H228" s="275">
        <f t="shared" si="3"/>
        <v>0</v>
      </c>
    </row>
    <row r="229" ht="25.05" customHeight="1" spans="1:8">
      <c r="A229" s="278" t="s">
        <v>493</v>
      </c>
      <c r="B229" s="278" t="s">
        <v>494</v>
      </c>
      <c r="C229" s="275">
        <v>0</v>
      </c>
      <c r="D229" s="275"/>
      <c r="E229" s="275"/>
      <c r="F229" s="275"/>
      <c r="G229" s="275"/>
      <c r="H229" s="275">
        <f t="shared" si="3"/>
        <v>0</v>
      </c>
    </row>
    <row r="230" ht="25.05" customHeight="1" spans="1:8">
      <c r="A230" s="278" t="s">
        <v>495</v>
      </c>
      <c r="B230" s="278" t="s">
        <v>496</v>
      </c>
      <c r="C230" s="275">
        <v>0</v>
      </c>
      <c r="D230" s="275"/>
      <c r="E230" s="275"/>
      <c r="F230" s="275"/>
      <c r="G230" s="275"/>
      <c r="H230" s="275">
        <f t="shared" si="3"/>
        <v>0</v>
      </c>
    </row>
    <row r="231" ht="25.05" customHeight="1" spans="1:8">
      <c r="A231" s="278" t="s">
        <v>497</v>
      </c>
      <c r="B231" s="278" t="s">
        <v>171</v>
      </c>
      <c r="C231" s="275">
        <v>0</v>
      </c>
      <c r="D231" s="275"/>
      <c r="E231" s="275"/>
      <c r="F231" s="275"/>
      <c r="G231" s="275"/>
      <c r="H231" s="275">
        <f t="shared" si="3"/>
        <v>0</v>
      </c>
    </row>
    <row r="232" ht="25.05" customHeight="1" spans="1:8">
      <c r="A232" s="278" t="s">
        <v>498</v>
      </c>
      <c r="B232" s="278" t="s">
        <v>499</v>
      </c>
      <c r="C232" s="275">
        <v>0</v>
      </c>
      <c r="D232" s="275"/>
      <c r="E232" s="275"/>
      <c r="F232" s="275"/>
      <c r="G232" s="275"/>
      <c r="H232" s="275">
        <f t="shared" si="3"/>
        <v>0</v>
      </c>
    </row>
    <row r="233" ht="25.05" customHeight="1" spans="1:8">
      <c r="A233" s="278" t="s">
        <v>500</v>
      </c>
      <c r="B233" s="279" t="s">
        <v>501</v>
      </c>
      <c r="C233" s="275">
        <f>SUM(C234:C235)</f>
        <v>7588</v>
      </c>
      <c r="D233" s="275"/>
      <c r="E233" s="275"/>
      <c r="F233" s="275"/>
      <c r="G233" s="275"/>
      <c r="H233" s="275">
        <f t="shared" si="3"/>
        <v>7588</v>
      </c>
    </row>
    <row r="234" ht="25.05" customHeight="1" spans="1:8">
      <c r="A234" s="278" t="s">
        <v>502</v>
      </c>
      <c r="B234" s="278" t="s">
        <v>503</v>
      </c>
      <c r="C234" s="275">
        <v>0</v>
      </c>
      <c r="D234" s="275"/>
      <c r="E234" s="275"/>
      <c r="F234" s="275"/>
      <c r="G234" s="275"/>
      <c r="H234" s="275">
        <f t="shared" si="3"/>
        <v>0</v>
      </c>
    </row>
    <row r="235" ht="25.05" customHeight="1" spans="1:8">
      <c r="A235" s="278" t="s">
        <v>504</v>
      </c>
      <c r="B235" s="278" t="s">
        <v>505</v>
      </c>
      <c r="C235" s="275">
        <v>7588</v>
      </c>
      <c r="D235" s="275"/>
      <c r="E235" s="275"/>
      <c r="F235" s="275"/>
      <c r="G235" s="275"/>
      <c r="H235" s="275">
        <f t="shared" si="3"/>
        <v>7588</v>
      </c>
    </row>
    <row r="236" ht="25.05" customHeight="1" spans="1:8">
      <c r="A236" s="278" t="s">
        <v>506</v>
      </c>
      <c r="B236" s="279" t="s">
        <v>507</v>
      </c>
      <c r="C236" s="275">
        <f>C237+C244+C247+C250+C256+C261+C263+C268+C274</f>
        <v>0</v>
      </c>
      <c r="D236" s="275"/>
      <c r="E236" s="275"/>
      <c r="F236" s="275"/>
      <c r="G236" s="275"/>
      <c r="H236" s="275">
        <f t="shared" si="3"/>
        <v>0</v>
      </c>
    </row>
    <row r="237" ht="25.05" customHeight="1" spans="1:8">
      <c r="A237" s="278" t="s">
        <v>508</v>
      </c>
      <c r="B237" s="279" t="s">
        <v>509</v>
      </c>
      <c r="C237" s="275">
        <f>SUM(C238:C243)</f>
        <v>0</v>
      </c>
      <c r="D237" s="275"/>
      <c r="E237" s="275"/>
      <c r="F237" s="275"/>
      <c r="G237" s="275"/>
      <c r="H237" s="275">
        <f t="shared" si="3"/>
        <v>0</v>
      </c>
    </row>
    <row r="238" ht="25.05" customHeight="1" spans="1:8">
      <c r="A238" s="278" t="s">
        <v>510</v>
      </c>
      <c r="B238" s="278" t="s">
        <v>153</v>
      </c>
      <c r="C238" s="275">
        <v>0</v>
      </c>
      <c r="D238" s="275"/>
      <c r="E238" s="275"/>
      <c r="F238" s="275"/>
      <c r="G238" s="275"/>
      <c r="H238" s="275">
        <f t="shared" si="3"/>
        <v>0</v>
      </c>
    </row>
    <row r="239" ht="25.05" customHeight="1" spans="1:8">
      <c r="A239" s="278" t="s">
        <v>511</v>
      </c>
      <c r="B239" s="278" t="s">
        <v>155</v>
      </c>
      <c r="C239" s="275">
        <v>0</v>
      </c>
      <c r="D239" s="275"/>
      <c r="E239" s="275"/>
      <c r="F239" s="275"/>
      <c r="G239" s="275"/>
      <c r="H239" s="275">
        <f t="shared" si="3"/>
        <v>0</v>
      </c>
    </row>
    <row r="240" ht="25.05" customHeight="1" spans="1:8">
      <c r="A240" s="278" t="s">
        <v>512</v>
      </c>
      <c r="B240" s="278" t="s">
        <v>157</v>
      </c>
      <c r="C240" s="275">
        <v>0</v>
      </c>
      <c r="D240" s="275"/>
      <c r="E240" s="275"/>
      <c r="F240" s="275"/>
      <c r="G240" s="275"/>
      <c r="H240" s="275">
        <f t="shared" si="3"/>
        <v>0</v>
      </c>
    </row>
    <row r="241" ht="25.05" customHeight="1" spans="1:8">
      <c r="A241" s="278" t="s">
        <v>513</v>
      </c>
      <c r="B241" s="278" t="s">
        <v>413</v>
      </c>
      <c r="C241" s="275">
        <v>0</v>
      </c>
      <c r="D241" s="275"/>
      <c r="E241" s="275"/>
      <c r="F241" s="275"/>
      <c r="G241" s="275"/>
      <c r="H241" s="275">
        <f t="shared" si="3"/>
        <v>0</v>
      </c>
    </row>
    <row r="242" ht="25.05" customHeight="1" spans="1:8">
      <c r="A242" s="278" t="s">
        <v>514</v>
      </c>
      <c r="B242" s="278" t="s">
        <v>171</v>
      </c>
      <c r="C242" s="275">
        <v>0</v>
      </c>
      <c r="D242" s="275"/>
      <c r="E242" s="275"/>
      <c r="F242" s="275"/>
      <c r="G242" s="275"/>
      <c r="H242" s="275">
        <f t="shared" si="3"/>
        <v>0</v>
      </c>
    </row>
    <row r="243" ht="25.05" customHeight="1" spans="1:8">
      <c r="A243" s="278" t="s">
        <v>515</v>
      </c>
      <c r="B243" s="278" t="s">
        <v>516</v>
      </c>
      <c r="C243" s="275">
        <v>0</v>
      </c>
      <c r="D243" s="275"/>
      <c r="E243" s="275"/>
      <c r="F243" s="275"/>
      <c r="G243" s="275"/>
      <c r="H243" s="275">
        <f t="shared" si="3"/>
        <v>0</v>
      </c>
    </row>
    <row r="244" ht="25.05" customHeight="1" spans="1:8">
      <c r="A244" s="278" t="s">
        <v>517</v>
      </c>
      <c r="B244" s="279" t="s">
        <v>518</v>
      </c>
      <c r="C244" s="275">
        <f>SUM(C245:C246)</f>
        <v>0</v>
      </c>
      <c r="D244" s="275"/>
      <c r="E244" s="275"/>
      <c r="F244" s="275"/>
      <c r="G244" s="275"/>
      <c r="H244" s="275">
        <f t="shared" si="3"/>
        <v>0</v>
      </c>
    </row>
    <row r="245" ht="25.05" customHeight="1" spans="1:8">
      <c r="A245" s="278" t="s">
        <v>519</v>
      </c>
      <c r="B245" s="278" t="s">
        <v>520</v>
      </c>
      <c r="C245" s="275">
        <v>0</v>
      </c>
      <c r="D245" s="275"/>
      <c r="E245" s="275"/>
      <c r="F245" s="275"/>
      <c r="G245" s="275"/>
      <c r="H245" s="275">
        <f t="shared" si="3"/>
        <v>0</v>
      </c>
    </row>
    <row r="246" ht="25.05" customHeight="1" spans="1:8">
      <c r="A246" s="278" t="s">
        <v>521</v>
      </c>
      <c r="B246" s="278" t="s">
        <v>522</v>
      </c>
      <c r="C246" s="275">
        <v>0</v>
      </c>
      <c r="D246" s="275"/>
      <c r="E246" s="275"/>
      <c r="F246" s="275"/>
      <c r="G246" s="275"/>
      <c r="H246" s="275">
        <f t="shared" si="3"/>
        <v>0</v>
      </c>
    </row>
    <row r="247" ht="25.05" customHeight="1" spans="1:8">
      <c r="A247" s="278" t="s">
        <v>523</v>
      </c>
      <c r="B247" s="279" t="s">
        <v>524</v>
      </c>
      <c r="C247" s="275">
        <f>SUM(C248:C249)</f>
        <v>0</v>
      </c>
      <c r="D247" s="275"/>
      <c r="E247" s="275"/>
      <c r="F247" s="275"/>
      <c r="G247" s="275"/>
      <c r="H247" s="275">
        <f t="shared" si="3"/>
        <v>0</v>
      </c>
    </row>
    <row r="248" ht="25.05" customHeight="1" spans="1:8">
      <c r="A248" s="278" t="s">
        <v>525</v>
      </c>
      <c r="B248" s="278" t="s">
        <v>526</v>
      </c>
      <c r="C248" s="275">
        <v>0</v>
      </c>
      <c r="D248" s="275"/>
      <c r="E248" s="275"/>
      <c r="F248" s="275"/>
      <c r="G248" s="275"/>
      <c r="H248" s="275">
        <f t="shared" si="3"/>
        <v>0</v>
      </c>
    </row>
    <row r="249" ht="25.05" customHeight="1" spans="1:8">
      <c r="A249" s="278" t="s">
        <v>527</v>
      </c>
      <c r="B249" s="278" t="s">
        <v>528</v>
      </c>
      <c r="C249" s="275">
        <v>0</v>
      </c>
      <c r="D249" s="275"/>
      <c r="E249" s="275"/>
      <c r="F249" s="275"/>
      <c r="G249" s="275"/>
      <c r="H249" s="275">
        <f t="shared" si="3"/>
        <v>0</v>
      </c>
    </row>
    <row r="250" ht="25.05" customHeight="1" spans="1:8">
      <c r="A250" s="278" t="s">
        <v>529</v>
      </c>
      <c r="B250" s="279" t="s">
        <v>530</v>
      </c>
      <c r="C250" s="275">
        <f>SUM(C251:C255)</f>
        <v>0</v>
      </c>
      <c r="D250" s="275"/>
      <c r="E250" s="275"/>
      <c r="F250" s="275"/>
      <c r="G250" s="275"/>
      <c r="H250" s="275">
        <f t="shared" si="3"/>
        <v>0</v>
      </c>
    </row>
    <row r="251" ht="25.05" customHeight="1" spans="1:8">
      <c r="A251" s="278" t="s">
        <v>531</v>
      </c>
      <c r="B251" s="278" t="s">
        <v>532</v>
      </c>
      <c r="C251" s="275">
        <v>0</v>
      </c>
      <c r="D251" s="275"/>
      <c r="E251" s="275"/>
      <c r="F251" s="275"/>
      <c r="G251" s="275"/>
      <c r="H251" s="275">
        <f t="shared" si="3"/>
        <v>0</v>
      </c>
    </row>
    <row r="252" ht="25.05" customHeight="1" spans="1:8">
      <c r="A252" s="278" t="s">
        <v>533</v>
      </c>
      <c r="B252" s="278" t="s">
        <v>534</v>
      </c>
      <c r="C252" s="275">
        <v>0</v>
      </c>
      <c r="D252" s="275"/>
      <c r="E252" s="275"/>
      <c r="F252" s="275"/>
      <c r="G252" s="275"/>
      <c r="H252" s="275">
        <f t="shared" si="3"/>
        <v>0</v>
      </c>
    </row>
    <row r="253" ht="25.05" customHeight="1" spans="1:8">
      <c r="A253" s="278" t="s">
        <v>535</v>
      </c>
      <c r="B253" s="278" t="s">
        <v>536</v>
      </c>
      <c r="C253" s="275">
        <v>0</v>
      </c>
      <c r="D253" s="275"/>
      <c r="E253" s="275"/>
      <c r="F253" s="275"/>
      <c r="G253" s="275"/>
      <c r="H253" s="275">
        <f t="shared" si="3"/>
        <v>0</v>
      </c>
    </row>
    <row r="254" ht="25.05" customHeight="1" spans="1:8">
      <c r="A254" s="278" t="s">
        <v>537</v>
      </c>
      <c r="B254" s="278" t="s">
        <v>538</v>
      </c>
      <c r="C254" s="275">
        <v>0</v>
      </c>
      <c r="D254" s="275"/>
      <c r="E254" s="275"/>
      <c r="F254" s="275"/>
      <c r="G254" s="275"/>
      <c r="H254" s="275">
        <f t="shared" si="3"/>
        <v>0</v>
      </c>
    </row>
    <row r="255" ht="25.05" customHeight="1" spans="1:8">
      <c r="A255" s="278" t="s">
        <v>539</v>
      </c>
      <c r="B255" s="278" t="s">
        <v>540</v>
      </c>
      <c r="C255" s="275">
        <v>0</v>
      </c>
      <c r="D255" s="275"/>
      <c r="E255" s="275"/>
      <c r="F255" s="275"/>
      <c r="G255" s="275"/>
      <c r="H255" s="275">
        <f t="shared" si="3"/>
        <v>0</v>
      </c>
    </row>
    <row r="256" ht="25.05" customHeight="1" spans="1:8">
      <c r="A256" s="278" t="s">
        <v>541</v>
      </c>
      <c r="B256" s="279" t="s">
        <v>542</v>
      </c>
      <c r="C256" s="275">
        <f>SUM(C257:C260)</f>
        <v>0</v>
      </c>
      <c r="D256" s="275"/>
      <c r="E256" s="275"/>
      <c r="F256" s="275"/>
      <c r="G256" s="275"/>
      <c r="H256" s="275">
        <f t="shared" si="3"/>
        <v>0</v>
      </c>
    </row>
    <row r="257" ht="25.05" customHeight="1" spans="1:8">
      <c r="A257" s="278" t="s">
        <v>543</v>
      </c>
      <c r="B257" s="278" t="s">
        <v>544</v>
      </c>
      <c r="C257" s="275">
        <v>0</v>
      </c>
      <c r="D257" s="275"/>
      <c r="E257" s="275"/>
      <c r="F257" s="275"/>
      <c r="G257" s="275"/>
      <c r="H257" s="275">
        <f t="shared" si="3"/>
        <v>0</v>
      </c>
    </row>
    <row r="258" ht="25.05" customHeight="1" spans="1:8">
      <c r="A258" s="278" t="s">
        <v>545</v>
      </c>
      <c r="B258" s="278" t="s">
        <v>546</v>
      </c>
      <c r="C258" s="275">
        <v>0</v>
      </c>
      <c r="D258" s="275"/>
      <c r="E258" s="275"/>
      <c r="F258" s="275"/>
      <c r="G258" s="275"/>
      <c r="H258" s="275">
        <f t="shared" si="3"/>
        <v>0</v>
      </c>
    </row>
    <row r="259" ht="25.05" customHeight="1" spans="1:8">
      <c r="A259" s="278" t="s">
        <v>547</v>
      </c>
      <c r="B259" s="278" t="s">
        <v>548</v>
      </c>
      <c r="C259" s="275">
        <v>0</v>
      </c>
      <c r="D259" s="275"/>
      <c r="E259" s="275"/>
      <c r="F259" s="275"/>
      <c r="G259" s="275"/>
      <c r="H259" s="275">
        <f t="shared" si="3"/>
        <v>0</v>
      </c>
    </row>
    <row r="260" ht="25.05" customHeight="1" spans="1:8">
      <c r="A260" s="278" t="s">
        <v>549</v>
      </c>
      <c r="B260" s="278" t="s">
        <v>550</v>
      </c>
      <c r="C260" s="275">
        <v>0</v>
      </c>
      <c r="D260" s="275"/>
      <c r="E260" s="275"/>
      <c r="F260" s="275"/>
      <c r="G260" s="275"/>
      <c r="H260" s="275">
        <f t="shared" si="3"/>
        <v>0</v>
      </c>
    </row>
    <row r="261" ht="25.05" customHeight="1" spans="1:8">
      <c r="A261" s="278" t="s">
        <v>551</v>
      </c>
      <c r="B261" s="279" t="s">
        <v>552</v>
      </c>
      <c r="C261" s="275">
        <f>C262</f>
        <v>0</v>
      </c>
      <c r="D261" s="275"/>
      <c r="E261" s="275"/>
      <c r="F261" s="275"/>
      <c r="G261" s="275"/>
      <c r="H261" s="275">
        <f t="shared" si="3"/>
        <v>0</v>
      </c>
    </row>
    <row r="262" ht="25.05" customHeight="1" spans="1:8">
      <c r="A262" s="278" t="s">
        <v>553</v>
      </c>
      <c r="B262" s="278" t="s">
        <v>554</v>
      </c>
      <c r="C262" s="275">
        <v>0</v>
      </c>
      <c r="D262" s="275"/>
      <c r="E262" s="275"/>
      <c r="F262" s="275"/>
      <c r="G262" s="275"/>
      <c r="H262" s="275">
        <f t="shared" si="3"/>
        <v>0</v>
      </c>
    </row>
    <row r="263" ht="25.05" customHeight="1" spans="1:8">
      <c r="A263" s="278" t="s">
        <v>555</v>
      </c>
      <c r="B263" s="279" t="s">
        <v>556</v>
      </c>
      <c r="C263" s="275">
        <f>SUM(C264:C267)</f>
        <v>0</v>
      </c>
      <c r="D263" s="275"/>
      <c r="E263" s="275"/>
      <c r="F263" s="275"/>
      <c r="G263" s="275"/>
      <c r="H263" s="275">
        <f t="shared" ref="H263:H326" si="4">C263+D263+E263</f>
        <v>0</v>
      </c>
    </row>
    <row r="264" ht="25.05" customHeight="1" spans="1:8">
      <c r="A264" s="278" t="s">
        <v>557</v>
      </c>
      <c r="B264" s="278" t="s">
        <v>558</v>
      </c>
      <c r="C264" s="275">
        <v>0</v>
      </c>
      <c r="D264" s="275"/>
      <c r="E264" s="275"/>
      <c r="F264" s="275"/>
      <c r="G264" s="275"/>
      <c r="H264" s="275">
        <f t="shared" si="4"/>
        <v>0</v>
      </c>
    </row>
    <row r="265" ht="25.05" customHeight="1" spans="1:8">
      <c r="A265" s="278" t="s">
        <v>559</v>
      </c>
      <c r="B265" s="278" t="s">
        <v>560</v>
      </c>
      <c r="C265" s="275">
        <v>0</v>
      </c>
      <c r="D265" s="275"/>
      <c r="E265" s="275"/>
      <c r="F265" s="275"/>
      <c r="G265" s="275"/>
      <c r="H265" s="275">
        <f t="shared" si="4"/>
        <v>0</v>
      </c>
    </row>
    <row r="266" ht="25.05" customHeight="1" spans="1:8">
      <c r="A266" s="278" t="s">
        <v>561</v>
      </c>
      <c r="B266" s="278" t="s">
        <v>562</v>
      </c>
      <c r="C266" s="275">
        <v>0</v>
      </c>
      <c r="D266" s="275"/>
      <c r="E266" s="275"/>
      <c r="F266" s="275"/>
      <c r="G266" s="275"/>
      <c r="H266" s="275">
        <f t="shared" si="4"/>
        <v>0</v>
      </c>
    </row>
    <row r="267" ht="25.05" customHeight="1" spans="1:8">
      <c r="A267" s="278" t="s">
        <v>563</v>
      </c>
      <c r="B267" s="278" t="s">
        <v>564</v>
      </c>
      <c r="C267" s="275">
        <v>0</v>
      </c>
      <c r="D267" s="275"/>
      <c r="E267" s="275"/>
      <c r="F267" s="275"/>
      <c r="G267" s="275"/>
      <c r="H267" s="275">
        <f t="shared" si="4"/>
        <v>0</v>
      </c>
    </row>
    <row r="268" ht="25.05" customHeight="1" spans="1:8">
      <c r="A268" s="278" t="s">
        <v>565</v>
      </c>
      <c r="B268" s="279" t="s">
        <v>566</v>
      </c>
      <c r="C268" s="275">
        <f>SUM(C269:C273)</f>
        <v>0</v>
      </c>
      <c r="D268" s="275"/>
      <c r="E268" s="275"/>
      <c r="F268" s="275"/>
      <c r="G268" s="275"/>
      <c r="H268" s="275">
        <f t="shared" si="4"/>
        <v>0</v>
      </c>
    </row>
    <row r="269" ht="25.05" customHeight="1" spans="1:8">
      <c r="A269" s="278" t="s">
        <v>567</v>
      </c>
      <c r="B269" s="278" t="s">
        <v>153</v>
      </c>
      <c r="C269" s="275">
        <v>0</v>
      </c>
      <c r="D269" s="275"/>
      <c r="E269" s="275"/>
      <c r="F269" s="275"/>
      <c r="G269" s="275"/>
      <c r="H269" s="275">
        <f t="shared" si="4"/>
        <v>0</v>
      </c>
    </row>
    <row r="270" ht="25.05" customHeight="1" spans="1:8">
      <c r="A270" s="278" t="s">
        <v>568</v>
      </c>
      <c r="B270" s="278" t="s">
        <v>155</v>
      </c>
      <c r="C270" s="275">
        <v>0</v>
      </c>
      <c r="D270" s="275"/>
      <c r="E270" s="275"/>
      <c r="F270" s="275"/>
      <c r="G270" s="275"/>
      <c r="H270" s="275">
        <f t="shared" si="4"/>
        <v>0</v>
      </c>
    </row>
    <row r="271" ht="25.05" customHeight="1" spans="1:8">
      <c r="A271" s="278" t="s">
        <v>569</v>
      </c>
      <c r="B271" s="278" t="s">
        <v>157</v>
      </c>
      <c r="C271" s="275">
        <v>0</v>
      </c>
      <c r="D271" s="275"/>
      <c r="E271" s="275"/>
      <c r="F271" s="275"/>
      <c r="G271" s="275"/>
      <c r="H271" s="275">
        <f t="shared" si="4"/>
        <v>0</v>
      </c>
    </row>
    <row r="272" ht="25.05" customHeight="1" spans="1:8">
      <c r="A272" s="278" t="s">
        <v>570</v>
      </c>
      <c r="B272" s="278" t="s">
        <v>171</v>
      </c>
      <c r="C272" s="275">
        <v>0</v>
      </c>
      <c r="D272" s="275"/>
      <c r="E272" s="275"/>
      <c r="F272" s="275"/>
      <c r="G272" s="275"/>
      <c r="H272" s="275">
        <f t="shared" si="4"/>
        <v>0</v>
      </c>
    </row>
    <row r="273" ht="25.05" customHeight="1" spans="1:8">
      <c r="A273" s="278" t="s">
        <v>571</v>
      </c>
      <c r="B273" s="278" t="s">
        <v>572</v>
      </c>
      <c r="C273" s="275">
        <v>0</v>
      </c>
      <c r="D273" s="275"/>
      <c r="E273" s="275"/>
      <c r="F273" s="275"/>
      <c r="G273" s="275"/>
      <c r="H273" s="275">
        <f t="shared" si="4"/>
        <v>0</v>
      </c>
    </row>
    <row r="274" ht="25.05" customHeight="1" spans="1:8">
      <c r="A274" s="278" t="s">
        <v>573</v>
      </c>
      <c r="B274" s="279" t="s">
        <v>574</v>
      </c>
      <c r="C274" s="275">
        <f t="shared" ref="C274:C279" si="5">C275</f>
        <v>0</v>
      </c>
      <c r="D274" s="275"/>
      <c r="E274" s="275"/>
      <c r="F274" s="275"/>
      <c r="G274" s="275"/>
      <c r="H274" s="275">
        <f t="shared" si="4"/>
        <v>0</v>
      </c>
    </row>
    <row r="275" ht="25.05" customHeight="1" spans="1:8">
      <c r="A275" s="278" t="s">
        <v>575</v>
      </c>
      <c r="B275" s="279" t="s">
        <v>576</v>
      </c>
      <c r="C275" s="275">
        <v>0</v>
      </c>
      <c r="D275" s="275"/>
      <c r="E275" s="275"/>
      <c r="F275" s="275"/>
      <c r="G275" s="275"/>
      <c r="H275" s="275">
        <f t="shared" si="4"/>
        <v>0</v>
      </c>
    </row>
    <row r="276" ht="25.05" customHeight="1" spans="1:8">
      <c r="A276" s="278" t="s">
        <v>577</v>
      </c>
      <c r="B276" s="279" t="s">
        <v>578</v>
      </c>
      <c r="C276" s="275">
        <f>SUM(C277,C279,C281,C283,C293)</f>
        <v>0</v>
      </c>
      <c r="D276" s="275"/>
      <c r="E276" s="275"/>
      <c r="F276" s="275"/>
      <c r="G276" s="275"/>
      <c r="H276" s="275">
        <f t="shared" si="4"/>
        <v>0</v>
      </c>
    </row>
    <row r="277" ht="25.05" customHeight="1" spans="1:8">
      <c r="A277" s="278" t="s">
        <v>579</v>
      </c>
      <c r="B277" s="279" t="s">
        <v>580</v>
      </c>
      <c r="C277" s="275">
        <f t="shared" si="5"/>
        <v>0</v>
      </c>
      <c r="D277" s="275"/>
      <c r="E277" s="275"/>
      <c r="F277" s="275"/>
      <c r="G277" s="275"/>
      <c r="H277" s="275">
        <f t="shared" si="4"/>
        <v>0</v>
      </c>
    </row>
    <row r="278" ht="25.05" customHeight="1" spans="1:8">
      <c r="A278" s="278" t="s">
        <v>581</v>
      </c>
      <c r="B278" s="278" t="s">
        <v>582</v>
      </c>
      <c r="C278" s="275">
        <v>0</v>
      </c>
      <c r="D278" s="275"/>
      <c r="E278" s="275"/>
      <c r="F278" s="275"/>
      <c r="G278" s="275"/>
      <c r="H278" s="275">
        <f t="shared" si="4"/>
        <v>0</v>
      </c>
    </row>
    <row r="279" ht="25.05" customHeight="1" spans="1:8">
      <c r="A279" s="278" t="s">
        <v>583</v>
      </c>
      <c r="B279" s="279" t="s">
        <v>584</v>
      </c>
      <c r="C279" s="275">
        <f t="shared" si="5"/>
        <v>0</v>
      </c>
      <c r="D279" s="275"/>
      <c r="E279" s="275"/>
      <c r="F279" s="275"/>
      <c r="G279" s="275"/>
      <c r="H279" s="275">
        <f t="shared" si="4"/>
        <v>0</v>
      </c>
    </row>
    <row r="280" ht="25.05" customHeight="1" spans="1:8">
      <c r="A280" s="278" t="s">
        <v>585</v>
      </c>
      <c r="B280" s="278" t="s">
        <v>586</v>
      </c>
      <c r="C280" s="275">
        <v>0</v>
      </c>
      <c r="D280" s="275"/>
      <c r="E280" s="275"/>
      <c r="F280" s="275"/>
      <c r="G280" s="275"/>
      <c r="H280" s="275">
        <f t="shared" si="4"/>
        <v>0</v>
      </c>
    </row>
    <row r="281" ht="25.05" customHeight="1" spans="1:8">
      <c r="A281" s="278" t="s">
        <v>587</v>
      </c>
      <c r="B281" s="279" t="s">
        <v>588</v>
      </c>
      <c r="C281" s="275">
        <f>C282</f>
        <v>0</v>
      </c>
      <c r="D281" s="275"/>
      <c r="E281" s="275"/>
      <c r="F281" s="275"/>
      <c r="G281" s="275"/>
      <c r="H281" s="275">
        <f t="shared" si="4"/>
        <v>0</v>
      </c>
    </row>
    <row r="282" ht="25.05" customHeight="1" spans="1:8">
      <c r="A282" s="278" t="s">
        <v>589</v>
      </c>
      <c r="B282" s="278" t="s">
        <v>590</v>
      </c>
      <c r="C282" s="275">
        <v>0</v>
      </c>
      <c r="D282" s="275"/>
      <c r="E282" s="275"/>
      <c r="F282" s="275"/>
      <c r="G282" s="275"/>
      <c r="H282" s="275">
        <f t="shared" si="4"/>
        <v>0</v>
      </c>
    </row>
    <row r="283" ht="25.05" customHeight="1" spans="1:8">
      <c r="A283" s="278" t="s">
        <v>591</v>
      </c>
      <c r="B283" s="279" t="s">
        <v>592</v>
      </c>
      <c r="C283" s="275">
        <f>SUM(C284:C292)</f>
        <v>0</v>
      </c>
      <c r="D283" s="275"/>
      <c r="E283" s="275"/>
      <c r="F283" s="275"/>
      <c r="G283" s="275"/>
      <c r="H283" s="275">
        <f t="shared" si="4"/>
        <v>0</v>
      </c>
    </row>
    <row r="284" ht="25.05" customHeight="1" spans="1:8">
      <c r="A284" s="278" t="s">
        <v>593</v>
      </c>
      <c r="B284" s="278" t="s">
        <v>594</v>
      </c>
      <c r="C284" s="275">
        <v>0</v>
      </c>
      <c r="D284" s="275"/>
      <c r="E284" s="275"/>
      <c r="F284" s="275"/>
      <c r="G284" s="275"/>
      <c r="H284" s="275">
        <f t="shared" si="4"/>
        <v>0</v>
      </c>
    </row>
    <row r="285" ht="25.05" customHeight="1" spans="1:8">
      <c r="A285" s="278" t="s">
        <v>595</v>
      </c>
      <c r="B285" s="278" t="s">
        <v>596</v>
      </c>
      <c r="C285" s="275">
        <v>0</v>
      </c>
      <c r="D285" s="275"/>
      <c r="E285" s="275"/>
      <c r="F285" s="275"/>
      <c r="G285" s="275"/>
      <c r="H285" s="275">
        <f t="shared" si="4"/>
        <v>0</v>
      </c>
    </row>
    <row r="286" ht="25.05" customHeight="1" spans="1:8">
      <c r="A286" s="278" t="s">
        <v>597</v>
      </c>
      <c r="B286" s="278" t="s">
        <v>598</v>
      </c>
      <c r="C286" s="275">
        <v>0</v>
      </c>
      <c r="D286" s="275"/>
      <c r="E286" s="275"/>
      <c r="F286" s="275"/>
      <c r="G286" s="275"/>
      <c r="H286" s="275">
        <f t="shared" si="4"/>
        <v>0</v>
      </c>
    </row>
    <row r="287" ht="25.05" customHeight="1" spans="1:8">
      <c r="A287" s="278" t="s">
        <v>599</v>
      </c>
      <c r="B287" s="278" t="s">
        <v>600</v>
      </c>
      <c r="C287" s="275">
        <v>0</v>
      </c>
      <c r="D287" s="275"/>
      <c r="E287" s="275"/>
      <c r="F287" s="275"/>
      <c r="G287" s="275"/>
      <c r="H287" s="275">
        <f t="shared" si="4"/>
        <v>0</v>
      </c>
    </row>
    <row r="288" ht="25.05" customHeight="1" spans="1:8">
      <c r="A288" s="278" t="s">
        <v>601</v>
      </c>
      <c r="B288" s="278" t="s">
        <v>602</v>
      </c>
      <c r="C288" s="275">
        <v>0</v>
      </c>
      <c r="D288" s="275"/>
      <c r="E288" s="275"/>
      <c r="F288" s="275"/>
      <c r="G288" s="275"/>
      <c r="H288" s="275">
        <f t="shared" si="4"/>
        <v>0</v>
      </c>
    </row>
    <row r="289" ht="25.05" customHeight="1" spans="1:8">
      <c r="A289" s="278" t="s">
        <v>603</v>
      </c>
      <c r="B289" s="278" t="s">
        <v>604</v>
      </c>
      <c r="C289" s="275">
        <v>0</v>
      </c>
      <c r="D289" s="275"/>
      <c r="E289" s="275"/>
      <c r="F289" s="275"/>
      <c r="G289" s="275"/>
      <c r="H289" s="275">
        <f t="shared" si="4"/>
        <v>0</v>
      </c>
    </row>
    <row r="290" ht="25.05" customHeight="1" spans="1:8">
      <c r="A290" s="278" t="s">
        <v>605</v>
      </c>
      <c r="B290" s="278" t="s">
        <v>606</v>
      </c>
      <c r="C290" s="275"/>
      <c r="D290" s="275"/>
      <c r="E290" s="275"/>
      <c r="F290" s="275"/>
      <c r="G290" s="275"/>
      <c r="H290" s="275">
        <f t="shared" si="4"/>
        <v>0</v>
      </c>
    </row>
    <row r="291" ht="25.05" customHeight="1" spans="1:8">
      <c r="A291" s="278" t="s">
        <v>607</v>
      </c>
      <c r="B291" s="278" t="s">
        <v>608</v>
      </c>
      <c r="C291" s="275">
        <v>0</v>
      </c>
      <c r="D291" s="275"/>
      <c r="E291" s="275"/>
      <c r="F291" s="275"/>
      <c r="G291" s="275"/>
      <c r="H291" s="275">
        <f t="shared" si="4"/>
        <v>0</v>
      </c>
    </row>
    <row r="292" ht="25.05" customHeight="1" spans="1:8">
      <c r="A292" s="278" t="s">
        <v>609</v>
      </c>
      <c r="B292" s="278" t="s">
        <v>610</v>
      </c>
      <c r="C292" s="275">
        <v>0</v>
      </c>
      <c r="D292" s="275"/>
      <c r="E292" s="275"/>
      <c r="F292" s="275"/>
      <c r="G292" s="275"/>
      <c r="H292" s="275">
        <f t="shared" si="4"/>
        <v>0</v>
      </c>
    </row>
    <row r="293" ht="25.05" customHeight="1" spans="1:8">
      <c r="A293" s="278" t="s">
        <v>611</v>
      </c>
      <c r="B293" s="279" t="s">
        <v>612</v>
      </c>
      <c r="C293" s="275">
        <f>C294</f>
        <v>0</v>
      </c>
      <c r="D293" s="275"/>
      <c r="E293" s="275"/>
      <c r="F293" s="275"/>
      <c r="G293" s="275"/>
      <c r="H293" s="275">
        <f t="shared" si="4"/>
        <v>0</v>
      </c>
    </row>
    <row r="294" ht="25.05" customHeight="1" spans="1:8">
      <c r="A294" s="278" t="s">
        <v>613</v>
      </c>
      <c r="B294" s="278" t="s">
        <v>614</v>
      </c>
      <c r="C294" s="275">
        <v>0</v>
      </c>
      <c r="D294" s="275"/>
      <c r="E294" s="275"/>
      <c r="F294" s="275"/>
      <c r="G294" s="275"/>
      <c r="H294" s="275">
        <f t="shared" si="4"/>
        <v>0</v>
      </c>
    </row>
    <row r="295" ht="25.05" customHeight="1" spans="1:8">
      <c r="A295" s="278" t="s">
        <v>615</v>
      </c>
      <c r="B295" s="279" t="s">
        <v>616</v>
      </c>
      <c r="C295" s="275">
        <f>C296+C299+C310+C317+C325+C334+C348+C358+C368+C376+C382</f>
        <v>12211.656</v>
      </c>
      <c r="D295" s="275">
        <f>D296+D299+D310+D317+D325+D334+D348+D358+D368+D376+D382</f>
        <v>0</v>
      </c>
      <c r="E295" s="275">
        <f>E296+E299+E310+E317+E325+E334+E348+E358+E368+E376+E382</f>
        <v>8187</v>
      </c>
      <c r="F295" s="275"/>
      <c r="G295" s="275"/>
      <c r="H295" s="275">
        <f t="shared" si="4"/>
        <v>20398.656</v>
      </c>
    </row>
    <row r="296" ht="25.05" customHeight="1" spans="1:8">
      <c r="A296" s="278" t="s">
        <v>617</v>
      </c>
      <c r="B296" s="279" t="s">
        <v>618</v>
      </c>
      <c r="C296" s="275">
        <v>195</v>
      </c>
      <c r="D296" s="275"/>
      <c r="E296" s="275"/>
      <c r="F296" s="275"/>
      <c r="G296" s="275"/>
      <c r="H296" s="275">
        <f t="shared" si="4"/>
        <v>195</v>
      </c>
    </row>
    <row r="297" ht="25.05" customHeight="1" spans="1:8">
      <c r="A297" s="278" t="s">
        <v>619</v>
      </c>
      <c r="B297" s="278" t="s">
        <v>620</v>
      </c>
      <c r="C297" s="275">
        <v>195</v>
      </c>
      <c r="D297" s="275"/>
      <c r="E297" s="275"/>
      <c r="F297" s="275"/>
      <c r="G297" s="275"/>
      <c r="H297" s="275">
        <f t="shared" si="4"/>
        <v>195</v>
      </c>
    </row>
    <row r="298" ht="25.05" customHeight="1" spans="1:8">
      <c r="A298" s="278" t="s">
        <v>621</v>
      </c>
      <c r="B298" s="278" t="s">
        <v>622</v>
      </c>
      <c r="C298" s="275">
        <v>0</v>
      </c>
      <c r="D298" s="275"/>
      <c r="E298" s="275"/>
      <c r="F298" s="275"/>
      <c r="G298" s="275"/>
      <c r="H298" s="275">
        <f t="shared" si="4"/>
        <v>0</v>
      </c>
    </row>
    <row r="299" ht="25.05" customHeight="1" spans="1:8">
      <c r="A299" s="278" t="s">
        <v>623</v>
      </c>
      <c r="B299" s="279" t="s">
        <v>624</v>
      </c>
      <c r="C299" s="275">
        <f>SUM(C300:C309)</f>
        <v>10140.662</v>
      </c>
      <c r="D299" s="275">
        <f>SUM(D300:D309)</f>
        <v>0</v>
      </c>
      <c r="E299" s="275">
        <f>SUM(E300:E309)</f>
        <v>8187</v>
      </c>
      <c r="F299" s="275"/>
      <c r="G299" s="275"/>
      <c r="H299" s="275">
        <f t="shared" si="4"/>
        <v>18327.662</v>
      </c>
    </row>
    <row r="300" ht="25.05" customHeight="1" spans="1:8">
      <c r="A300" s="278" t="s">
        <v>625</v>
      </c>
      <c r="B300" s="278" t="s">
        <v>153</v>
      </c>
      <c r="C300" s="275">
        <v>9435.662</v>
      </c>
      <c r="D300" s="275"/>
      <c r="E300" s="275">
        <f>9338-1151</f>
        <v>8187</v>
      </c>
      <c r="F300" s="275"/>
      <c r="G300" s="275"/>
      <c r="H300" s="275">
        <f t="shared" si="4"/>
        <v>17622.662</v>
      </c>
    </row>
    <row r="301" ht="25.05" customHeight="1" spans="1:8">
      <c r="A301" s="278" t="s">
        <v>626</v>
      </c>
      <c r="B301" s="278" t="s">
        <v>155</v>
      </c>
      <c r="C301" s="275">
        <v>405</v>
      </c>
      <c r="D301" s="275"/>
      <c r="E301" s="275"/>
      <c r="F301" s="275"/>
      <c r="G301" s="275"/>
      <c r="H301" s="275">
        <f t="shared" si="4"/>
        <v>405</v>
      </c>
    </row>
    <row r="302" ht="25.05" customHeight="1" spans="1:8">
      <c r="A302" s="278" t="s">
        <v>627</v>
      </c>
      <c r="B302" s="278" t="s">
        <v>157</v>
      </c>
      <c r="C302" s="275"/>
      <c r="D302" s="275"/>
      <c r="E302" s="275"/>
      <c r="F302" s="275"/>
      <c r="G302" s="275"/>
      <c r="H302" s="275">
        <f t="shared" si="4"/>
        <v>0</v>
      </c>
    </row>
    <row r="303" ht="25.05" customHeight="1" spans="1:8">
      <c r="A303" s="278" t="s">
        <v>628</v>
      </c>
      <c r="B303" s="278" t="s">
        <v>254</v>
      </c>
      <c r="C303" s="275"/>
      <c r="D303" s="275"/>
      <c r="E303" s="275"/>
      <c r="F303" s="275"/>
      <c r="G303" s="275"/>
      <c r="H303" s="275">
        <f t="shared" si="4"/>
        <v>0</v>
      </c>
    </row>
    <row r="304" ht="25.05" customHeight="1" spans="1:8">
      <c r="A304" s="278" t="s">
        <v>629</v>
      </c>
      <c r="B304" s="278" t="s">
        <v>630</v>
      </c>
      <c r="C304" s="275">
        <v>300</v>
      </c>
      <c r="D304" s="275"/>
      <c r="E304" s="275"/>
      <c r="F304" s="275"/>
      <c r="G304" s="275"/>
      <c r="H304" s="275">
        <f t="shared" si="4"/>
        <v>300</v>
      </c>
    </row>
    <row r="305" ht="25.05" customHeight="1" spans="1:8">
      <c r="A305" s="278" t="s">
        <v>631</v>
      </c>
      <c r="B305" s="278" t="s">
        <v>632</v>
      </c>
      <c r="C305" s="275">
        <v>0</v>
      </c>
      <c r="D305" s="275"/>
      <c r="E305" s="275"/>
      <c r="F305" s="275"/>
      <c r="G305" s="275"/>
      <c r="H305" s="275">
        <f t="shared" si="4"/>
        <v>0</v>
      </c>
    </row>
    <row r="306" ht="25.05" customHeight="1" spans="1:8">
      <c r="A306" s="278" t="s">
        <v>633</v>
      </c>
      <c r="B306" s="278" t="s">
        <v>634</v>
      </c>
      <c r="C306" s="275">
        <v>0</v>
      </c>
      <c r="D306" s="275"/>
      <c r="E306" s="275"/>
      <c r="F306" s="275"/>
      <c r="G306" s="275"/>
      <c r="H306" s="275">
        <f t="shared" si="4"/>
        <v>0</v>
      </c>
    </row>
    <row r="307" ht="25.05" customHeight="1" spans="1:8">
      <c r="A307" s="278" t="s">
        <v>635</v>
      </c>
      <c r="B307" s="278" t="s">
        <v>636</v>
      </c>
      <c r="C307" s="275">
        <v>0</v>
      </c>
      <c r="D307" s="275"/>
      <c r="E307" s="275"/>
      <c r="F307" s="275"/>
      <c r="G307" s="275"/>
      <c r="H307" s="275">
        <f t="shared" si="4"/>
        <v>0</v>
      </c>
    </row>
    <row r="308" ht="25.05" customHeight="1" spans="1:8">
      <c r="A308" s="278" t="s">
        <v>637</v>
      </c>
      <c r="B308" s="278" t="s">
        <v>171</v>
      </c>
      <c r="C308" s="275">
        <v>0</v>
      </c>
      <c r="D308" s="275"/>
      <c r="E308" s="275"/>
      <c r="F308" s="275"/>
      <c r="G308" s="275"/>
      <c r="H308" s="275">
        <f t="shared" si="4"/>
        <v>0</v>
      </c>
    </row>
    <row r="309" ht="25.05" customHeight="1" spans="1:8">
      <c r="A309" s="278" t="s">
        <v>638</v>
      </c>
      <c r="B309" s="278" t="s">
        <v>639</v>
      </c>
      <c r="C309" s="275"/>
      <c r="D309" s="275"/>
      <c r="E309" s="275"/>
      <c r="F309" s="275"/>
      <c r="G309" s="275"/>
      <c r="H309" s="275">
        <f t="shared" si="4"/>
        <v>0</v>
      </c>
    </row>
    <row r="310" ht="25.05" customHeight="1" spans="1:8">
      <c r="A310" s="278" t="s">
        <v>640</v>
      </c>
      <c r="B310" s="279" t="s">
        <v>641</v>
      </c>
      <c r="C310" s="275">
        <f>SUM(C311:C316)</f>
        <v>0</v>
      </c>
      <c r="D310" s="275"/>
      <c r="E310" s="275"/>
      <c r="F310" s="275"/>
      <c r="G310" s="275"/>
      <c r="H310" s="275">
        <f t="shared" si="4"/>
        <v>0</v>
      </c>
    </row>
    <row r="311" ht="25.05" customHeight="1" spans="1:8">
      <c r="A311" s="278" t="s">
        <v>642</v>
      </c>
      <c r="B311" s="278" t="s">
        <v>153</v>
      </c>
      <c r="C311" s="275">
        <v>0</v>
      </c>
      <c r="D311" s="275"/>
      <c r="E311" s="275"/>
      <c r="F311" s="275"/>
      <c r="G311" s="275"/>
      <c r="H311" s="275">
        <f t="shared" si="4"/>
        <v>0</v>
      </c>
    </row>
    <row r="312" ht="25.05" customHeight="1" spans="1:8">
      <c r="A312" s="278" t="s">
        <v>643</v>
      </c>
      <c r="B312" s="278" t="s">
        <v>155</v>
      </c>
      <c r="C312" s="275">
        <v>0</v>
      </c>
      <c r="D312" s="275"/>
      <c r="E312" s="275"/>
      <c r="F312" s="275"/>
      <c r="G312" s="275"/>
      <c r="H312" s="275">
        <f t="shared" si="4"/>
        <v>0</v>
      </c>
    </row>
    <row r="313" ht="25.05" customHeight="1" spans="1:8">
      <c r="A313" s="278" t="s">
        <v>644</v>
      </c>
      <c r="B313" s="278" t="s">
        <v>157</v>
      </c>
      <c r="C313" s="275">
        <v>0</v>
      </c>
      <c r="D313" s="275"/>
      <c r="E313" s="275"/>
      <c r="F313" s="275"/>
      <c r="G313" s="275"/>
      <c r="H313" s="275">
        <f t="shared" si="4"/>
        <v>0</v>
      </c>
    </row>
    <row r="314" ht="25.05" customHeight="1" spans="1:8">
      <c r="A314" s="278" t="s">
        <v>645</v>
      </c>
      <c r="B314" s="278" t="s">
        <v>646</v>
      </c>
      <c r="C314" s="275">
        <v>0</v>
      </c>
      <c r="D314" s="275"/>
      <c r="E314" s="275"/>
      <c r="F314" s="275"/>
      <c r="G314" s="275"/>
      <c r="H314" s="275">
        <f t="shared" si="4"/>
        <v>0</v>
      </c>
    </row>
    <row r="315" ht="25.05" customHeight="1" spans="1:8">
      <c r="A315" s="278" t="s">
        <v>647</v>
      </c>
      <c r="B315" s="278" t="s">
        <v>171</v>
      </c>
      <c r="C315" s="275">
        <v>0</v>
      </c>
      <c r="D315" s="275"/>
      <c r="E315" s="275"/>
      <c r="F315" s="275"/>
      <c r="G315" s="275"/>
      <c r="H315" s="275">
        <f t="shared" si="4"/>
        <v>0</v>
      </c>
    </row>
    <row r="316" ht="25.05" customHeight="1" spans="1:8">
      <c r="A316" s="278" t="s">
        <v>648</v>
      </c>
      <c r="B316" s="278" t="s">
        <v>649</v>
      </c>
      <c r="C316" s="275"/>
      <c r="D316" s="275"/>
      <c r="E316" s="275"/>
      <c r="F316" s="275"/>
      <c r="G316" s="275"/>
      <c r="H316" s="275">
        <f t="shared" si="4"/>
        <v>0</v>
      </c>
    </row>
    <row r="317" ht="25.05" customHeight="1" spans="1:8">
      <c r="A317" s="278" t="s">
        <v>650</v>
      </c>
      <c r="B317" s="279" t="s">
        <v>651</v>
      </c>
      <c r="C317" s="275">
        <f>SUM(C318:C324)</f>
        <v>66</v>
      </c>
      <c r="D317" s="275"/>
      <c r="E317" s="275"/>
      <c r="F317" s="275"/>
      <c r="G317" s="275"/>
      <c r="H317" s="275">
        <f t="shared" si="4"/>
        <v>66</v>
      </c>
    </row>
    <row r="318" ht="25.05" customHeight="1" spans="1:8">
      <c r="A318" s="278" t="s">
        <v>652</v>
      </c>
      <c r="B318" s="278" t="s">
        <v>153</v>
      </c>
      <c r="C318" s="275">
        <v>66</v>
      </c>
      <c r="D318" s="275"/>
      <c r="E318" s="275"/>
      <c r="F318" s="275"/>
      <c r="G318" s="275"/>
      <c r="H318" s="275">
        <f t="shared" si="4"/>
        <v>66</v>
      </c>
    </row>
    <row r="319" ht="25.05" customHeight="1" spans="1:8">
      <c r="A319" s="278" t="s">
        <v>653</v>
      </c>
      <c r="B319" s="278" t="s">
        <v>155</v>
      </c>
      <c r="C319" s="275">
        <v>0</v>
      </c>
      <c r="D319" s="275"/>
      <c r="E319" s="275"/>
      <c r="F319" s="275"/>
      <c r="G319" s="275"/>
      <c r="H319" s="275">
        <f t="shared" si="4"/>
        <v>0</v>
      </c>
    </row>
    <row r="320" ht="25.05" customHeight="1" spans="1:8">
      <c r="A320" s="278" t="s">
        <v>654</v>
      </c>
      <c r="B320" s="278" t="s">
        <v>157</v>
      </c>
      <c r="C320" s="275">
        <v>0</v>
      </c>
      <c r="D320" s="275"/>
      <c r="E320" s="275"/>
      <c r="F320" s="275"/>
      <c r="G320" s="275"/>
      <c r="H320" s="275">
        <f t="shared" si="4"/>
        <v>0</v>
      </c>
    </row>
    <row r="321" ht="25.05" customHeight="1" spans="1:8">
      <c r="A321" s="278" t="s">
        <v>655</v>
      </c>
      <c r="B321" s="278" t="s">
        <v>656</v>
      </c>
      <c r="C321" s="275">
        <v>0</v>
      </c>
      <c r="D321" s="275"/>
      <c r="E321" s="275"/>
      <c r="F321" s="275"/>
      <c r="G321" s="275"/>
      <c r="H321" s="275">
        <f t="shared" si="4"/>
        <v>0</v>
      </c>
    </row>
    <row r="322" ht="25.05" customHeight="1" spans="1:8">
      <c r="A322" s="278" t="s">
        <v>657</v>
      </c>
      <c r="B322" s="278" t="s">
        <v>658</v>
      </c>
      <c r="C322" s="275">
        <v>0</v>
      </c>
      <c r="D322" s="275"/>
      <c r="E322" s="275"/>
      <c r="F322" s="275"/>
      <c r="G322" s="275"/>
      <c r="H322" s="275">
        <f t="shared" si="4"/>
        <v>0</v>
      </c>
    </row>
    <row r="323" ht="25.05" customHeight="1" spans="1:8">
      <c r="A323" s="278" t="s">
        <v>659</v>
      </c>
      <c r="B323" s="278" t="s">
        <v>171</v>
      </c>
      <c r="C323" s="275">
        <v>0</v>
      </c>
      <c r="D323" s="275"/>
      <c r="E323" s="275"/>
      <c r="F323" s="275"/>
      <c r="G323" s="275"/>
      <c r="H323" s="275">
        <f t="shared" si="4"/>
        <v>0</v>
      </c>
    </row>
    <row r="324" ht="25.05" customHeight="1" spans="1:8">
      <c r="A324" s="278" t="s">
        <v>660</v>
      </c>
      <c r="B324" s="278" t="s">
        <v>661</v>
      </c>
      <c r="C324" s="275">
        <v>0</v>
      </c>
      <c r="D324" s="275"/>
      <c r="E324" s="275"/>
      <c r="F324" s="275"/>
      <c r="G324" s="275"/>
      <c r="H324" s="275">
        <f t="shared" si="4"/>
        <v>0</v>
      </c>
    </row>
    <row r="325" ht="25.05" customHeight="1" spans="1:8">
      <c r="A325" s="278" t="s">
        <v>662</v>
      </c>
      <c r="B325" s="279" t="s">
        <v>663</v>
      </c>
      <c r="C325" s="275">
        <f>SUM(C326:C333)</f>
        <v>121</v>
      </c>
      <c r="D325" s="275"/>
      <c r="E325" s="275"/>
      <c r="F325" s="275"/>
      <c r="G325" s="275"/>
      <c r="H325" s="275">
        <f t="shared" si="4"/>
        <v>121</v>
      </c>
    </row>
    <row r="326" ht="25.05" customHeight="1" spans="1:8">
      <c r="A326" s="278" t="s">
        <v>664</v>
      </c>
      <c r="B326" s="278" t="s">
        <v>153</v>
      </c>
      <c r="C326" s="275">
        <v>121</v>
      </c>
      <c r="D326" s="275"/>
      <c r="E326" s="275"/>
      <c r="F326" s="275"/>
      <c r="G326" s="275"/>
      <c r="H326" s="275">
        <f t="shared" si="4"/>
        <v>121</v>
      </c>
    </row>
    <row r="327" ht="25.05" customHeight="1" spans="1:8">
      <c r="A327" s="278" t="s">
        <v>665</v>
      </c>
      <c r="B327" s="278" t="s">
        <v>155</v>
      </c>
      <c r="C327" s="275">
        <v>0</v>
      </c>
      <c r="D327" s="275"/>
      <c r="E327" s="275"/>
      <c r="F327" s="275"/>
      <c r="G327" s="275"/>
      <c r="H327" s="275">
        <f t="shared" ref="H327:H390" si="6">C327+D327+E327</f>
        <v>0</v>
      </c>
    </row>
    <row r="328" ht="25.05" customHeight="1" spans="1:8">
      <c r="A328" s="278" t="s">
        <v>666</v>
      </c>
      <c r="B328" s="278" t="s">
        <v>157</v>
      </c>
      <c r="C328" s="275">
        <v>0</v>
      </c>
      <c r="D328" s="275"/>
      <c r="E328" s="275"/>
      <c r="F328" s="275"/>
      <c r="G328" s="275"/>
      <c r="H328" s="275">
        <f t="shared" si="6"/>
        <v>0</v>
      </c>
    </row>
    <row r="329" ht="25.05" customHeight="1" spans="1:8">
      <c r="A329" s="278" t="s">
        <v>667</v>
      </c>
      <c r="B329" s="278" t="s">
        <v>668</v>
      </c>
      <c r="C329" s="275">
        <v>0</v>
      </c>
      <c r="D329" s="275"/>
      <c r="E329" s="275"/>
      <c r="F329" s="275"/>
      <c r="G329" s="275"/>
      <c r="H329" s="275">
        <f t="shared" si="6"/>
        <v>0</v>
      </c>
    </row>
    <row r="330" ht="25.05" customHeight="1" spans="1:8">
      <c r="A330" s="278" t="s">
        <v>669</v>
      </c>
      <c r="B330" s="278" t="s">
        <v>670</v>
      </c>
      <c r="C330" s="275">
        <v>0</v>
      </c>
      <c r="D330" s="275"/>
      <c r="E330" s="275"/>
      <c r="F330" s="275"/>
      <c r="G330" s="275"/>
      <c r="H330" s="275">
        <f t="shared" si="6"/>
        <v>0</v>
      </c>
    </row>
    <row r="331" ht="25.05" customHeight="1" spans="1:8">
      <c r="A331" s="278" t="s">
        <v>671</v>
      </c>
      <c r="B331" s="278" t="s">
        <v>672</v>
      </c>
      <c r="C331" s="275">
        <v>0</v>
      </c>
      <c r="D331" s="275"/>
      <c r="E331" s="275"/>
      <c r="F331" s="275"/>
      <c r="G331" s="275"/>
      <c r="H331" s="275">
        <f t="shared" si="6"/>
        <v>0</v>
      </c>
    </row>
    <row r="332" ht="25.05" customHeight="1" spans="1:8">
      <c r="A332" s="278" t="s">
        <v>673</v>
      </c>
      <c r="B332" s="278" t="s">
        <v>171</v>
      </c>
      <c r="C332" s="275">
        <v>0</v>
      </c>
      <c r="D332" s="275"/>
      <c r="E332" s="275"/>
      <c r="F332" s="275"/>
      <c r="G332" s="275"/>
      <c r="H332" s="275">
        <f t="shared" si="6"/>
        <v>0</v>
      </c>
    </row>
    <row r="333" ht="25.05" customHeight="1" spans="1:8">
      <c r="A333" s="278" t="s">
        <v>674</v>
      </c>
      <c r="B333" s="278" t="s">
        <v>675</v>
      </c>
      <c r="C333" s="275">
        <v>0</v>
      </c>
      <c r="D333" s="275"/>
      <c r="E333" s="275"/>
      <c r="F333" s="275"/>
      <c r="G333" s="275"/>
      <c r="H333" s="275">
        <f t="shared" si="6"/>
        <v>0</v>
      </c>
    </row>
    <row r="334" ht="25.05" customHeight="1" spans="1:8">
      <c r="A334" s="278" t="s">
        <v>676</v>
      </c>
      <c r="B334" s="279" t="s">
        <v>677</v>
      </c>
      <c r="C334" s="275">
        <f>SUM(C335:C347)</f>
        <v>1532.994</v>
      </c>
      <c r="D334" s="275"/>
      <c r="E334" s="275"/>
      <c r="F334" s="275"/>
      <c r="G334" s="275"/>
      <c r="H334" s="275">
        <f t="shared" si="6"/>
        <v>1532.994</v>
      </c>
    </row>
    <row r="335" ht="25.05" customHeight="1" spans="1:8">
      <c r="A335" s="278" t="s">
        <v>678</v>
      </c>
      <c r="B335" s="278" t="s">
        <v>153</v>
      </c>
      <c r="C335" s="275">
        <v>1339.994</v>
      </c>
      <c r="D335" s="275"/>
      <c r="E335" s="275"/>
      <c r="F335" s="275"/>
      <c r="G335" s="275"/>
      <c r="H335" s="275">
        <f t="shared" si="6"/>
        <v>1339.994</v>
      </c>
    </row>
    <row r="336" ht="25.05" customHeight="1" spans="1:8">
      <c r="A336" s="278" t="s">
        <v>679</v>
      </c>
      <c r="B336" s="278" t="s">
        <v>155</v>
      </c>
      <c r="C336" s="275">
        <v>0</v>
      </c>
      <c r="D336" s="275"/>
      <c r="E336" s="275"/>
      <c r="F336" s="275"/>
      <c r="G336" s="275"/>
      <c r="H336" s="275">
        <f t="shared" si="6"/>
        <v>0</v>
      </c>
    </row>
    <row r="337" ht="25.05" customHeight="1" spans="1:8">
      <c r="A337" s="278" t="s">
        <v>680</v>
      </c>
      <c r="B337" s="278" t="s">
        <v>157</v>
      </c>
      <c r="C337" s="275">
        <v>0</v>
      </c>
      <c r="D337" s="275"/>
      <c r="E337" s="275"/>
      <c r="F337" s="275"/>
      <c r="G337" s="275"/>
      <c r="H337" s="275">
        <f t="shared" si="6"/>
        <v>0</v>
      </c>
    </row>
    <row r="338" ht="25.05" customHeight="1" spans="1:8">
      <c r="A338" s="278" t="s">
        <v>681</v>
      </c>
      <c r="B338" s="278" t="s">
        <v>682</v>
      </c>
      <c r="C338" s="275">
        <v>193</v>
      </c>
      <c r="D338" s="275"/>
      <c r="E338" s="275"/>
      <c r="F338" s="275"/>
      <c r="G338" s="275"/>
      <c r="H338" s="275">
        <f t="shared" si="6"/>
        <v>193</v>
      </c>
    </row>
    <row r="339" ht="25.05" customHeight="1" spans="1:8">
      <c r="A339" s="278" t="s">
        <v>683</v>
      </c>
      <c r="B339" s="278" t="s">
        <v>684</v>
      </c>
      <c r="C339" s="275"/>
      <c r="D339" s="275"/>
      <c r="E339" s="275"/>
      <c r="F339" s="275"/>
      <c r="G339" s="275"/>
      <c r="H339" s="275">
        <f t="shared" si="6"/>
        <v>0</v>
      </c>
    </row>
    <row r="340" ht="25.05" customHeight="1" spans="1:8">
      <c r="A340" s="278" t="s">
        <v>685</v>
      </c>
      <c r="B340" s="278" t="s">
        <v>686</v>
      </c>
      <c r="C340" s="275">
        <v>0</v>
      </c>
      <c r="D340" s="275"/>
      <c r="E340" s="275"/>
      <c r="F340" s="275"/>
      <c r="G340" s="275"/>
      <c r="H340" s="275">
        <f t="shared" si="6"/>
        <v>0</v>
      </c>
    </row>
    <row r="341" ht="25.05" customHeight="1" spans="1:8">
      <c r="A341" s="278" t="s">
        <v>687</v>
      </c>
      <c r="B341" s="278" t="s">
        <v>688</v>
      </c>
      <c r="C341" s="275">
        <v>0</v>
      </c>
      <c r="D341" s="275"/>
      <c r="E341" s="275"/>
      <c r="F341" s="275"/>
      <c r="G341" s="275"/>
      <c r="H341" s="275">
        <f t="shared" si="6"/>
        <v>0</v>
      </c>
    </row>
    <row r="342" ht="25.05" customHeight="1" spans="1:8">
      <c r="A342" s="278" t="s">
        <v>689</v>
      </c>
      <c r="B342" s="278" t="s">
        <v>690</v>
      </c>
      <c r="C342" s="275">
        <v>0</v>
      </c>
      <c r="D342" s="275"/>
      <c r="E342" s="275"/>
      <c r="F342" s="275"/>
      <c r="G342" s="275"/>
      <c r="H342" s="275">
        <f t="shared" si="6"/>
        <v>0</v>
      </c>
    </row>
    <row r="343" ht="25.05" customHeight="1" spans="1:8">
      <c r="A343" s="278" t="s">
        <v>691</v>
      </c>
      <c r="B343" s="278" t="s">
        <v>692</v>
      </c>
      <c r="C343" s="275">
        <v>0</v>
      </c>
      <c r="D343" s="275"/>
      <c r="E343" s="275"/>
      <c r="F343" s="275"/>
      <c r="G343" s="275"/>
      <c r="H343" s="275">
        <f t="shared" si="6"/>
        <v>0</v>
      </c>
    </row>
    <row r="344" ht="25.05" customHeight="1" spans="1:8">
      <c r="A344" s="278" t="s">
        <v>693</v>
      </c>
      <c r="B344" s="278" t="s">
        <v>694</v>
      </c>
      <c r="C344" s="275">
        <v>0</v>
      </c>
      <c r="D344" s="275"/>
      <c r="E344" s="275"/>
      <c r="F344" s="275"/>
      <c r="G344" s="275"/>
      <c r="H344" s="275">
        <f t="shared" si="6"/>
        <v>0</v>
      </c>
    </row>
    <row r="345" ht="25.05" customHeight="1" spans="1:8">
      <c r="A345" s="278" t="s">
        <v>695</v>
      </c>
      <c r="B345" s="278" t="s">
        <v>254</v>
      </c>
      <c r="C345" s="275">
        <v>0</v>
      </c>
      <c r="D345" s="275"/>
      <c r="E345" s="275"/>
      <c r="F345" s="275"/>
      <c r="G345" s="275"/>
      <c r="H345" s="275">
        <f t="shared" si="6"/>
        <v>0</v>
      </c>
    </row>
    <row r="346" ht="25.05" customHeight="1" spans="1:8">
      <c r="A346" s="278" t="s">
        <v>696</v>
      </c>
      <c r="B346" s="278" t="s">
        <v>171</v>
      </c>
      <c r="C346" s="275">
        <v>0</v>
      </c>
      <c r="D346" s="275"/>
      <c r="E346" s="275"/>
      <c r="F346" s="275"/>
      <c r="G346" s="275"/>
      <c r="H346" s="275">
        <f t="shared" si="6"/>
        <v>0</v>
      </c>
    </row>
    <row r="347" ht="25.05" customHeight="1" spans="1:8">
      <c r="A347" s="278" t="s">
        <v>697</v>
      </c>
      <c r="B347" s="278" t="s">
        <v>698</v>
      </c>
      <c r="C347" s="275"/>
      <c r="D347" s="275"/>
      <c r="E347" s="275"/>
      <c r="F347" s="275"/>
      <c r="G347" s="275"/>
      <c r="H347" s="275">
        <f t="shared" si="6"/>
        <v>0</v>
      </c>
    </row>
    <row r="348" ht="25.05" customHeight="1" spans="1:8">
      <c r="A348" s="278" t="s">
        <v>699</v>
      </c>
      <c r="B348" s="279" t="s">
        <v>700</v>
      </c>
      <c r="C348" s="275">
        <f>SUM(C349:C357)</f>
        <v>0</v>
      </c>
      <c r="D348" s="275"/>
      <c r="E348" s="275"/>
      <c r="F348" s="275"/>
      <c r="G348" s="275"/>
      <c r="H348" s="275">
        <f t="shared" si="6"/>
        <v>0</v>
      </c>
    </row>
    <row r="349" ht="25.05" customHeight="1" spans="1:8">
      <c r="A349" s="278" t="s">
        <v>701</v>
      </c>
      <c r="B349" s="278" t="s">
        <v>153</v>
      </c>
      <c r="C349" s="275"/>
      <c r="D349" s="275"/>
      <c r="E349" s="275"/>
      <c r="F349" s="275"/>
      <c r="G349" s="275"/>
      <c r="H349" s="275">
        <f t="shared" si="6"/>
        <v>0</v>
      </c>
    </row>
    <row r="350" ht="25.05" customHeight="1" spans="1:8">
      <c r="A350" s="278" t="s">
        <v>702</v>
      </c>
      <c r="B350" s="278" t="s">
        <v>155</v>
      </c>
      <c r="C350" s="275">
        <v>0</v>
      </c>
      <c r="D350" s="275"/>
      <c r="E350" s="275"/>
      <c r="F350" s="275"/>
      <c r="G350" s="275"/>
      <c r="H350" s="275">
        <f t="shared" si="6"/>
        <v>0</v>
      </c>
    </row>
    <row r="351" ht="25.05" customHeight="1" spans="1:8">
      <c r="A351" s="278" t="s">
        <v>703</v>
      </c>
      <c r="B351" s="278" t="s">
        <v>157</v>
      </c>
      <c r="C351" s="275">
        <v>0</v>
      </c>
      <c r="D351" s="275"/>
      <c r="E351" s="275"/>
      <c r="F351" s="275"/>
      <c r="G351" s="275"/>
      <c r="H351" s="275">
        <f t="shared" si="6"/>
        <v>0</v>
      </c>
    </row>
    <row r="352" ht="25.05" customHeight="1" spans="1:8">
      <c r="A352" s="278" t="s">
        <v>704</v>
      </c>
      <c r="B352" s="278" t="s">
        <v>705</v>
      </c>
      <c r="C352" s="275">
        <v>0</v>
      </c>
      <c r="D352" s="275"/>
      <c r="E352" s="275"/>
      <c r="F352" s="275"/>
      <c r="G352" s="275"/>
      <c r="H352" s="275">
        <f t="shared" si="6"/>
        <v>0</v>
      </c>
    </row>
    <row r="353" ht="25.05" customHeight="1" spans="1:8">
      <c r="A353" s="278" t="s">
        <v>706</v>
      </c>
      <c r="B353" s="278" t="s">
        <v>707</v>
      </c>
      <c r="C353" s="275">
        <v>0</v>
      </c>
      <c r="D353" s="275"/>
      <c r="E353" s="275"/>
      <c r="F353" s="275"/>
      <c r="G353" s="275"/>
      <c r="H353" s="275">
        <f t="shared" si="6"/>
        <v>0</v>
      </c>
    </row>
    <row r="354" ht="25.05" customHeight="1" spans="1:8">
      <c r="A354" s="278" t="s">
        <v>708</v>
      </c>
      <c r="B354" s="278" t="s">
        <v>709</v>
      </c>
      <c r="C354" s="275">
        <v>0</v>
      </c>
      <c r="D354" s="275"/>
      <c r="E354" s="275"/>
      <c r="F354" s="275"/>
      <c r="G354" s="275"/>
      <c r="H354" s="275">
        <f t="shared" si="6"/>
        <v>0</v>
      </c>
    </row>
    <row r="355" ht="25.05" customHeight="1" spans="1:8">
      <c r="A355" s="278" t="s">
        <v>710</v>
      </c>
      <c r="B355" s="278" t="s">
        <v>254</v>
      </c>
      <c r="C355" s="275">
        <v>0</v>
      </c>
      <c r="D355" s="275"/>
      <c r="E355" s="275"/>
      <c r="F355" s="275"/>
      <c r="G355" s="275"/>
      <c r="H355" s="275">
        <f t="shared" si="6"/>
        <v>0</v>
      </c>
    </row>
    <row r="356" ht="25.05" customHeight="1" spans="1:8">
      <c r="A356" s="278" t="s">
        <v>711</v>
      </c>
      <c r="B356" s="278" t="s">
        <v>171</v>
      </c>
      <c r="C356" s="275">
        <v>0</v>
      </c>
      <c r="D356" s="275"/>
      <c r="E356" s="275"/>
      <c r="F356" s="275"/>
      <c r="G356" s="275"/>
      <c r="H356" s="275">
        <f t="shared" si="6"/>
        <v>0</v>
      </c>
    </row>
    <row r="357" ht="25.05" customHeight="1" spans="1:8">
      <c r="A357" s="278" t="s">
        <v>712</v>
      </c>
      <c r="B357" s="278" t="s">
        <v>713</v>
      </c>
      <c r="C357" s="275">
        <v>0</v>
      </c>
      <c r="D357" s="275"/>
      <c r="E357" s="275"/>
      <c r="F357" s="275"/>
      <c r="G357" s="275"/>
      <c r="H357" s="275">
        <f t="shared" si="6"/>
        <v>0</v>
      </c>
    </row>
    <row r="358" ht="25.05" customHeight="1" spans="1:8">
      <c r="A358" s="278" t="s">
        <v>714</v>
      </c>
      <c r="B358" s="279" t="s">
        <v>715</v>
      </c>
      <c r="C358" s="275">
        <f>SUM(C359:C367)</f>
        <v>156</v>
      </c>
      <c r="D358" s="275"/>
      <c r="E358" s="275"/>
      <c r="F358" s="275"/>
      <c r="G358" s="275"/>
      <c r="H358" s="275">
        <f t="shared" si="6"/>
        <v>156</v>
      </c>
    </row>
    <row r="359" ht="25.05" customHeight="1" spans="1:8">
      <c r="A359" s="278" t="s">
        <v>716</v>
      </c>
      <c r="B359" s="278" t="s">
        <v>153</v>
      </c>
      <c r="C359" s="275">
        <v>100</v>
      </c>
      <c r="D359" s="275"/>
      <c r="E359" s="275"/>
      <c r="F359" s="275"/>
      <c r="G359" s="275"/>
      <c r="H359" s="275">
        <f t="shared" si="6"/>
        <v>100</v>
      </c>
    </row>
    <row r="360" ht="25.05" customHeight="1" spans="1:8">
      <c r="A360" s="278" t="s">
        <v>717</v>
      </c>
      <c r="B360" s="278" t="s">
        <v>155</v>
      </c>
      <c r="C360" s="275">
        <v>0</v>
      </c>
      <c r="D360" s="275"/>
      <c r="E360" s="275"/>
      <c r="F360" s="275"/>
      <c r="G360" s="275"/>
      <c r="H360" s="275">
        <f t="shared" si="6"/>
        <v>0</v>
      </c>
    </row>
    <row r="361" ht="25.05" customHeight="1" spans="1:8">
      <c r="A361" s="278" t="s">
        <v>718</v>
      </c>
      <c r="B361" s="278" t="s">
        <v>157</v>
      </c>
      <c r="C361" s="275">
        <v>0</v>
      </c>
      <c r="D361" s="275"/>
      <c r="E361" s="275"/>
      <c r="F361" s="275"/>
      <c r="G361" s="275"/>
      <c r="H361" s="275">
        <f t="shared" si="6"/>
        <v>0</v>
      </c>
    </row>
    <row r="362" ht="25.05" customHeight="1" spans="1:8">
      <c r="A362" s="278" t="s">
        <v>719</v>
      </c>
      <c r="B362" s="278" t="s">
        <v>720</v>
      </c>
      <c r="C362" s="275">
        <v>0</v>
      </c>
      <c r="D362" s="275"/>
      <c r="E362" s="275"/>
      <c r="F362" s="275"/>
      <c r="G362" s="275"/>
      <c r="H362" s="275">
        <f t="shared" si="6"/>
        <v>0</v>
      </c>
    </row>
    <row r="363" ht="25.05" customHeight="1" spans="1:8">
      <c r="A363" s="278" t="s">
        <v>721</v>
      </c>
      <c r="B363" s="278" t="s">
        <v>722</v>
      </c>
      <c r="C363" s="275">
        <v>0</v>
      </c>
      <c r="D363" s="275"/>
      <c r="E363" s="275"/>
      <c r="F363" s="275"/>
      <c r="G363" s="275"/>
      <c r="H363" s="275">
        <f t="shared" si="6"/>
        <v>0</v>
      </c>
    </row>
    <row r="364" ht="25.05" customHeight="1" spans="1:8">
      <c r="A364" s="278" t="s">
        <v>723</v>
      </c>
      <c r="B364" s="278" t="s">
        <v>724</v>
      </c>
      <c r="C364" s="275">
        <v>0</v>
      </c>
      <c r="D364" s="275"/>
      <c r="E364" s="275"/>
      <c r="F364" s="275"/>
      <c r="G364" s="275"/>
      <c r="H364" s="275">
        <f t="shared" si="6"/>
        <v>0</v>
      </c>
    </row>
    <row r="365" ht="25.05" customHeight="1" spans="1:8">
      <c r="A365" s="278" t="s">
        <v>725</v>
      </c>
      <c r="B365" s="278" t="s">
        <v>254</v>
      </c>
      <c r="C365" s="275">
        <v>0</v>
      </c>
      <c r="D365" s="275"/>
      <c r="E365" s="275"/>
      <c r="F365" s="275"/>
      <c r="G365" s="275"/>
      <c r="H365" s="275">
        <f t="shared" si="6"/>
        <v>0</v>
      </c>
    </row>
    <row r="366" ht="25.05" customHeight="1" spans="1:8">
      <c r="A366" s="278" t="s">
        <v>726</v>
      </c>
      <c r="B366" s="278" t="s">
        <v>171</v>
      </c>
      <c r="C366" s="275">
        <v>0</v>
      </c>
      <c r="D366" s="275"/>
      <c r="E366" s="275"/>
      <c r="F366" s="275"/>
      <c r="G366" s="275"/>
      <c r="H366" s="275">
        <f t="shared" si="6"/>
        <v>0</v>
      </c>
    </row>
    <row r="367" ht="25.05" customHeight="1" spans="1:8">
      <c r="A367" s="278" t="s">
        <v>727</v>
      </c>
      <c r="B367" s="278" t="s">
        <v>728</v>
      </c>
      <c r="C367" s="275">
        <v>56</v>
      </c>
      <c r="D367" s="275"/>
      <c r="E367" s="275"/>
      <c r="F367" s="275"/>
      <c r="G367" s="275"/>
      <c r="H367" s="275">
        <f t="shared" si="6"/>
        <v>56</v>
      </c>
    </row>
    <row r="368" ht="25.05" customHeight="1" spans="1:8">
      <c r="A368" s="278" t="s">
        <v>729</v>
      </c>
      <c r="B368" s="279" t="s">
        <v>730</v>
      </c>
      <c r="C368" s="275">
        <f>SUM(C369:C375)</f>
        <v>0</v>
      </c>
      <c r="D368" s="275"/>
      <c r="E368" s="275"/>
      <c r="F368" s="275"/>
      <c r="G368" s="275"/>
      <c r="H368" s="275">
        <f t="shared" si="6"/>
        <v>0</v>
      </c>
    </row>
    <row r="369" ht="25.05" customHeight="1" spans="1:8">
      <c r="A369" s="278" t="s">
        <v>731</v>
      </c>
      <c r="B369" s="278" t="s">
        <v>153</v>
      </c>
      <c r="C369" s="275">
        <v>0</v>
      </c>
      <c r="D369" s="275"/>
      <c r="E369" s="275"/>
      <c r="F369" s="275"/>
      <c r="G369" s="275"/>
      <c r="H369" s="275">
        <f t="shared" si="6"/>
        <v>0</v>
      </c>
    </row>
    <row r="370" ht="25.05" customHeight="1" spans="1:8">
      <c r="A370" s="278" t="s">
        <v>732</v>
      </c>
      <c r="B370" s="278" t="s">
        <v>155</v>
      </c>
      <c r="C370" s="275">
        <v>0</v>
      </c>
      <c r="D370" s="275"/>
      <c r="E370" s="275"/>
      <c r="F370" s="275"/>
      <c r="G370" s="275"/>
      <c r="H370" s="275">
        <f t="shared" si="6"/>
        <v>0</v>
      </c>
    </row>
    <row r="371" ht="25.05" customHeight="1" spans="1:8">
      <c r="A371" s="278" t="s">
        <v>733</v>
      </c>
      <c r="B371" s="278" t="s">
        <v>157</v>
      </c>
      <c r="C371" s="275">
        <v>0</v>
      </c>
      <c r="D371" s="275"/>
      <c r="E371" s="275"/>
      <c r="F371" s="275"/>
      <c r="G371" s="275"/>
      <c r="H371" s="275">
        <f t="shared" si="6"/>
        <v>0</v>
      </c>
    </row>
    <row r="372" ht="25.05" customHeight="1" spans="1:8">
      <c r="A372" s="278" t="s">
        <v>734</v>
      </c>
      <c r="B372" s="278" t="s">
        <v>735</v>
      </c>
      <c r="C372" s="275">
        <v>0</v>
      </c>
      <c r="D372" s="275"/>
      <c r="E372" s="275"/>
      <c r="F372" s="275"/>
      <c r="G372" s="275"/>
      <c r="H372" s="275">
        <f t="shared" si="6"/>
        <v>0</v>
      </c>
    </row>
    <row r="373" ht="25.05" customHeight="1" spans="1:8">
      <c r="A373" s="278" t="s">
        <v>736</v>
      </c>
      <c r="B373" s="278" t="s">
        <v>737</v>
      </c>
      <c r="C373" s="275">
        <v>0</v>
      </c>
      <c r="D373" s="275"/>
      <c r="E373" s="275"/>
      <c r="F373" s="275"/>
      <c r="G373" s="275"/>
      <c r="H373" s="275">
        <f t="shared" si="6"/>
        <v>0</v>
      </c>
    </row>
    <row r="374" ht="25.05" customHeight="1" spans="1:8">
      <c r="A374" s="278" t="s">
        <v>738</v>
      </c>
      <c r="B374" s="278" t="s">
        <v>171</v>
      </c>
      <c r="C374" s="275">
        <v>0</v>
      </c>
      <c r="D374" s="275"/>
      <c r="E374" s="275"/>
      <c r="F374" s="275"/>
      <c r="G374" s="275"/>
      <c r="H374" s="275">
        <f t="shared" si="6"/>
        <v>0</v>
      </c>
    </row>
    <row r="375" ht="25.05" customHeight="1" spans="1:8">
      <c r="A375" s="278" t="s">
        <v>739</v>
      </c>
      <c r="B375" s="278" t="s">
        <v>740</v>
      </c>
      <c r="C375" s="275"/>
      <c r="D375" s="275"/>
      <c r="E375" s="275"/>
      <c r="F375" s="275"/>
      <c r="G375" s="275"/>
      <c r="H375" s="275">
        <f t="shared" si="6"/>
        <v>0</v>
      </c>
    </row>
    <row r="376" ht="25.05" customHeight="1" spans="1:8">
      <c r="A376" s="278" t="s">
        <v>741</v>
      </c>
      <c r="B376" s="279" t="s">
        <v>742</v>
      </c>
      <c r="C376" s="275">
        <f>SUM(C377:C381)</f>
        <v>0</v>
      </c>
      <c r="D376" s="275"/>
      <c r="E376" s="275"/>
      <c r="F376" s="275"/>
      <c r="G376" s="275"/>
      <c r="H376" s="275">
        <f t="shared" si="6"/>
        <v>0</v>
      </c>
    </row>
    <row r="377" ht="25.05" customHeight="1" spans="1:8">
      <c r="A377" s="278" t="s">
        <v>743</v>
      </c>
      <c r="B377" s="278" t="s">
        <v>153</v>
      </c>
      <c r="C377" s="275">
        <v>0</v>
      </c>
      <c r="D377" s="275"/>
      <c r="E377" s="275"/>
      <c r="F377" s="275"/>
      <c r="G377" s="275"/>
      <c r="H377" s="275">
        <f t="shared" si="6"/>
        <v>0</v>
      </c>
    </row>
    <row r="378" ht="25.05" customHeight="1" spans="1:8">
      <c r="A378" s="278" t="s">
        <v>744</v>
      </c>
      <c r="B378" s="278" t="s">
        <v>155</v>
      </c>
      <c r="C378" s="275">
        <v>0</v>
      </c>
      <c r="D378" s="275"/>
      <c r="E378" s="275"/>
      <c r="F378" s="275"/>
      <c r="G378" s="275"/>
      <c r="H378" s="275">
        <f t="shared" si="6"/>
        <v>0</v>
      </c>
    </row>
    <row r="379" ht="25.05" customHeight="1" spans="1:8">
      <c r="A379" s="278" t="s">
        <v>745</v>
      </c>
      <c r="B379" s="278" t="s">
        <v>254</v>
      </c>
      <c r="C379" s="275">
        <v>0</v>
      </c>
      <c r="D379" s="275"/>
      <c r="E379" s="275"/>
      <c r="F379" s="275"/>
      <c r="G379" s="275"/>
      <c r="H379" s="275">
        <f t="shared" si="6"/>
        <v>0</v>
      </c>
    </row>
    <row r="380" ht="25.05" customHeight="1" spans="1:8">
      <c r="A380" s="278" t="s">
        <v>746</v>
      </c>
      <c r="B380" s="278" t="s">
        <v>747</v>
      </c>
      <c r="C380" s="275">
        <v>0</v>
      </c>
      <c r="D380" s="275"/>
      <c r="E380" s="275"/>
      <c r="F380" s="275"/>
      <c r="G380" s="275"/>
      <c r="H380" s="275">
        <f t="shared" si="6"/>
        <v>0</v>
      </c>
    </row>
    <row r="381" ht="25.05" customHeight="1" spans="1:8">
      <c r="A381" s="278" t="s">
        <v>748</v>
      </c>
      <c r="B381" s="278" t="s">
        <v>749</v>
      </c>
      <c r="C381" s="275">
        <v>0</v>
      </c>
      <c r="D381" s="275"/>
      <c r="E381" s="275"/>
      <c r="F381" s="275"/>
      <c r="G381" s="275"/>
      <c r="H381" s="275">
        <f t="shared" si="6"/>
        <v>0</v>
      </c>
    </row>
    <row r="382" ht="25.05" customHeight="1" spans="1:8">
      <c r="A382" s="278" t="s">
        <v>750</v>
      </c>
      <c r="B382" s="279" t="s">
        <v>751</v>
      </c>
      <c r="C382" s="275">
        <f>C383+C384</f>
        <v>0</v>
      </c>
      <c r="D382" s="275"/>
      <c r="E382" s="275"/>
      <c r="F382" s="275"/>
      <c r="G382" s="275"/>
      <c r="H382" s="275">
        <f t="shared" si="6"/>
        <v>0</v>
      </c>
    </row>
    <row r="383" ht="25.05" customHeight="1" spans="1:8">
      <c r="A383" s="278" t="s">
        <v>752</v>
      </c>
      <c r="B383" s="278" t="s">
        <v>753</v>
      </c>
      <c r="C383" s="275">
        <v>0</v>
      </c>
      <c r="D383" s="275"/>
      <c r="E383" s="275"/>
      <c r="F383" s="275"/>
      <c r="G383" s="275"/>
      <c r="H383" s="275">
        <f t="shared" si="6"/>
        <v>0</v>
      </c>
    </row>
    <row r="384" ht="25.05" customHeight="1" spans="1:8">
      <c r="A384" s="278" t="s">
        <v>754</v>
      </c>
      <c r="B384" s="278" t="s">
        <v>755</v>
      </c>
      <c r="C384" s="275"/>
      <c r="D384" s="275"/>
      <c r="E384" s="275"/>
      <c r="F384" s="275"/>
      <c r="G384" s="275"/>
      <c r="H384" s="275">
        <f t="shared" si="6"/>
        <v>0</v>
      </c>
    </row>
    <row r="385" ht="25.05" customHeight="1" spans="1:8">
      <c r="A385" s="278" t="s">
        <v>756</v>
      </c>
      <c r="B385" s="279" t="s">
        <v>757</v>
      </c>
      <c r="C385" s="275">
        <f>C386+C391+C398+C404+C410+C414+C418+C422+C428+C435</f>
        <v>46852.6313</v>
      </c>
      <c r="D385" s="275">
        <f>D386+D391+D398+D404+D410+D414+D418+D422+D428+D435</f>
        <v>2526</v>
      </c>
      <c r="E385" s="275">
        <f>E386+E391+E398+E404+E410+E414+E418+E422+E428+E435</f>
        <v>6010</v>
      </c>
      <c r="F385" s="275"/>
      <c r="G385" s="275"/>
      <c r="H385" s="275">
        <f t="shared" si="6"/>
        <v>55388.6313</v>
      </c>
    </row>
    <row r="386" ht="25.05" customHeight="1" spans="1:8">
      <c r="A386" s="278" t="s">
        <v>758</v>
      </c>
      <c r="B386" s="279" t="s">
        <v>759</v>
      </c>
      <c r="C386" s="275">
        <f>SUM(C387:C390)</f>
        <v>8328.2463</v>
      </c>
      <c r="D386" s="275">
        <f>SUM(D387:D390)</f>
        <v>2526</v>
      </c>
      <c r="E386" s="275">
        <f>SUM(E387:E390)</f>
        <v>6010</v>
      </c>
      <c r="F386" s="275"/>
      <c r="G386" s="275"/>
      <c r="H386" s="275">
        <f t="shared" si="6"/>
        <v>16864.2463</v>
      </c>
    </row>
    <row r="387" ht="25.05" customHeight="1" spans="1:8">
      <c r="A387" s="278" t="s">
        <v>760</v>
      </c>
      <c r="B387" s="278" t="s">
        <v>153</v>
      </c>
      <c r="C387" s="275">
        <v>8328.2463</v>
      </c>
      <c r="D387" s="275">
        <v>2526</v>
      </c>
      <c r="E387" s="275">
        <v>6010</v>
      </c>
      <c r="F387" s="275"/>
      <c r="G387" s="275"/>
      <c r="H387" s="275">
        <f t="shared" si="6"/>
        <v>16864.2463</v>
      </c>
    </row>
    <row r="388" ht="25.05" customHeight="1" spans="1:8">
      <c r="A388" s="278" t="s">
        <v>761</v>
      </c>
      <c r="B388" s="278" t="s">
        <v>155</v>
      </c>
      <c r="C388" s="275"/>
      <c r="D388" s="275"/>
      <c r="E388" s="275"/>
      <c r="F388" s="275"/>
      <c r="G388" s="275"/>
      <c r="H388" s="275">
        <f t="shared" si="6"/>
        <v>0</v>
      </c>
    </row>
    <row r="389" ht="25.05" customHeight="1" spans="1:8">
      <c r="A389" s="278" t="s">
        <v>762</v>
      </c>
      <c r="B389" s="278" t="s">
        <v>157</v>
      </c>
      <c r="C389" s="275"/>
      <c r="D389" s="275"/>
      <c r="E389" s="275"/>
      <c r="F389" s="275"/>
      <c r="G389" s="275"/>
      <c r="H389" s="275">
        <f t="shared" si="6"/>
        <v>0</v>
      </c>
    </row>
    <row r="390" ht="25.05" customHeight="1" spans="1:8">
      <c r="A390" s="278" t="s">
        <v>763</v>
      </c>
      <c r="B390" s="278" t="s">
        <v>764</v>
      </c>
      <c r="C390" s="275"/>
      <c r="D390" s="275"/>
      <c r="E390" s="275"/>
      <c r="F390" s="275"/>
      <c r="G390" s="275"/>
      <c r="H390" s="275">
        <f t="shared" si="6"/>
        <v>0</v>
      </c>
    </row>
    <row r="391" ht="25.05" customHeight="1" spans="1:8">
      <c r="A391" s="278" t="s">
        <v>765</v>
      </c>
      <c r="B391" s="279" t="s">
        <v>766</v>
      </c>
      <c r="C391" s="275">
        <f>SUM(C392:C397)</f>
        <v>37949.0394</v>
      </c>
      <c r="D391" s="275"/>
      <c r="E391" s="275"/>
      <c r="F391" s="275"/>
      <c r="G391" s="275"/>
      <c r="H391" s="275">
        <f t="shared" ref="H391:H454" si="7">C391+D391+E391</f>
        <v>37949.0394</v>
      </c>
    </row>
    <row r="392" ht="25.05" customHeight="1" spans="1:8">
      <c r="A392" s="278" t="s">
        <v>767</v>
      </c>
      <c r="B392" s="278" t="s">
        <v>768</v>
      </c>
      <c r="C392" s="275">
        <v>1185.9899</v>
      </c>
      <c r="D392" s="275"/>
      <c r="E392" s="275"/>
      <c r="F392" s="275"/>
      <c r="G392" s="275"/>
      <c r="H392" s="275">
        <f t="shared" si="7"/>
        <v>1185.9899</v>
      </c>
    </row>
    <row r="393" ht="25.05" customHeight="1" spans="1:8">
      <c r="A393" s="278" t="s">
        <v>769</v>
      </c>
      <c r="B393" s="278" t="s">
        <v>770</v>
      </c>
      <c r="C393" s="275">
        <v>16422.8754</v>
      </c>
      <c r="D393" s="275"/>
      <c r="E393" s="275"/>
      <c r="F393" s="275"/>
      <c r="G393" s="275"/>
      <c r="H393" s="275">
        <f t="shared" si="7"/>
        <v>16422.8754</v>
      </c>
    </row>
    <row r="394" ht="25.05" customHeight="1" spans="1:8">
      <c r="A394" s="278" t="s">
        <v>771</v>
      </c>
      <c r="B394" s="278" t="s">
        <v>772</v>
      </c>
      <c r="C394" s="275">
        <v>12020.798</v>
      </c>
      <c r="D394" s="275"/>
      <c r="E394" s="275"/>
      <c r="F394" s="275"/>
      <c r="G394" s="275"/>
      <c r="H394" s="275">
        <f t="shared" si="7"/>
        <v>12020.798</v>
      </c>
    </row>
    <row r="395" ht="25.05" customHeight="1" spans="1:8">
      <c r="A395" s="278" t="s">
        <v>773</v>
      </c>
      <c r="B395" s="278" t="s">
        <v>774</v>
      </c>
      <c r="C395" s="275">
        <v>6665.5784</v>
      </c>
      <c r="D395" s="275"/>
      <c r="E395" s="275"/>
      <c r="F395" s="275"/>
      <c r="G395" s="275"/>
      <c r="H395" s="275">
        <f t="shared" si="7"/>
        <v>6665.5784</v>
      </c>
    </row>
    <row r="396" ht="25.05" customHeight="1" spans="1:8">
      <c r="A396" s="278" t="s">
        <v>775</v>
      </c>
      <c r="B396" s="278" t="s">
        <v>776</v>
      </c>
      <c r="C396" s="275">
        <v>1653.7977</v>
      </c>
      <c r="D396" s="275"/>
      <c r="E396" s="275"/>
      <c r="F396" s="275"/>
      <c r="G396" s="275"/>
      <c r="H396" s="275">
        <f t="shared" si="7"/>
        <v>1653.7977</v>
      </c>
    </row>
    <row r="397" ht="25.05" customHeight="1" spans="1:8">
      <c r="A397" s="278" t="s">
        <v>777</v>
      </c>
      <c r="B397" s="278" t="s">
        <v>778</v>
      </c>
      <c r="C397" s="275"/>
      <c r="D397" s="275"/>
      <c r="E397" s="275"/>
      <c r="F397" s="275"/>
      <c r="G397" s="275"/>
      <c r="H397" s="275">
        <f t="shared" si="7"/>
        <v>0</v>
      </c>
    </row>
    <row r="398" ht="25.05" customHeight="1" spans="1:8">
      <c r="A398" s="278" t="s">
        <v>779</v>
      </c>
      <c r="B398" s="279" t="s">
        <v>780</v>
      </c>
      <c r="C398" s="275">
        <f>SUM(C399:C403)</f>
        <v>0</v>
      </c>
      <c r="D398" s="275"/>
      <c r="E398" s="275"/>
      <c r="F398" s="275"/>
      <c r="G398" s="275"/>
      <c r="H398" s="275">
        <f t="shared" si="7"/>
        <v>0</v>
      </c>
    </row>
    <row r="399" ht="25.05" customHeight="1" spans="1:8">
      <c r="A399" s="278" t="s">
        <v>781</v>
      </c>
      <c r="B399" s="278" t="s">
        <v>782</v>
      </c>
      <c r="C399" s="275">
        <v>0</v>
      </c>
      <c r="D399" s="275"/>
      <c r="E399" s="275"/>
      <c r="F399" s="275"/>
      <c r="G399" s="275"/>
      <c r="H399" s="275">
        <f t="shared" si="7"/>
        <v>0</v>
      </c>
    </row>
    <row r="400" ht="25.05" customHeight="1" spans="1:8">
      <c r="A400" s="278" t="s">
        <v>783</v>
      </c>
      <c r="B400" s="278" t="s">
        <v>784</v>
      </c>
      <c r="C400" s="275">
        <v>0</v>
      </c>
      <c r="D400" s="275"/>
      <c r="E400" s="275"/>
      <c r="F400" s="275"/>
      <c r="G400" s="275"/>
      <c r="H400" s="275">
        <f t="shared" si="7"/>
        <v>0</v>
      </c>
    </row>
    <row r="401" ht="25.05" customHeight="1" spans="1:8">
      <c r="A401" s="278" t="s">
        <v>785</v>
      </c>
      <c r="B401" s="278" t="s">
        <v>786</v>
      </c>
      <c r="C401" s="275">
        <v>0</v>
      </c>
      <c r="D401" s="275"/>
      <c r="E401" s="275"/>
      <c r="F401" s="275"/>
      <c r="G401" s="275"/>
      <c r="H401" s="275">
        <f t="shared" si="7"/>
        <v>0</v>
      </c>
    </row>
    <row r="402" ht="25.05" customHeight="1" spans="1:8">
      <c r="A402" s="278" t="s">
        <v>787</v>
      </c>
      <c r="B402" s="278" t="s">
        <v>788</v>
      </c>
      <c r="C402" s="275">
        <v>0</v>
      </c>
      <c r="D402" s="275"/>
      <c r="E402" s="275"/>
      <c r="F402" s="275"/>
      <c r="G402" s="275"/>
      <c r="H402" s="275">
        <f t="shared" si="7"/>
        <v>0</v>
      </c>
    </row>
    <row r="403" ht="25.05" customHeight="1" spans="1:8">
      <c r="A403" s="278" t="s">
        <v>789</v>
      </c>
      <c r="B403" s="278" t="s">
        <v>790</v>
      </c>
      <c r="C403" s="275"/>
      <c r="D403" s="275"/>
      <c r="E403" s="275"/>
      <c r="F403" s="275"/>
      <c r="G403" s="275"/>
      <c r="H403" s="275">
        <f t="shared" si="7"/>
        <v>0</v>
      </c>
    </row>
    <row r="404" ht="25.05" customHeight="1" spans="1:8">
      <c r="A404" s="278" t="s">
        <v>791</v>
      </c>
      <c r="B404" s="279" t="s">
        <v>792</v>
      </c>
      <c r="C404" s="275">
        <f>SUM(C405:C409)</f>
        <v>30.5</v>
      </c>
      <c r="D404" s="275"/>
      <c r="E404" s="275"/>
      <c r="F404" s="275"/>
      <c r="G404" s="275"/>
      <c r="H404" s="275">
        <f t="shared" si="7"/>
        <v>30.5</v>
      </c>
    </row>
    <row r="405" ht="25.05" customHeight="1" spans="1:8">
      <c r="A405" s="278" t="s">
        <v>793</v>
      </c>
      <c r="B405" s="278" t="s">
        <v>794</v>
      </c>
      <c r="C405" s="275">
        <v>0</v>
      </c>
      <c r="D405" s="275"/>
      <c r="E405" s="275"/>
      <c r="F405" s="275"/>
      <c r="G405" s="275"/>
      <c r="H405" s="275">
        <f t="shared" si="7"/>
        <v>0</v>
      </c>
    </row>
    <row r="406" ht="25.05" customHeight="1" spans="1:8">
      <c r="A406" s="278" t="s">
        <v>795</v>
      </c>
      <c r="B406" s="278" t="s">
        <v>796</v>
      </c>
      <c r="C406" s="275">
        <v>0</v>
      </c>
      <c r="D406" s="275"/>
      <c r="E406" s="275"/>
      <c r="F406" s="275"/>
      <c r="G406" s="275"/>
      <c r="H406" s="275">
        <f t="shared" si="7"/>
        <v>0</v>
      </c>
    </row>
    <row r="407" ht="25.05" customHeight="1" spans="1:8">
      <c r="A407" s="278" t="s">
        <v>797</v>
      </c>
      <c r="B407" s="278" t="s">
        <v>798</v>
      </c>
      <c r="C407" s="275">
        <v>0</v>
      </c>
      <c r="D407" s="275"/>
      <c r="E407" s="275"/>
      <c r="F407" s="275"/>
      <c r="G407" s="275"/>
      <c r="H407" s="275">
        <f t="shared" si="7"/>
        <v>0</v>
      </c>
    </row>
    <row r="408" ht="25.05" customHeight="1" spans="1:8">
      <c r="A408" s="278" t="s">
        <v>799</v>
      </c>
      <c r="B408" s="278" t="s">
        <v>800</v>
      </c>
      <c r="C408" s="275">
        <v>0</v>
      </c>
      <c r="D408" s="275"/>
      <c r="E408" s="275"/>
      <c r="F408" s="275"/>
      <c r="G408" s="275"/>
      <c r="H408" s="275">
        <f t="shared" si="7"/>
        <v>0</v>
      </c>
    </row>
    <row r="409" ht="25.05" customHeight="1" spans="1:8">
      <c r="A409" s="278" t="s">
        <v>801</v>
      </c>
      <c r="B409" s="278" t="s">
        <v>802</v>
      </c>
      <c r="C409" s="275">
        <v>30.5</v>
      </c>
      <c r="D409" s="275"/>
      <c r="E409" s="275"/>
      <c r="F409" s="275"/>
      <c r="G409" s="275"/>
      <c r="H409" s="275">
        <f t="shared" si="7"/>
        <v>30.5</v>
      </c>
    </row>
    <row r="410" ht="25.05" customHeight="1" spans="1:8">
      <c r="A410" s="278" t="s">
        <v>803</v>
      </c>
      <c r="B410" s="279" t="s">
        <v>804</v>
      </c>
      <c r="C410" s="275">
        <f>SUM(C411:C413)</f>
        <v>0</v>
      </c>
      <c r="D410" s="275"/>
      <c r="E410" s="275"/>
      <c r="F410" s="275"/>
      <c r="G410" s="275"/>
      <c r="H410" s="275">
        <f t="shared" si="7"/>
        <v>0</v>
      </c>
    </row>
    <row r="411" ht="25.05" customHeight="1" spans="1:8">
      <c r="A411" s="278" t="s">
        <v>805</v>
      </c>
      <c r="B411" s="278" t="s">
        <v>806</v>
      </c>
      <c r="C411" s="275">
        <v>0</v>
      </c>
      <c r="D411" s="275"/>
      <c r="E411" s="275"/>
      <c r="F411" s="275"/>
      <c r="G411" s="275"/>
      <c r="H411" s="275">
        <f t="shared" si="7"/>
        <v>0</v>
      </c>
    </row>
    <row r="412" ht="25.05" customHeight="1" spans="1:8">
      <c r="A412" s="278" t="s">
        <v>807</v>
      </c>
      <c r="B412" s="278" t="s">
        <v>808</v>
      </c>
      <c r="C412" s="275">
        <v>0</v>
      </c>
      <c r="D412" s="275"/>
      <c r="E412" s="275"/>
      <c r="F412" s="275"/>
      <c r="G412" s="275"/>
      <c r="H412" s="275">
        <f t="shared" si="7"/>
        <v>0</v>
      </c>
    </row>
    <row r="413" ht="25.05" customHeight="1" spans="1:8">
      <c r="A413" s="278" t="s">
        <v>809</v>
      </c>
      <c r="B413" s="278" t="s">
        <v>810</v>
      </c>
      <c r="C413" s="275">
        <v>0</v>
      </c>
      <c r="D413" s="275"/>
      <c r="E413" s="275"/>
      <c r="F413" s="275"/>
      <c r="G413" s="275"/>
      <c r="H413" s="275">
        <f t="shared" si="7"/>
        <v>0</v>
      </c>
    </row>
    <row r="414" ht="25.05" customHeight="1" spans="1:8">
      <c r="A414" s="278" t="s">
        <v>811</v>
      </c>
      <c r="B414" s="279" t="s">
        <v>812</v>
      </c>
      <c r="C414" s="275">
        <f>SUM(C415:C417)</f>
        <v>0</v>
      </c>
      <c r="D414" s="275"/>
      <c r="E414" s="275"/>
      <c r="F414" s="275"/>
      <c r="G414" s="275"/>
      <c r="H414" s="275">
        <f t="shared" si="7"/>
        <v>0</v>
      </c>
    </row>
    <row r="415" ht="25.05" customHeight="1" spans="1:8">
      <c r="A415" s="278" t="s">
        <v>813</v>
      </c>
      <c r="B415" s="278" t="s">
        <v>814</v>
      </c>
      <c r="C415" s="275">
        <v>0</v>
      </c>
      <c r="D415" s="275"/>
      <c r="E415" s="275"/>
      <c r="F415" s="275"/>
      <c r="G415" s="275"/>
      <c r="H415" s="275">
        <f t="shared" si="7"/>
        <v>0</v>
      </c>
    </row>
    <row r="416" ht="25.05" customHeight="1" spans="1:8">
      <c r="A416" s="278" t="s">
        <v>815</v>
      </c>
      <c r="B416" s="278" t="s">
        <v>816</v>
      </c>
      <c r="C416" s="275">
        <v>0</v>
      </c>
      <c r="D416" s="275"/>
      <c r="E416" s="275"/>
      <c r="F416" s="275"/>
      <c r="G416" s="275"/>
      <c r="H416" s="275">
        <f t="shared" si="7"/>
        <v>0</v>
      </c>
    </row>
    <row r="417" ht="25.05" customHeight="1" spans="1:8">
      <c r="A417" s="278" t="s">
        <v>817</v>
      </c>
      <c r="B417" s="278" t="s">
        <v>818</v>
      </c>
      <c r="C417" s="275">
        <v>0</v>
      </c>
      <c r="D417" s="275"/>
      <c r="E417" s="275"/>
      <c r="F417" s="275"/>
      <c r="G417" s="275"/>
      <c r="H417" s="275">
        <f t="shared" si="7"/>
        <v>0</v>
      </c>
    </row>
    <row r="418" ht="25.05" customHeight="1" spans="1:8">
      <c r="A418" s="278" t="s">
        <v>819</v>
      </c>
      <c r="B418" s="279" t="s">
        <v>820</v>
      </c>
      <c r="C418" s="275">
        <f>SUM(C419:C421)</f>
        <v>238.1191</v>
      </c>
      <c r="D418" s="275"/>
      <c r="E418" s="275"/>
      <c r="F418" s="275"/>
      <c r="G418" s="275"/>
      <c r="H418" s="275">
        <f t="shared" si="7"/>
        <v>238.1191</v>
      </c>
    </row>
    <row r="419" ht="25.05" customHeight="1" spans="1:8">
      <c r="A419" s="278" t="s">
        <v>821</v>
      </c>
      <c r="B419" s="278" t="s">
        <v>822</v>
      </c>
      <c r="C419" s="275">
        <v>238.1191</v>
      </c>
      <c r="D419" s="275"/>
      <c r="E419" s="275"/>
      <c r="F419" s="275"/>
      <c r="G419" s="275"/>
      <c r="H419" s="275">
        <f t="shared" si="7"/>
        <v>238.1191</v>
      </c>
    </row>
    <row r="420" ht="25.05" customHeight="1" spans="1:8">
      <c r="A420" s="278" t="s">
        <v>823</v>
      </c>
      <c r="B420" s="278" t="s">
        <v>824</v>
      </c>
      <c r="C420" s="275">
        <v>0</v>
      </c>
      <c r="D420" s="275"/>
      <c r="E420" s="275"/>
      <c r="F420" s="275"/>
      <c r="G420" s="275"/>
      <c r="H420" s="275">
        <f t="shared" si="7"/>
        <v>0</v>
      </c>
    </row>
    <row r="421" ht="25.05" customHeight="1" spans="1:8">
      <c r="A421" s="278" t="s">
        <v>825</v>
      </c>
      <c r="B421" s="278" t="s">
        <v>826</v>
      </c>
      <c r="C421" s="275"/>
      <c r="D421" s="275"/>
      <c r="E421" s="275"/>
      <c r="F421" s="275"/>
      <c r="G421" s="275"/>
      <c r="H421" s="275">
        <f t="shared" si="7"/>
        <v>0</v>
      </c>
    </row>
    <row r="422" ht="25.05" customHeight="1" spans="1:8">
      <c r="A422" s="278" t="s">
        <v>827</v>
      </c>
      <c r="B422" s="279" t="s">
        <v>828</v>
      </c>
      <c r="C422" s="275">
        <f>SUM(C423:C427)</f>
        <v>160.3565</v>
      </c>
      <c r="D422" s="275"/>
      <c r="E422" s="275"/>
      <c r="F422" s="275"/>
      <c r="G422" s="275"/>
      <c r="H422" s="275">
        <f t="shared" si="7"/>
        <v>160.3565</v>
      </c>
    </row>
    <row r="423" ht="25.05" customHeight="1" spans="1:8">
      <c r="A423" s="278" t="s">
        <v>829</v>
      </c>
      <c r="B423" s="278" t="s">
        <v>830</v>
      </c>
      <c r="C423" s="275">
        <v>160.3565</v>
      </c>
      <c r="D423" s="275"/>
      <c r="E423" s="275"/>
      <c r="F423" s="275"/>
      <c r="G423" s="275"/>
      <c r="H423" s="275">
        <f t="shared" si="7"/>
        <v>160.3565</v>
      </c>
    </row>
    <row r="424" ht="25.05" customHeight="1" spans="1:8">
      <c r="A424" s="278" t="s">
        <v>831</v>
      </c>
      <c r="B424" s="278" t="s">
        <v>832</v>
      </c>
      <c r="C424" s="275">
        <v>0</v>
      </c>
      <c r="D424" s="275"/>
      <c r="E424" s="275"/>
      <c r="F424" s="275"/>
      <c r="G424" s="275"/>
      <c r="H424" s="275">
        <f t="shared" si="7"/>
        <v>0</v>
      </c>
    </row>
    <row r="425" ht="25.05" customHeight="1" spans="1:8">
      <c r="A425" s="278" t="s">
        <v>833</v>
      </c>
      <c r="B425" s="278" t="s">
        <v>834</v>
      </c>
      <c r="C425" s="275">
        <v>0</v>
      </c>
      <c r="D425" s="275"/>
      <c r="E425" s="275"/>
      <c r="F425" s="275"/>
      <c r="G425" s="275"/>
      <c r="H425" s="275">
        <f t="shared" si="7"/>
        <v>0</v>
      </c>
    </row>
    <row r="426" ht="25.05" customHeight="1" spans="1:8">
      <c r="A426" s="278" t="s">
        <v>835</v>
      </c>
      <c r="B426" s="278" t="s">
        <v>836</v>
      </c>
      <c r="C426" s="275">
        <v>0</v>
      </c>
      <c r="D426" s="275"/>
      <c r="E426" s="275"/>
      <c r="F426" s="275"/>
      <c r="G426" s="275"/>
      <c r="H426" s="275">
        <f t="shared" si="7"/>
        <v>0</v>
      </c>
    </row>
    <row r="427" ht="25.05" customHeight="1" spans="1:8">
      <c r="A427" s="278" t="s">
        <v>837</v>
      </c>
      <c r="B427" s="278" t="s">
        <v>838</v>
      </c>
      <c r="C427" s="275">
        <v>0</v>
      </c>
      <c r="D427" s="275"/>
      <c r="E427" s="275"/>
      <c r="F427" s="275"/>
      <c r="G427" s="275"/>
      <c r="H427" s="275">
        <f t="shared" si="7"/>
        <v>0</v>
      </c>
    </row>
    <row r="428" ht="25.05" customHeight="1" spans="1:8">
      <c r="A428" s="278" t="s">
        <v>839</v>
      </c>
      <c r="B428" s="279" t="s">
        <v>840</v>
      </c>
      <c r="C428" s="275">
        <f>SUM(C429:C434)</f>
        <v>146.37</v>
      </c>
      <c r="D428" s="275"/>
      <c r="E428" s="275"/>
      <c r="F428" s="275"/>
      <c r="G428" s="275"/>
      <c r="H428" s="275">
        <f t="shared" si="7"/>
        <v>146.37</v>
      </c>
    </row>
    <row r="429" ht="25.05" customHeight="1" spans="1:8">
      <c r="A429" s="278" t="s">
        <v>841</v>
      </c>
      <c r="B429" s="278" t="s">
        <v>842</v>
      </c>
      <c r="C429" s="275">
        <v>0</v>
      </c>
      <c r="D429" s="275"/>
      <c r="E429" s="275"/>
      <c r="F429" s="275"/>
      <c r="G429" s="275"/>
      <c r="H429" s="275">
        <f t="shared" si="7"/>
        <v>0</v>
      </c>
    </row>
    <row r="430" ht="25.05" customHeight="1" spans="1:8">
      <c r="A430" s="278" t="s">
        <v>843</v>
      </c>
      <c r="B430" s="278" t="s">
        <v>844</v>
      </c>
      <c r="C430" s="275">
        <v>0</v>
      </c>
      <c r="D430" s="275"/>
      <c r="E430" s="275"/>
      <c r="F430" s="275"/>
      <c r="G430" s="275"/>
      <c r="H430" s="275">
        <f t="shared" si="7"/>
        <v>0</v>
      </c>
    </row>
    <row r="431" ht="25.05" customHeight="1" spans="1:8">
      <c r="A431" s="278" t="s">
        <v>845</v>
      </c>
      <c r="B431" s="278" t="s">
        <v>846</v>
      </c>
      <c r="C431" s="275">
        <v>0</v>
      </c>
      <c r="D431" s="275"/>
      <c r="E431" s="275"/>
      <c r="F431" s="275"/>
      <c r="G431" s="275"/>
      <c r="H431" s="275">
        <f t="shared" si="7"/>
        <v>0</v>
      </c>
    </row>
    <row r="432" ht="25.05" customHeight="1" spans="1:8">
      <c r="A432" s="278" t="s">
        <v>847</v>
      </c>
      <c r="B432" s="278" t="s">
        <v>848</v>
      </c>
      <c r="C432" s="275">
        <v>0</v>
      </c>
      <c r="D432" s="275"/>
      <c r="E432" s="275"/>
      <c r="F432" s="275"/>
      <c r="G432" s="275"/>
      <c r="H432" s="275">
        <f t="shared" si="7"/>
        <v>0</v>
      </c>
    </row>
    <row r="433" ht="25.05" customHeight="1" spans="1:8">
      <c r="A433" s="278" t="s">
        <v>849</v>
      </c>
      <c r="B433" s="278" t="s">
        <v>850</v>
      </c>
      <c r="C433" s="275">
        <v>0</v>
      </c>
      <c r="D433" s="275"/>
      <c r="E433" s="275"/>
      <c r="F433" s="275"/>
      <c r="G433" s="275"/>
      <c r="H433" s="275">
        <f t="shared" si="7"/>
        <v>0</v>
      </c>
    </row>
    <row r="434" ht="25.05" customHeight="1" spans="1:8">
      <c r="A434" s="278" t="s">
        <v>851</v>
      </c>
      <c r="B434" s="278" t="s">
        <v>852</v>
      </c>
      <c r="C434" s="275">
        <v>146.37</v>
      </c>
      <c r="D434" s="275"/>
      <c r="E434" s="275"/>
      <c r="F434" s="275"/>
      <c r="G434" s="275"/>
      <c r="H434" s="275">
        <f t="shared" si="7"/>
        <v>146.37</v>
      </c>
    </row>
    <row r="435" ht="25.05" customHeight="1" spans="1:8">
      <c r="A435" s="278" t="s">
        <v>853</v>
      </c>
      <c r="B435" s="279" t="s">
        <v>854</v>
      </c>
      <c r="C435" s="275">
        <f>C436</f>
        <v>0</v>
      </c>
      <c r="D435" s="275"/>
      <c r="E435" s="275"/>
      <c r="F435" s="275"/>
      <c r="G435" s="275"/>
      <c r="H435" s="275">
        <f t="shared" si="7"/>
        <v>0</v>
      </c>
    </row>
    <row r="436" ht="25.05" customHeight="1" spans="1:8">
      <c r="A436" s="278" t="s">
        <v>855</v>
      </c>
      <c r="B436" s="278" t="s">
        <v>856</v>
      </c>
      <c r="C436" s="275">
        <v>0</v>
      </c>
      <c r="D436" s="275"/>
      <c r="E436" s="275"/>
      <c r="F436" s="275"/>
      <c r="G436" s="275"/>
      <c r="H436" s="275">
        <f t="shared" si="7"/>
        <v>0</v>
      </c>
    </row>
    <row r="437" ht="25.05" customHeight="1" spans="1:8">
      <c r="A437" s="278" t="s">
        <v>857</v>
      </c>
      <c r="B437" s="279" t="s">
        <v>858</v>
      </c>
      <c r="C437" s="275">
        <f>SUM(C438,C443,C452,C458,C463,C468,C473,C480,C484,C488)</f>
        <v>323.23</v>
      </c>
      <c r="D437" s="275">
        <f>SUM(D438,D443,D452,D458,D463,D468,D473,D480,D484,D488)</f>
        <v>268</v>
      </c>
      <c r="E437" s="275">
        <f>SUM(E438,E443,E452,E458,E463,E468,E473,E480,E484,E488)</f>
        <v>4025</v>
      </c>
      <c r="F437" s="275"/>
      <c r="G437" s="275"/>
      <c r="H437" s="275">
        <f t="shared" si="7"/>
        <v>4616.23</v>
      </c>
    </row>
    <row r="438" ht="25.05" customHeight="1" spans="1:8">
      <c r="A438" s="278" t="s">
        <v>859</v>
      </c>
      <c r="B438" s="279" t="s">
        <v>860</v>
      </c>
      <c r="C438" s="275">
        <f>SUM(C439:C442)</f>
        <v>323.23</v>
      </c>
      <c r="D438" s="275">
        <f>SUM(D439:D442)</f>
        <v>268</v>
      </c>
      <c r="E438" s="275">
        <f>SUM(E439:E442)</f>
        <v>4025</v>
      </c>
      <c r="F438" s="275"/>
      <c r="G438" s="275"/>
      <c r="H438" s="275">
        <f t="shared" si="7"/>
        <v>4616.23</v>
      </c>
    </row>
    <row r="439" ht="25.05" customHeight="1" spans="1:8">
      <c r="A439" s="278" t="s">
        <v>861</v>
      </c>
      <c r="B439" s="278" t="s">
        <v>153</v>
      </c>
      <c r="C439" s="275">
        <v>253.23</v>
      </c>
      <c r="D439" s="275">
        <v>268</v>
      </c>
      <c r="E439" s="275">
        <v>4025</v>
      </c>
      <c r="F439" s="275"/>
      <c r="G439" s="275"/>
      <c r="H439" s="275">
        <f t="shared" si="7"/>
        <v>4546.23</v>
      </c>
    </row>
    <row r="440" ht="25.05" customHeight="1" spans="1:8">
      <c r="A440" s="278" t="s">
        <v>862</v>
      </c>
      <c r="B440" s="278" t="s">
        <v>155</v>
      </c>
      <c r="C440" s="275">
        <v>70</v>
      </c>
      <c r="D440" s="275"/>
      <c r="E440" s="275"/>
      <c r="F440" s="275"/>
      <c r="G440" s="275"/>
      <c r="H440" s="275">
        <f t="shared" si="7"/>
        <v>70</v>
      </c>
    </row>
    <row r="441" ht="25.05" customHeight="1" spans="1:8">
      <c r="A441" s="278" t="s">
        <v>863</v>
      </c>
      <c r="B441" s="278" t="s">
        <v>157</v>
      </c>
      <c r="C441" s="275">
        <v>0</v>
      </c>
      <c r="D441" s="275"/>
      <c r="E441" s="275"/>
      <c r="F441" s="275"/>
      <c r="G441" s="275"/>
      <c r="H441" s="275">
        <f t="shared" si="7"/>
        <v>0</v>
      </c>
    </row>
    <row r="442" ht="25.05" customHeight="1" spans="1:8">
      <c r="A442" s="278" t="s">
        <v>864</v>
      </c>
      <c r="B442" s="278" t="s">
        <v>865</v>
      </c>
      <c r="C442" s="275">
        <v>0</v>
      </c>
      <c r="D442" s="275"/>
      <c r="E442" s="275"/>
      <c r="F442" s="275"/>
      <c r="G442" s="275"/>
      <c r="H442" s="275">
        <f t="shared" si="7"/>
        <v>0</v>
      </c>
    </row>
    <row r="443" ht="25.05" customHeight="1" spans="1:8">
      <c r="A443" s="278" t="s">
        <v>866</v>
      </c>
      <c r="B443" s="279" t="s">
        <v>867</v>
      </c>
      <c r="C443" s="275">
        <f>SUM(C444:C451)</f>
        <v>0</v>
      </c>
      <c r="D443" s="275"/>
      <c r="E443" s="275"/>
      <c r="F443" s="275"/>
      <c r="G443" s="275"/>
      <c r="H443" s="275">
        <f t="shared" si="7"/>
        <v>0</v>
      </c>
    </row>
    <row r="444" ht="25.05" customHeight="1" spans="1:8">
      <c r="A444" s="278" t="s">
        <v>868</v>
      </c>
      <c r="B444" s="278" t="s">
        <v>869</v>
      </c>
      <c r="C444" s="275">
        <v>0</v>
      </c>
      <c r="D444" s="275"/>
      <c r="E444" s="275"/>
      <c r="F444" s="275"/>
      <c r="G444" s="275"/>
      <c r="H444" s="275">
        <f t="shared" si="7"/>
        <v>0</v>
      </c>
    </row>
    <row r="445" ht="25.05" customHeight="1" spans="1:8">
      <c r="A445" s="278" t="s">
        <v>870</v>
      </c>
      <c r="B445" s="278" t="s">
        <v>871</v>
      </c>
      <c r="C445" s="275">
        <v>0</v>
      </c>
      <c r="D445" s="275"/>
      <c r="E445" s="275"/>
      <c r="F445" s="275"/>
      <c r="G445" s="275"/>
      <c r="H445" s="275">
        <f t="shared" si="7"/>
        <v>0</v>
      </c>
    </row>
    <row r="446" ht="25.05" customHeight="1" spans="1:8">
      <c r="A446" s="278" t="s">
        <v>872</v>
      </c>
      <c r="B446" s="278" t="s">
        <v>873</v>
      </c>
      <c r="C446" s="275">
        <v>0</v>
      </c>
      <c r="D446" s="275"/>
      <c r="E446" s="275"/>
      <c r="F446" s="275"/>
      <c r="G446" s="275"/>
      <c r="H446" s="275">
        <f t="shared" si="7"/>
        <v>0</v>
      </c>
    </row>
    <row r="447" ht="25.05" customHeight="1" spans="1:8">
      <c r="A447" s="278" t="s">
        <v>874</v>
      </c>
      <c r="B447" s="278" t="s">
        <v>875</v>
      </c>
      <c r="C447" s="275">
        <v>0</v>
      </c>
      <c r="D447" s="275"/>
      <c r="E447" s="275"/>
      <c r="F447" s="275"/>
      <c r="G447" s="275"/>
      <c r="H447" s="275">
        <f t="shared" si="7"/>
        <v>0</v>
      </c>
    </row>
    <row r="448" ht="25.05" customHeight="1" spans="1:8">
      <c r="A448" s="278" t="s">
        <v>876</v>
      </c>
      <c r="B448" s="278" t="s">
        <v>877</v>
      </c>
      <c r="C448" s="275">
        <v>0</v>
      </c>
      <c r="D448" s="275"/>
      <c r="E448" s="275"/>
      <c r="F448" s="275"/>
      <c r="G448" s="275"/>
      <c r="H448" s="275">
        <f t="shared" si="7"/>
        <v>0</v>
      </c>
    </row>
    <row r="449" ht="25.05" customHeight="1" spans="1:8">
      <c r="A449" s="278" t="s">
        <v>878</v>
      </c>
      <c r="B449" s="278" t="s">
        <v>879</v>
      </c>
      <c r="C449" s="275">
        <v>0</v>
      </c>
      <c r="D449" s="275"/>
      <c r="E449" s="275"/>
      <c r="F449" s="275"/>
      <c r="G449" s="275"/>
      <c r="H449" s="275">
        <f t="shared" si="7"/>
        <v>0</v>
      </c>
    </row>
    <row r="450" ht="25.05" customHeight="1" spans="1:8">
      <c r="A450" s="278" t="s">
        <v>880</v>
      </c>
      <c r="B450" s="278" t="s">
        <v>881</v>
      </c>
      <c r="C450" s="275">
        <v>0</v>
      </c>
      <c r="D450" s="275"/>
      <c r="E450" s="275"/>
      <c r="F450" s="275"/>
      <c r="G450" s="275"/>
      <c r="H450" s="275">
        <f t="shared" si="7"/>
        <v>0</v>
      </c>
    </row>
    <row r="451" ht="25.05" customHeight="1" spans="1:8">
      <c r="A451" s="278" t="s">
        <v>882</v>
      </c>
      <c r="B451" s="278" t="s">
        <v>883</v>
      </c>
      <c r="C451" s="275">
        <v>0</v>
      </c>
      <c r="D451" s="275"/>
      <c r="E451" s="275"/>
      <c r="F451" s="275"/>
      <c r="G451" s="275"/>
      <c r="H451" s="275">
        <f t="shared" si="7"/>
        <v>0</v>
      </c>
    </row>
    <row r="452" ht="25.05" customHeight="1" spans="1:8">
      <c r="A452" s="278" t="s">
        <v>884</v>
      </c>
      <c r="B452" s="279" t="s">
        <v>885</v>
      </c>
      <c r="C452" s="275">
        <f>SUM(C453:C457)</f>
        <v>0</v>
      </c>
      <c r="D452" s="275"/>
      <c r="E452" s="275"/>
      <c r="F452" s="275"/>
      <c r="G452" s="275"/>
      <c r="H452" s="275">
        <f t="shared" si="7"/>
        <v>0</v>
      </c>
    </row>
    <row r="453" ht="25.05" customHeight="1" spans="1:8">
      <c r="A453" s="278" t="s">
        <v>886</v>
      </c>
      <c r="B453" s="278" t="s">
        <v>869</v>
      </c>
      <c r="C453" s="275">
        <v>0</v>
      </c>
      <c r="D453" s="275"/>
      <c r="E453" s="275"/>
      <c r="F453" s="275"/>
      <c r="G453" s="275"/>
      <c r="H453" s="275">
        <f t="shared" si="7"/>
        <v>0</v>
      </c>
    </row>
    <row r="454" ht="25.05" customHeight="1" spans="1:8">
      <c r="A454" s="278" t="s">
        <v>887</v>
      </c>
      <c r="B454" s="278" t="s">
        <v>888</v>
      </c>
      <c r="C454" s="275">
        <v>0</v>
      </c>
      <c r="D454" s="275"/>
      <c r="E454" s="275"/>
      <c r="F454" s="275"/>
      <c r="G454" s="275"/>
      <c r="H454" s="275">
        <f t="shared" si="7"/>
        <v>0</v>
      </c>
    </row>
    <row r="455" ht="25.05" customHeight="1" spans="1:8">
      <c r="A455" s="278" t="s">
        <v>889</v>
      </c>
      <c r="B455" s="278" t="s">
        <v>890</v>
      </c>
      <c r="C455" s="275">
        <v>0</v>
      </c>
      <c r="D455" s="275"/>
      <c r="E455" s="275"/>
      <c r="F455" s="275"/>
      <c r="G455" s="275"/>
      <c r="H455" s="275">
        <f t="shared" ref="H455:H518" si="8">C455+D455+E455</f>
        <v>0</v>
      </c>
    </row>
    <row r="456" ht="25.05" customHeight="1" spans="1:8">
      <c r="A456" s="278" t="s">
        <v>891</v>
      </c>
      <c r="B456" s="278" t="s">
        <v>892</v>
      </c>
      <c r="C456" s="275">
        <v>0</v>
      </c>
      <c r="D456" s="275"/>
      <c r="E456" s="275"/>
      <c r="F456" s="275"/>
      <c r="G456" s="275"/>
      <c r="H456" s="275">
        <f t="shared" si="8"/>
        <v>0</v>
      </c>
    </row>
    <row r="457" ht="25.05" customHeight="1" spans="1:8">
      <c r="A457" s="278" t="s">
        <v>893</v>
      </c>
      <c r="B457" s="278" t="s">
        <v>894</v>
      </c>
      <c r="C457" s="275">
        <v>0</v>
      </c>
      <c r="D457" s="275"/>
      <c r="E457" s="275"/>
      <c r="F457" s="275"/>
      <c r="G457" s="275"/>
      <c r="H457" s="275">
        <f t="shared" si="8"/>
        <v>0</v>
      </c>
    </row>
    <row r="458" ht="25.05" customHeight="1" spans="1:8">
      <c r="A458" s="278" t="s">
        <v>895</v>
      </c>
      <c r="B458" s="279" t="s">
        <v>896</v>
      </c>
      <c r="C458" s="275">
        <f>SUM(C459:C462)</f>
        <v>0</v>
      </c>
      <c r="D458" s="275"/>
      <c r="E458" s="275"/>
      <c r="F458" s="275"/>
      <c r="G458" s="275"/>
      <c r="H458" s="275">
        <f t="shared" si="8"/>
        <v>0</v>
      </c>
    </row>
    <row r="459" ht="25.05" customHeight="1" spans="1:8">
      <c r="A459" s="278" t="s">
        <v>897</v>
      </c>
      <c r="B459" s="278" t="s">
        <v>869</v>
      </c>
      <c r="C459" s="275"/>
      <c r="D459" s="275"/>
      <c r="E459" s="275"/>
      <c r="F459" s="275"/>
      <c r="G459" s="275"/>
      <c r="H459" s="275">
        <f t="shared" si="8"/>
        <v>0</v>
      </c>
    </row>
    <row r="460" ht="25.05" customHeight="1" spans="1:8">
      <c r="A460" s="278" t="s">
        <v>898</v>
      </c>
      <c r="B460" s="278" t="s">
        <v>899</v>
      </c>
      <c r="C460" s="275"/>
      <c r="D460" s="275"/>
      <c r="E460" s="275"/>
      <c r="F460" s="275"/>
      <c r="G460" s="275"/>
      <c r="H460" s="275">
        <f t="shared" si="8"/>
        <v>0</v>
      </c>
    </row>
    <row r="461" ht="25.05" customHeight="1" spans="1:8">
      <c r="A461" s="278" t="s">
        <v>900</v>
      </c>
      <c r="B461" s="278" t="s">
        <v>901</v>
      </c>
      <c r="C461" s="275"/>
      <c r="D461" s="275"/>
      <c r="E461" s="275"/>
      <c r="F461" s="275"/>
      <c r="G461" s="275"/>
      <c r="H461" s="275">
        <f t="shared" si="8"/>
        <v>0</v>
      </c>
    </row>
    <row r="462" ht="25.05" customHeight="1" spans="1:8">
      <c r="A462" s="278" t="s">
        <v>902</v>
      </c>
      <c r="B462" s="278" t="s">
        <v>903</v>
      </c>
      <c r="C462" s="275"/>
      <c r="D462" s="275"/>
      <c r="E462" s="275"/>
      <c r="F462" s="275"/>
      <c r="G462" s="275"/>
      <c r="H462" s="275">
        <f t="shared" si="8"/>
        <v>0</v>
      </c>
    </row>
    <row r="463" ht="25.05" customHeight="1" spans="1:8">
      <c r="A463" s="278" t="s">
        <v>904</v>
      </c>
      <c r="B463" s="279" t="s">
        <v>905</v>
      </c>
      <c r="C463" s="275">
        <f>SUM(C464:C467)</f>
        <v>0</v>
      </c>
      <c r="D463" s="275"/>
      <c r="E463" s="275"/>
      <c r="F463" s="275"/>
      <c r="G463" s="275"/>
      <c r="H463" s="275">
        <f t="shared" si="8"/>
        <v>0</v>
      </c>
    </row>
    <row r="464" ht="25.05" customHeight="1" spans="1:8">
      <c r="A464" s="278" t="s">
        <v>906</v>
      </c>
      <c r="B464" s="278" t="s">
        <v>869</v>
      </c>
      <c r="C464" s="275"/>
      <c r="D464" s="275"/>
      <c r="E464" s="275"/>
      <c r="F464" s="275"/>
      <c r="G464" s="275"/>
      <c r="H464" s="275">
        <f t="shared" si="8"/>
        <v>0</v>
      </c>
    </row>
    <row r="465" ht="25.05" customHeight="1" spans="1:8">
      <c r="A465" s="278" t="s">
        <v>907</v>
      </c>
      <c r="B465" s="278" t="s">
        <v>908</v>
      </c>
      <c r="C465" s="275"/>
      <c r="D465" s="275"/>
      <c r="E465" s="275"/>
      <c r="F465" s="275"/>
      <c r="G465" s="275"/>
      <c r="H465" s="275">
        <f t="shared" si="8"/>
        <v>0</v>
      </c>
    </row>
    <row r="466" ht="25.05" customHeight="1" spans="1:8">
      <c r="A466" s="278" t="s">
        <v>909</v>
      </c>
      <c r="B466" s="278" t="s">
        <v>910</v>
      </c>
      <c r="C466" s="275"/>
      <c r="D466" s="275"/>
      <c r="E466" s="275"/>
      <c r="F466" s="275"/>
      <c r="G466" s="275"/>
      <c r="H466" s="275">
        <f t="shared" si="8"/>
        <v>0</v>
      </c>
    </row>
    <row r="467" ht="25.05" customHeight="1" spans="1:8">
      <c r="A467" s="278" t="s">
        <v>911</v>
      </c>
      <c r="B467" s="278" t="s">
        <v>912</v>
      </c>
      <c r="C467" s="275"/>
      <c r="D467" s="275"/>
      <c r="E467" s="275"/>
      <c r="F467" s="275"/>
      <c r="G467" s="275"/>
      <c r="H467" s="275">
        <f t="shared" si="8"/>
        <v>0</v>
      </c>
    </row>
    <row r="468" ht="25.05" customHeight="1" spans="1:8">
      <c r="A468" s="278" t="s">
        <v>913</v>
      </c>
      <c r="B468" s="279" t="s">
        <v>914</v>
      </c>
      <c r="C468" s="275">
        <f>SUM(C469:C472)</f>
        <v>0</v>
      </c>
      <c r="D468" s="275"/>
      <c r="E468" s="275"/>
      <c r="F468" s="275"/>
      <c r="G468" s="275"/>
      <c r="H468" s="275">
        <f t="shared" si="8"/>
        <v>0</v>
      </c>
    </row>
    <row r="469" ht="25.05" customHeight="1" spans="1:8">
      <c r="A469" s="278" t="s">
        <v>915</v>
      </c>
      <c r="B469" s="278" t="s">
        <v>916</v>
      </c>
      <c r="C469" s="275">
        <v>0</v>
      </c>
      <c r="D469" s="275"/>
      <c r="E469" s="275"/>
      <c r="F469" s="275"/>
      <c r="G469" s="275"/>
      <c r="H469" s="275">
        <f t="shared" si="8"/>
        <v>0</v>
      </c>
    </row>
    <row r="470" ht="25.05" customHeight="1" spans="1:8">
      <c r="A470" s="278" t="s">
        <v>917</v>
      </c>
      <c r="B470" s="278" t="s">
        <v>918</v>
      </c>
      <c r="C470" s="275">
        <v>0</v>
      </c>
      <c r="D470" s="275"/>
      <c r="E470" s="275"/>
      <c r="F470" s="275"/>
      <c r="G470" s="275"/>
      <c r="H470" s="275">
        <f t="shared" si="8"/>
        <v>0</v>
      </c>
    </row>
    <row r="471" ht="25.05" customHeight="1" spans="1:8">
      <c r="A471" s="278" t="s">
        <v>919</v>
      </c>
      <c r="B471" s="278" t="s">
        <v>920</v>
      </c>
      <c r="C471" s="275">
        <v>0</v>
      </c>
      <c r="D471" s="275"/>
      <c r="E471" s="275"/>
      <c r="F471" s="275"/>
      <c r="G471" s="275"/>
      <c r="H471" s="275">
        <f t="shared" si="8"/>
        <v>0</v>
      </c>
    </row>
    <row r="472" ht="25.05" customHeight="1" spans="1:8">
      <c r="A472" s="278" t="s">
        <v>921</v>
      </c>
      <c r="B472" s="278" t="s">
        <v>922</v>
      </c>
      <c r="C472" s="275">
        <v>0</v>
      </c>
      <c r="D472" s="275"/>
      <c r="E472" s="275"/>
      <c r="F472" s="275"/>
      <c r="G472" s="275"/>
      <c r="H472" s="275">
        <f t="shared" si="8"/>
        <v>0</v>
      </c>
    </row>
    <row r="473" ht="25.05" customHeight="1" spans="1:8">
      <c r="A473" s="278" t="s">
        <v>923</v>
      </c>
      <c r="B473" s="279" t="s">
        <v>924</v>
      </c>
      <c r="C473" s="275">
        <f>SUM(C474:C479)</f>
        <v>0</v>
      </c>
      <c r="D473" s="275"/>
      <c r="E473" s="275"/>
      <c r="F473" s="275"/>
      <c r="G473" s="275"/>
      <c r="H473" s="275">
        <f t="shared" si="8"/>
        <v>0</v>
      </c>
    </row>
    <row r="474" ht="25.05" customHeight="1" spans="1:8">
      <c r="A474" s="278" t="s">
        <v>925</v>
      </c>
      <c r="B474" s="278" t="s">
        <v>869</v>
      </c>
      <c r="C474" s="275">
        <v>0</v>
      </c>
      <c r="D474" s="275"/>
      <c r="E474" s="275"/>
      <c r="F474" s="275"/>
      <c r="G474" s="275"/>
      <c r="H474" s="275">
        <f t="shared" si="8"/>
        <v>0</v>
      </c>
    </row>
    <row r="475" ht="25.05" customHeight="1" spans="1:8">
      <c r="A475" s="278" t="s">
        <v>926</v>
      </c>
      <c r="B475" s="278" t="s">
        <v>927</v>
      </c>
      <c r="C475" s="275">
        <v>0</v>
      </c>
      <c r="D475" s="275"/>
      <c r="E475" s="275"/>
      <c r="F475" s="275"/>
      <c r="G475" s="275"/>
      <c r="H475" s="275">
        <f t="shared" si="8"/>
        <v>0</v>
      </c>
    </row>
    <row r="476" ht="25.05" customHeight="1" spans="1:8">
      <c r="A476" s="278" t="s">
        <v>928</v>
      </c>
      <c r="B476" s="278" t="s">
        <v>929</v>
      </c>
      <c r="C476" s="275">
        <v>0</v>
      </c>
      <c r="D476" s="275"/>
      <c r="E476" s="275"/>
      <c r="F476" s="275"/>
      <c r="G476" s="275"/>
      <c r="H476" s="275">
        <f t="shared" si="8"/>
        <v>0</v>
      </c>
    </row>
    <row r="477" ht="25.05" customHeight="1" spans="1:8">
      <c r="A477" s="278" t="s">
        <v>930</v>
      </c>
      <c r="B477" s="278" t="s">
        <v>931</v>
      </c>
      <c r="C477" s="275">
        <v>0</v>
      </c>
      <c r="D477" s="275"/>
      <c r="E477" s="275"/>
      <c r="F477" s="275"/>
      <c r="G477" s="275"/>
      <c r="H477" s="275">
        <f t="shared" si="8"/>
        <v>0</v>
      </c>
    </row>
    <row r="478" ht="25.05" customHeight="1" spans="1:8">
      <c r="A478" s="278" t="s">
        <v>932</v>
      </c>
      <c r="B478" s="278" t="s">
        <v>933</v>
      </c>
      <c r="C478" s="275">
        <v>0</v>
      </c>
      <c r="D478" s="275"/>
      <c r="E478" s="275"/>
      <c r="F478" s="275"/>
      <c r="G478" s="275"/>
      <c r="H478" s="275">
        <f t="shared" si="8"/>
        <v>0</v>
      </c>
    </row>
    <row r="479" ht="25.05" customHeight="1" spans="1:8">
      <c r="A479" s="278" t="s">
        <v>934</v>
      </c>
      <c r="B479" s="278" t="s">
        <v>935</v>
      </c>
      <c r="C479" s="275">
        <v>0</v>
      </c>
      <c r="D479" s="275"/>
      <c r="E479" s="275"/>
      <c r="F479" s="275"/>
      <c r="G479" s="275"/>
      <c r="H479" s="275">
        <f t="shared" si="8"/>
        <v>0</v>
      </c>
    </row>
    <row r="480" ht="25.05" customHeight="1" spans="1:8">
      <c r="A480" s="278" t="s">
        <v>936</v>
      </c>
      <c r="B480" s="279" t="s">
        <v>937</v>
      </c>
      <c r="C480" s="275">
        <f>SUM(C481:C483)</f>
        <v>0</v>
      </c>
      <c r="D480" s="275"/>
      <c r="E480" s="275"/>
      <c r="F480" s="275"/>
      <c r="G480" s="275"/>
      <c r="H480" s="275">
        <f t="shared" si="8"/>
        <v>0</v>
      </c>
    </row>
    <row r="481" ht="25.05" customHeight="1" spans="1:8">
      <c r="A481" s="278" t="s">
        <v>938</v>
      </c>
      <c r="B481" s="278" t="s">
        <v>939</v>
      </c>
      <c r="C481" s="275">
        <v>0</v>
      </c>
      <c r="D481" s="275"/>
      <c r="E481" s="275"/>
      <c r="F481" s="275"/>
      <c r="G481" s="275"/>
      <c r="H481" s="275">
        <f t="shared" si="8"/>
        <v>0</v>
      </c>
    </row>
    <row r="482" ht="25.05" customHeight="1" spans="1:8">
      <c r="A482" s="278" t="s">
        <v>940</v>
      </c>
      <c r="B482" s="278" t="s">
        <v>941</v>
      </c>
      <c r="C482" s="275">
        <v>0</v>
      </c>
      <c r="D482" s="275"/>
      <c r="E482" s="275"/>
      <c r="F482" s="275"/>
      <c r="G482" s="275"/>
      <c r="H482" s="275">
        <f t="shared" si="8"/>
        <v>0</v>
      </c>
    </row>
    <row r="483" ht="25.05" customHeight="1" spans="1:8">
      <c r="A483" s="278" t="s">
        <v>942</v>
      </c>
      <c r="B483" s="278" t="s">
        <v>943</v>
      </c>
      <c r="C483" s="275">
        <v>0</v>
      </c>
      <c r="D483" s="275"/>
      <c r="E483" s="275"/>
      <c r="F483" s="275"/>
      <c r="G483" s="275"/>
      <c r="H483" s="275">
        <f t="shared" si="8"/>
        <v>0</v>
      </c>
    </row>
    <row r="484" ht="25.05" customHeight="1" spans="1:8">
      <c r="A484" s="278" t="s">
        <v>944</v>
      </c>
      <c r="B484" s="279" t="s">
        <v>945</v>
      </c>
      <c r="C484" s="275">
        <f>C485+C486+C487</f>
        <v>0</v>
      </c>
      <c r="D484" s="275"/>
      <c r="E484" s="275"/>
      <c r="F484" s="275"/>
      <c r="G484" s="275"/>
      <c r="H484" s="275">
        <f t="shared" si="8"/>
        <v>0</v>
      </c>
    </row>
    <row r="485" ht="25.05" customHeight="1" spans="1:8">
      <c r="A485" s="278" t="s">
        <v>946</v>
      </c>
      <c r="B485" s="278" t="s">
        <v>947</v>
      </c>
      <c r="C485" s="275">
        <v>0</v>
      </c>
      <c r="D485" s="275"/>
      <c r="E485" s="275"/>
      <c r="F485" s="275"/>
      <c r="G485" s="275"/>
      <c r="H485" s="275">
        <f t="shared" si="8"/>
        <v>0</v>
      </c>
    </row>
    <row r="486" ht="25.05" customHeight="1" spans="1:8">
      <c r="A486" s="278" t="s">
        <v>948</v>
      </c>
      <c r="B486" s="278" t="s">
        <v>949</v>
      </c>
      <c r="C486" s="275">
        <v>0</v>
      </c>
      <c r="D486" s="275"/>
      <c r="E486" s="275"/>
      <c r="F486" s="275"/>
      <c r="G486" s="275"/>
      <c r="H486" s="275">
        <f t="shared" si="8"/>
        <v>0</v>
      </c>
    </row>
    <row r="487" ht="25.05" customHeight="1" spans="1:8">
      <c r="A487" s="278" t="s">
        <v>950</v>
      </c>
      <c r="B487" s="278" t="s">
        <v>951</v>
      </c>
      <c r="C487" s="275">
        <v>0</v>
      </c>
      <c r="D487" s="275"/>
      <c r="E487" s="275"/>
      <c r="F487" s="275"/>
      <c r="G487" s="275"/>
      <c r="H487" s="275">
        <f t="shared" si="8"/>
        <v>0</v>
      </c>
    </row>
    <row r="488" ht="25.05" customHeight="1" spans="1:8">
      <c r="A488" s="278" t="s">
        <v>952</v>
      </c>
      <c r="B488" s="279" t="s">
        <v>953</v>
      </c>
      <c r="C488" s="275">
        <f>SUM(C489:C492)</f>
        <v>0</v>
      </c>
      <c r="D488" s="275"/>
      <c r="E488" s="275"/>
      <c r="F488" s="275"/>
      <c r="G488" s="275"/>
      <c r="H488" s="275">
        <f t="shared" si="8"/>
        <v>0</v>
      </c>
    </row>
    <row r="489" ht="25.05" customHeight="1" spans="1:8">
      <c r="A489" s="278" t="s">
        <v>954</v>
      </c>
      <c r="B489" s="278" t="s">
        <v>955</v>
      </c>
      <c r="C489" s="275">
        <v>0</v>
      </c>
      <c r="D489" s="275"/>
      <c r="E489" s="275"/>
      <c r="F489" s="275"/>
      <c r="G489" s="275"/>
      <c r="H489" s="275">
        <f t="shared" si="8"/>
        <v>0</v>
      </c>
    </row>
    <row r="490" ht="25.05" customHeight="1" spans="1:8">
      <c r="A490" s="278" t="s">
        <v>956</v>
      </c>
      <c r="B490" s="278" t="s">
        <v>957</v>
      </c>
      <c r="C490" s="275">
        <v>0</v>
      </c>
      <c r="D490" s="275"/>
      <c r="E490" s="275"/>
      <c r="F490" s="275"/>
      <c r="G490" s="275"/>
      <c r="H490" s="275">
        <f t="shared" si="8"/>
        <v>0</v>
      </c>
    </row>
    <row r="491" ht="25.05" customHeight="1" spans="1:8">
      <c r="A491" s="278" t="s">
        <v>958</v>
      </c>
      <c r="B491" s="278" t="s">
        <v>959</v>
      </c>
      <c r="C491" s="275">
        <v>0</v>
      </c>
      <c r="D491" s="275"/>
      <c r="E491" s="275"/>
      <c r="F491" s="275"/>
      <c r="G491" s="275"/>
      <c r="H491" s="275">
        <f t="shared" si="8"/>
        <v>0</v>
      </c>
    </row>
    <row r="492" ht="25.05" customHeight="1" spans="1:8">
      <c r="A492" s="278" t="s">
        <v>960</v>
      </c>
      <c r="B492" s="278" t="s">
        <v>961</v>
      </c>
      <c r="C492" s="275"/>
      <c r="D492" s="275"/>
      <c r="E492" s="275"/>
      <c r="F492" s="275"/>
      <c r="G492" s="275"/>
      <c r="H492" s="275">
        <f t="shared" si="8"/>
        <v>0</v>
      </c>
    </row>
    <row r="493" ht="25.05" customHeight="1" spans="1:8">
      <c r="A493" s="278" t="s">
        <v>962</v>
      </c>
      <c r="B493" s="279" t="s">
        <v>963</v>
      </c>
      <c r="C493" s="275">
        <f>SUM(C494,C510,C518,C529,C538,C546)</f>
        <v>3603.07</v>
      </c>
      <c r="D493" s="275">
        <f>SUM(D494,D510,D518,D529,D538,D546)</f>
        <v>225</v>
      </c>
      <c r="E493" s="275">
        <f>SUM(E494,E510,E518,E529,E538,E546)</f>
        <v>625</v>
      </c>
      <c r="F493" s="275"/>
      <c r="G493" s="275"/>
      <c r="H493" s="275">
        <f t="shared" si="8"/>
        <v>4453.07</v>
      </c>
    </row>
    <row r="494" ht="25.05" customHeight="1" spans="1:8">
      <c r="A494" s="278" t="s">
        <v>964</v>
      </c>
      <c r="B494" s="279" t="s">
        <v>965</v>
      </c>
      <c r="C494" s="275">
        <f>SUM(C495:C509)</f>
        <v>2540.3</v>
      </c>
      <c r="D494" s="275">
        <f>SUM(D495:D509)</f>
        <v>225</v>
      </c>
      <c r="E494" s="275">
        <f>SUM(E495:E509)</f>
        <v>625</v>
      </c>
      <c r="F494" s="275"/>
      <c r="G494" s="275"/>
      <c r="H494" s="275">
        <f t="shared" si="8"/>
        <v>3390.3</v>
      </c>
    </row>
    <row r="495" ht="25.05" customHeight="1" spans="1:8">
      <c r="A495" s="278" t="s">
        <v>966</v>
      </c>
      <c r="B495" s="278" t="s">
        <v>153</v>
      </c>
      <c r="C495" s="275">
        <v>334.5</v>
      </c>
      <c r="D495" s="275">
        <v>225</v>
      </c>
      <c r="E495" s="275">
        <v>625</v>
      </c>
      <c r="F495" s="275"/>
      <c r="G495" s="275"/>
      <c r="H495" s="275">
        <f t="shared" si="8"/>
        <v>1184.5</v>
      </c>
    </row>
    <row r="496" ht="25.05" customHeight="1" spans="1:8">
      <c r="A496" s="278" t="s">
        <v>967</v>
      </c>
      <c r="B496" s="278" t="s">
        <v>155</v>
      </c>
      <c r="C496" s="275">
        <v>0</v>
      </c>
      <c r="D496" s="275"/>
      <c r="E496" s="275"/>
      <c r="F496" s="275"/>
      <c r="G496" s="275"/>
      <c r="H496" s="275">
        <f t="shared" si="8"/>
        <v>0</v>
      </c>
    </row>
    <row r="497" ht="25.05" customHeight="1" spans="1:8">
      <c r="A497" s="278" t="s">
        <v>968</v>
      </c>
      <c r="B497" s="278" t="s">
        <v>157</v>
      </c>
      <c r="C497" s="275">
        <v>0</v>
      </c>
      <c r="D497" s="275"/>
      <c r="E497" s="275"/>
      <c r="F497" s="275"/>
      <c r="G497" s="275"/>
      <c r="H497" s="275">
        <f t="shared" si="8"/>
        <v>0</v>
      </c>
    </row>
    <row r="498" ht="25.05" customHeight="1" spans="1:8">
      <c r="A498" s="278" t="s">
        <v>969</v>
      </c>
      <c r="B498" s="278" t="s">
        <v>970</v>
      </c>
      <c r="C498" s="275">
        <v>89.47</v>
      </c>
      <c r="D498" s="275"/>
      <c r="E498" s="275"/>
      <c r="F498" s="275"/>
      <c r="G498" s="275"/>
      <c r="H498" s="275">
        <f t="shared" si="8"/>
        <v>89.47</v>
      </c>
    </row>
    <row r="499" ht="25.05" customHeight="1" spans="1:8">
      <c r="A499" s="278" t="s">
        <v>971</v>
      </c>
      <c r="B499" s="278" t="s">
        <v>972</v>
      </c>
      <c r="C499" s="275"/>
      <c r="D499" s="275"/>
      <c r="E499" s="275"/>
      <c r="F499" s="275"/>
      <c r="G499" s="275"/>
      <c r="H499" s="275">
        <f t="shared" si="8"/>
        <v>0</v>
      </c>
    </row>
    <row r="500" ht="25.05" customHeight="1" spans="1:8">
      <c r="A500" s="278" t="s">
        <v>973</v>
      </c>
      <c r="B500" s="278" t="s">
        <v>974</v>
      </c>
      <c r="C500" s="275"/>
      <c r="D500" s="275"/>
      <c r="E500" s="275"/>
      <c r="F500" s="275"/>
      <c r="G500" s="275"/>
      <c r="H500" s="275">
        <f t="shared" si="8"/>
        <v>0</v>
      </c>
    </row>
    <row r="501" ht="25.05" customHeight="1" spans="1:8">
      <c r="A501" s="278" t="s">
        <v>975</v>
      </c>
      <c r="B501" s="278" t="s">
        <v>976</v>
      </c>
      <c r="C501" s="275"/>
      <c r="D501" s="275"/>
      <c r="E501" s="275"/>
      <c r="F501" s="275"/>
      <c r="G501" s="275"/>
      <c r="H501" s="275">
        <f t="shared" si="8"/>
        <v>0</v>
      </c>
    </row>
    <row r="502" ht="25.05" customHeight="1" spans="1:8">
      <c r="A502" s="278" t="s">
        <v>977</v>
      </c>
      <c r="B502" s="278" t="s">
        <v>978</v>
      </c>
      <c r="C502" s="275"/>
      <c r="D502" s="275"/>
      <c r="E502" s="275"/>
      <c r="F502" s="275"/>
      <c r="G502" s="275"/>
      <c r="H502" s="275">
        <f t="shared" si="8"/>
        <v>0</v>
      </c>
    </row>
    <row r="503" ht="25.05" customHeight="1" spans="1:8">
      <c r="A503" s="278" t="s">
        <v>979</v>
      </c>
      <c r="B503" s="278" t="s">
        <v>980</v>
      </c>
      <c r="C503" s="275">
        <v>363.22</v>
      </c>
      <c r="D503" s="275"/>
      <c r="E503" s="275"/>
      <c r="F503" s="275"/>
      <c r="G503" s="275"/>
      <c r="H503" s="275">
        <f t="shared" si="8"/>
        <v>363.22</v>
      </c>
    </row>
    <row r="504" ht="25.05" customHeight="1" spans="1:8">
      <c r="A504" s="278" t="s">
        <v>981</v>
      </c>
      <c r="B504" s="278" t="s">
        <v>982</v>
      </c>
      <c r="C504" s="275"/>
      <c r="D504" s="275"/>
      <c r="E504" s="275"/>
      <c r="F504" s="275"/>
      <c r="G504" s="275"/>
      <c r="H504" s="275">
        <f t="shared" si="8"/>
        <v>0</v>
      </c>
    </row>
    <row r="505" ht="25.05" customHeight="1" spans="1:8">
      <c r="A505" s="278" t="s">
        <v>983</v>
      </c>
      <c r="B505" s="278" t="s">
        <v>984</v>
      </c>
      <c r="C505" s="275"/>
      <c r="D505" s="275"/>
      <c r="E505" s="275"/>
      <c r="F505" s="275"/>
      <c r="G505" s="275"/>
      <c r="H505" s="275">
        <f t="shared" si="8"/>
        <v>0</v>
      </c>
    </row>
    <row r="506" ht="25.05" customHeight="1" spans="1:8">
      <c r="A506" s="278" t="s">
        <v>985</v>
      </c>
      <c r="B506" s="278" t="s">
        <v>986</v>
      </c>
      <c r="C506" s="275">
        <v>277.68</v>
      </c>
      <c r="D506" s="275"/>
      <c r="E506" s="275"/>
      <c r="F506" s="275"/>
      <c r="G506" s="275"/>
      <c r="H506" s="275">
        <f t="shared" si="8"/>
        <v>277.68</v>
      </c>
    </row>
    <row r="507" ht="25.05" customHeight="1" spans="1:8">
      <c r="A507" s="278" t="s">
        <v>987</v>
      </c>
      <c r="B507" s="278" t="s">
        <v>988</v>
      </c>
      <c r="C507" s="275"/>
      <c r="D507" s="275"/>
      <c r="E507" s="275"/>
      <c r="F507" s="275"/>
      <c r="G507" s="275"/>
      <c r="H507" s="275">
        <f t="shared" si="8"/>
        <v>0</v>
      </c>
    </row>
    <row r="508" ht="25.05" customHeight="1" spans="1:8">
      <c r="A508" s="278" t="s">
        <v>989</v>
      </c>
      <c r="B508" s="278" t="s">
        <v>990</v>
      </c>
      <c r="C508" s="275">
        <v>1145.43</v>
      </c>
      <c r="D508" s="275"/>
      <c r="E508" s="275"/>
      <c r="F508" s="275"/>
      <c r="G508" s="275"/>
      <c r="H508" s="275">
        <f t="shared" si="8"/>
        <v>1145.43</v>
      </c>
    </row>
    <row r="509" ht="25.05" customHeight="1" spans="1:8">
      <c r="A509" s="278" t="s">
        <v>991</v>
      </c>
      <c r="B509" s="278" t="s">
        <v>992</v>
      </c>
      <c r="C509" s="275">
        <v>330</v>
      </c>
      <c r="D509" s="275"/>
      <c r="E509" s="275"/>
      <c r="F509" s="275"/>
      <c r="G509" s="275"/>
      <c r="H509" s="275">
        <f t="shared" si="8"/>
        <v>330</v>
      </c>
    </row>
    <row r="510" ht="25.05" customHeight="1" spans="1:8">
      <c r="A510" s="278" t="s">
        <v>993</v>
      </c>
      <c r="B510" s="279" t="s">
        <v>994</v>
      </c>
      <c r="C510" s="275">
        <f>SUM(C511:C517)</f>
        <v>108.81</v>
      </c>
      <c r="D510" s="275"/>
      <c r="E510" s="275"/>
      <c r="F510" s="275"/>
      <c r="G510" s="275"/>
      <c r="H510" s="275">
        <f t="shared" si="8"/>
        <v>108.81</v>
      </c>
    </row>
    <row r="511" ht="25.05" customHeight="1" spans="1:8">
      <c r="A511" s="278" t="s">
        <v>995</v>
      </c>
      <c r="B511" s="278" t="s">
        <v>153</v>
      </c>
      <c r="C511" s="275">
        <v>108.81</v>
      </c>
      <c r="D511" s="275"/>
      <c r="E511" s="275"/>
      <c r="F511" s="275"/>
      <c r="G511" s="275"/>
      <c r="H511" s="275">
        <f t="shared" si="8"/>
        <v>108.81</v>
      </c>
    </row>
    <row r="512" ht="25.05" customHeight="1" spans="1:8">
      <c r="A512" s="278" t="s">
        <v>996</v>
      </c>
      <c r="B512" s="278" t="s">
        <v>155</v>
      </c>
      <c r="C512" s="275">
        <v>0</v>
      </c>
      <c r="D512" s="275"/>
      <c r="E512" s="275"/>
      <c r="F512" s="275"/>
      <c r="G512" s="275"/>
      <c r="H512" s="275">
        <f t="shared" si="8"/>
        <v>0</v>
      </c>
    </row>
    <row r="513" ht="25.05" customHeight="1" spans="1:8">
      <c r="A513" s="278" t="s">
        <v>997</v>
      </c>
      <c r="B513" s="278" t="s">
        <v>157</v>
      </c>
      <c r="C513" s="275">
        <v>0</v>
      </c>
      <c r="D513" s="275"/>
      <c r="E513" s="275"/>
      <c r="F513" s="275"/>
      <c r="G513" s="275"/>
      <c r="H513" s="275">
        <f t="shared" si="8"/>
        <v>0</v>
      </c>
    </row>
    <row r="514" ht="25.05" customHeight="1" spans="1:8">
      <c r="A514" s="278" t="s">
        <v>998</v>
      </c>
      <c r="B514" s="278" t="s">
        <v>999</v>
      </c>
      <c r="C514" s="275">
        <v>0</v>
      </c>
      <c r="D514" s="275"/>
      <c r="E514" s="275"/>
      <c r="F514" s="275"/>
      <c r="G514" s="275"/>
      <c r="H514" s="275">
        <f t="shared" si="8"/>
        <v>0</v>
      </c>
    </row>
    <row r="515" ht="25.05" customHeight="1" spans="1:8">
      <c r="A515" s="278" t="s">
        <v>1000</v>
      </c>
      <c r="B515" s="278" t="s">
        <v>1001</v>
      </c>
      <c r="C515" s="275">
        <v>0</v>
      </c>
      <c r="D515" s="275"/>
      <c r="E515" s="275"/>
      <c r="F515" s="275"/>
      <c r="G515" s="275"/>
      <c r="H515" s="275">
        <f t="shared" si="8"/>
        <v>0</v>
      </c>
    </row>
    <row r="516" ht="25.05" customHeight="1" spans="1:8">
      <c r="A516" s="278" t="s">
        <v>1002</v>
      </c>
      <c r="B516" s="278" t="s">
        <v>1003</v>
      </c>
      <c r="C516" s="275">
        <v>0</v>
      </c>
      <c r="D516" s="275"/>
      <c r="E516" s="275"/>
      <c r="F516" s="275"/>
      <c r="G516" s="275"/>
      <c r="H516" s="275">
        <f t="shared" si="8"/>
        <v>0</v>
      </c>
    </row>
    <row r="517" ht="25.05" customHeight="1" spans="1:8">
      <c r="A517" s="278" t="s">
        <v>1004</v>
      </c>
      <c r="B517" s="278" t="s">
        <v>1005</v>
      </c>
      <c r="C517" s="275">
        <v>0</v>
      </c>
      <c r="D517" s="275"/>
      <c r="E517" s="275"/>
      <c r="F517" s="275"/>
      <c r="G517" s="275"/>
      <c r="H517" s="275">
        <f t="shared" si="8"/>
        <v>0</v>
      </c>
    </row>
    <row r="518" ht="25.05" customHeight="1" spans="1:8">
      <c r="A518" s="278" t="s">
        <v>1006</v>
      </c>
      <c r="B518" s="279" t="s">
        <v>1007</v>
      </c>
      <c r="C518" s="275">
        <f>SUM(C519:C528)</f>
        <v>0</v>
      </c>
      <c r="D518" s="275"/>
      <c r="E518" s="275"/>
      <c r="F518" s="275"/>
      <c r="G518" s="275"/>
      <c r="H518" s="275">
        <f t="shared" si="8"/>
        <v>0</v>
      </c>
    </row>
    <row r="519" ht="25.05" customHeight="1" spans="1:8">
      <c r="A519" s="278" t="s">
        <v>1008</v>
      </c>
      <c r="B519" s="278" t="s">
        <v>153</v>
      </c>
      <c r="C519" s="275">
        <v>0</v>
      </c>
      <c r="D519" s="275"/>
      <c r="E519" s="275"/>
      <c r="F519" s="275"/>
      <c r="G519" s="275"/>
      <c r="H519" s="275">
        <f t="shared" ref="H519:H582" si="9">C519+D519+E519</f>
        <v>0</v>
      </c>
    </row>
    <row r="520" ht="25.05" customHeight="1" spans="1:8">
      <c r="A520" s="278" t="s">
        <v>1009</v>
      </c>
      <c r="B520" s="278" t="s">
        <v>155</v>
      </c>
      <c r="C520" s="275">
        <v>0</v>
      </c>
      <c r="D520" s="275"/>
      <c r="E520" s="275"/>
      <c r="F520" s="275"/>
      <c r="G520" s="275"/>
      <c r="H520" s="275">
        <f t="shared" si="9"/>
        <v>0</v>
      </c>
    </row>
    <row r="521" ht="25.05" customHeight="1" spans="1:8">
      <c r="A521" s="278" t="s">
        <v>1010</v>
      </c>
      <c r="B521" s="278" t="s">
        <v>157</v>
      </c>
      <c r="C521" s="275">
        <v>0</v>
      </c>
      <c r="D521" s="275"/>
      <c r="E521" s="275"/>
      <c r="F521" s="275"/>
      <c r="G521" s="275"/>
      <c r="H521" s="275">
        <f t="shared" si="9"/>
        <v>0</v>
      </c>
    </row>
    <row r="522" ht="25.05" customHeight="1" spans="1:8">
      <c r="A522" s="278" t="s">
        <v>1011</v>
      </c>
      <c r="B522" s="278" t="s">
        <v>1012</v>
      </c>
      <c r="C522" s="275">
        <v>0</v>
      </c>
      <c r="D522" s="275"/>
      <c r="E522" s="275"/>
      <c r="F522" s="275"/>
      <c r="G522" s="275"/>
      <c r="H522" s="275">
        <f t="shared" si="9"/>
        <v>0</v>
      </c>
    </row>
    <row r="523" ht="25.05" customHeight="1" spans="1:8">
      <c r="A523" s="278" t="s">
        <v>1013</v>
      </c>
      <c r="B523" s="278" t="s">
        <v>1014</v>
      </c>
      <c r="C523" s="275">
        <v>0</v>
      </c>
      <c r="D523" s="275"/>
      <c r="E523" s="275"/>
      <c r="F523" s="275"/>
      <c r="G523" s="275"/>
      <c r="H523" s="275">
        <f t="shared" si="9"/>
        <v>0</v>
      </c>
    </row>
    <row r="524" ht="25.05" customHeight="1" spans="1:8">
      <c r="A524" s="278" t="s">
        <v>1015</v>
      </c>
      <c r="B524" s="278" t="s">
        <v>1016</v>
      </c>
      <c r="C524" s="275">
        <v>0</v>
      </c>
      <c r="D524" s="275"/>
      <c r="E524" s="275"/>
      <c r="F524" s="275"/>
      <c r="G524" s="275"/>
      <c r="H524" s="275">
        <f t="shared" si="9"/>
        <v>0</v>
      </c>
    </row>
    <row r="525" ht="25.05" customHeight="1" spans="1:8">
      <c r="A525" s="278" t="s">
        <v>1017</v>
      </c>
      <c r="B525" s="278" t="s">
        <v>1018</v>
      </c>
      <c r="C525" s="275">
        <v>0</v>
      </c>
      <c r="D525" s="275"/>
      <c r="E525" s="275"/>
      <c r="F525" s="275"/>
      <c r="G525" s="275"/>
      <c r="H525" s="275">
        <f t="shared" si="9"/>
        <v>0</v>
      </c>
    </row>
    <row r="526" ht="25.05" customHeight="1" spans="1:8">
      <c r="A526" s="278" t="s">
        <v>1019</v>
      </c>
      <c r="B526" s="278" t="s">
        <v>1020</v>
      </c>
      <c r="C526" s="275">
        <v>0</v>
      </c>
      <c r="D526" s="275"/>
      <c r="E526" s="275"/>
      <c r="F526" s="275"/>
      <c r="G526" s="275"/>
      <c r="H526" s="275">
        <f t="shared" si="9"/>
        <v>0</v>
      </c>
    </row>
    <row r="527" ht="25.05" customHeight="1" spans="1:8">
      <c r="A527" s="278" t="s">
        <v>1021</v>
      </c>
      <c r="B527" s="278" t="s">
        <v>1022</v>
      </c>
      <c r="C527" s="275">
        <v>0</v>
      </c>
      <c r="D527" s="275"/>
      <c r="E527" s="275"/>
      <c r="F527" s="275"/>
      <c r="G527" s="275"/>
      <c r="H527" s="275">
        <f t="shared" si="9"/>
        <v>0</v>
      </c>
    </row>
    <row r="528" ht="25.05" customHeight="1" spans="1:8">
      <c r="A528" s="278" t="s">
        <v>1023</v>
      </c>
      <c r="B528" s="278" t="s">
        <v>1024</v>
      </c>
      <c r="C528" s="275">
        <v>0</v>
      </c>
      <c r="D528" s="275"/>
      <c r="E528" s="275"/>
      <c r="F528" s="275"/>
      <c r="G528" s="275"/>
      <c r="H528" s="275">
        <f t="shared" si="9"/>
        <v>0</v>
      </c>
    </row>
    <row r="529" ht="25.05" customHeight="1" spans="1:8">
      <c r="A529" s="278" t="s">
        <v>1025</v>
      </c>
      <c r="B529" s="279" t="s">
        <v>1026</v>
      </c>
      <c r="C529" s="275">
        <f>SUM(C530:C537)</f>
        <v>0</v>
      </c>
      <c r="D529" s="275"/>
      <c r="E529" s="275"/>
      <c r="F529" s="275"/>
      <c r="G529" s="275"/>
      <c r="H529" s="275">
        <f t="shared" si="9"/>
        <v>0</v>
      </c>
    </row>
    <row r="530" ht="25.05" customHeight="1" spans="1:8">
      <c r="A530" s="278" t="s">
        <v>1027</v>
      </c>
      <c r="B530" s="278" t="s">
        <v>153</v>
      </c>
      <c r="C530" s="275">
        <v>0</v>
      </c>
      <c r="D530" s="275"/>
      <c r="E530" s="275"/>
      <c r="F530" s="275"/>
      <c r="G530" s="275"/>
      <c r="H530" s="275">
        <f t="shared" si="9"/>
        <v>0</v>
      </c>
    </row>
    <row r="531" ht="25.05" customHeight="1" spans="1:8">
      <c r="A531" s="278" t="s">
        <v>1028</v>
      </c>
      <c r="B531" s="278" t="s">
        <v>155</v>
      </c>
      <c r="C531" s="275">
        <v>0</v>
      </c>
      <c r="D531" s="275"/>
      <c r="E531" s="275"/>
      <c r="F531" s="275"/>
      <c r="G531" s="275"/>
      <c r="H531" s="275">
        <f t="shared" si="9"/>
        <v>0</v>
      </c>
    </row>
    <row r="532" ht="25.05" customHeight="1" spans="1:8">
      <c r="A532" s="278" t="s">
        <v>1029</v>
      </c>
      <c r="B532" s="278" t="s">
        <v>157</v>
      </c>
      <c r="C532" s="275">
        <v>0</v>
      </c>
      <c r="D532" s="275"/>
      <c r="E532" s="275"/>
      <c r="F532" s="275"/>
      <c r="G532" s="275"/>
      <c r="H532" s="275">
        <f t="shared" si="9"/>
        <v>0</v>
      </c>
    </row>
    <row r="533" ht="25.05" customHeight="1" spans="1:8">
      <c r="A533" s="278" t="s">
        <v>1030</v>
      </c>
      <c r="B533" s="278" t="s">
        <v>1031</v>
      </c>
      <c r="C533" s="275">
        <v>0</v>
      </c>
      <c r="D533" s="275"/>
      <c r="E533" s="275"/>
      <c r="F533" s="275"/>
      <c r="G533" s="275"/>
      <c r="H533" s="275">
        <f t="shared" si="9"/>
        <v>0</v>
      </c>
    </row>
    <row r="534" ht="25.05" customHeight="1" spans="1:8">
      <c r="A534" s="278" t="s">
        <v>1032</v>
      </c>
      <c r="B534" s="278" t="s">
        <v>1033</v>
      </c>
      <c r="C534" s="275">
        <v>0</v>
      </c>
      <c r="D534" s="275"/>
      <c r="E534" s="275"/>
      <c r="F534" s="275"/>
      <c r="G534" s="275"/>
      <c r="H534" s="275">
        <f t="shared" si="9"/>
        <v>0</v>
      </c>
    </row>
    <row r="535" ht="25.05" customHeight="1" spans="1:8">
      <c r="A535" s="278" t="s">
        <v>1034</v>
      </c>
      <c r="B535" s="278" t="s">
        <v>1035</v>
      </c>
      <c r="C535" s="275">
        <v>0</v>
      </c>
      <c r="D535" s="275"/>
      <c r="E535" s="275"/>
      <c r="F535" s="275"/>
      <c r="G535" s="275"/>
      <c r="H535" s="275">
        <f t="shared" si="9"/>
        <v>0</v>
      </c>
    </row>
    <row r="536" ht="25.05" customHeight="1" spans="1:8">
      <c r="A536" s="278" t="s">
        <v>1036</v>
      </c>
      <c r="B536" s="278" t="s">
        <v>1037</v>
      </c>
      <c r="C536" s="275">
        <v>0</v>
      </c>
      <c r="D536" s="275"/>
      <c r="E536" s="275"/>
      <c r="F536" s="275"/>
      <c r="G536" s="275"/>
      <c r="H536" s="275">
        <f t="shared" si="9"/>
        <v>0</v>
      </c>
    </row>
    <row r="537" ht="25.05" customHeight="1" spans="1:8">
      <c r="A537" s="278" t="s">
        <v>1038</v>
      </c>
      <c r="B537" s="278" t="s">
        <v>1039</v>
      </c>
      <c r="C537" s="275">
        <v>0</v>
      </c>
      <c r="D537" s="275"/>
      <c r="E537" s="275"/>
      <c r="F537" s="275"/>
      <c r="G537" s="275"/>
      <c r="H537" s="275">
        <f t="shared" si="9"/>
        <v>0</v>
      </c>
    </row>
    <row r="538" ht="25.05" customHeight="1" spans="1:8">
      <c r="A538" s="278" t="s">
        <v>1040</v>
      </c>
      <c r="B538" s="279" t="s">
        <v>1041</v>
      </c>
      <c r="C538" s="275">
        <f>SUM(C539:C545)</f>
        <v>953.96</v>
      </c>
      <c r="D538" s="275"/>
      <c r="E538" s="275"/>
      <c r="F538" s="275"/>
      <c r="G538" s="275"/>
      <c r="H538" s="275">
        <f t="shared" si="9"/>
        <v>953.96</v>
      </c>
    </row>
    <row r="539" ht="25.05" customHeight="1" spans="1:8">
      <c r="A539" s="278" t="s">
        <v>1042</v>
      </c>
      <c r="B539" s="278" t="s">
        <v>153</v>
      </c>
      <c r="C539" s="275">
        <v>953.96</v>
      </c>
      <c r="D539" s="275"/>
      <c r="E539" s="275"/>
      <c r="F539" s="275"/>
      <c r="G539" s="275"/>
      <c r="H539" s="275">
        <f t="shared" si="9"/>
        <v>953.96</v>
      </c>
    </row>
    <row r="540" ht="25.05" customHeight="1" spans="1:8">
      <c r="A540" s="278" t="s">
        <v>1043</v>
      </c>
      <c r="B540" s="278" t="s">
        <v>155</v>
      </c>
      <c r="C540" s="275">
        <v>0</v>
      </c>
      <c r="D540" s="275"/>
      <c r="E540" s="275"/>
      <c r="F540" s="275"/>
      <c r="G540" s="275"/>
      <c r="H540" s="275">
        <f t="shared" si="9"/>
        <v>0</v>
      </c>
    </row>
    <row r="541" ht="25.05" customHeight="1" spans="1:8">
      <c r="A541" s="278" t="s">
        <v>1044</v>
      </c>
      <c r="B541" s="278" t="s">
        <v>157</v>
      </c>
      <c r="C541" s="275">
        <v>0</v>
      </c>
      <c r="D541" s="275"/>
      <c r="E541" s="275"/>
      <c r="F541" s="275"/>
      <c r="G541" s="275"/>
      <c r="H541" s="275">
        <f t="shared" si="9"/>
        <v>0</v>
      </c>
    </row>
    <row r="542" ht="25.05" customHeight="1" spans="1:8">
      <c r="A542" s="278" t="s">
        <v>1045</v>
      </c>
      <c r="B542" s="278" t="s">
        <v>1046</v>
      </c>
      <c r="C542" s="275">
        <v>0</v>
      </c>
      <c r="D542" s="275"/>
      <c r="E542" s="275"/>
      <c r="F542" s="275"/>
      <c r="G542" s="275"/>
      <c r="H542" s="275">
        <f t="shared" si="9"/>
        <v>0</v>
      </c>
    </row>
    <row r="543" ht="25.05" customHeight="1" spans="1:8">
      <c r="A543" s="278" t="s">
        <v>1047</v>
      </c>
      <c r="B543" s="278" t="s">
        <v>1048</v>
      </c>
      <c r="C543" s="275">
        <v>0</v>
      </c>
      <c r="D543" s="275"/>
      <c r="E543" s="275"/>
      <c r="F543" s="275"/>
      <c r="G543" s="275"/>
      <c r="H543" s="275">
        <f t="shared" si="9"/>
        <v>0</v>
      </c>
    </row>
    <row r="544" ht="25.05" customHeight="1" spans="1:8">
      <c r="A544" s="278" t="s">
        <v>1049</v>
      </c>
      <c r="B544" s="278" t="s">
        <v>1050</v>
      </c>
      <c r="C544" s="275">
        <v>0</v>
      </c>
      <c r="D544" s="275"/>
      <c r="E544" s="275"/>
      <c r="F544" s="275"/>
      <c r="G544" s="275"/>
      <c r="H544" s="275">
        <f t="shared" si="9"/>
        <v>0</v>
      </c>
    </row>
    <row r="545" ht="25.05" customHeight="1" spans="1:8">
      <c r="A545" s="278" t="s">
        <v>1051</v>
      </c>
      <c r="B545" s="278" t="s">
        <v>1052</v>
      </c>
      <c r="C545" s="275">
        <v>0</v>
      </c>
      <c r="D545" s="275"/>
      <c r="E545" s="275"/>
      <c r="F545" s="275"/>
      <c r="G545" s="275"/>
      <c r="H545" s="275">
        <f t="shared" si="9"/>
        <v>0</v>
      </c>
    </row>
    <row r="546" ht="25.05" customHeight="1" spans="1:8">
      <c r="A546" s="278" t="s">
        <v>1053</v>
      </c>
      <c r="B546" s="279" t="s">
        <v>1054</v>
      </c>
      <c r="C546" s="275">
        <f>SUM(C547:C549)</f>
        <v>0</v>
      </c>
      <c r="D546" s="275"/>
      <c r="E546" s="275"/>
      <c r="F546" s="275"/>
      <c r="G546" s="275"/>
      <c r="H546" s="275">
        <f t="shared" si="9"/>
        <v>0</v>
      </c>
    </row>
    <row r="547" ht="25.05" customHeight="1" spans="1:8">
      <c r="A547" s="278" t="s">
        <v>1055</v>
      </c>
      <c r="B547" s="278" t="s">
        <v>1056</v>
      </c>
      <c r="C547" s="275">
        <v>0</v>
      </c>
      <c r="D547" s="275"/>
      <c r="E547" s="275"/>
      <c r="F547" s="275"/>
      <c r="G547" s="275"/>
      <c r="H547" s="275">
        <f t="shared" si="9"/>
        <v>0</v>
      </c>
    </row>
    <row r="548" ht="25.05" customHeight="1" spans="1:8">
      <c r="A548" s="278" t="s">
        <v>1057</v>
      </c>
      <c r="B548" s="278" t="s">
        <v>1058</v>
      </c>
      <c r="C548" s="275">
        <v>0</v>
      </c>
      <c r="D548" s="275"/>
      <c r="E548" s="275"/>
      <c r="F548" s="275"/>
      <c r="G548" s="275"/>
      <c r="H548" s="275">
        <f t="shared" si="9"/>
        <v>0</v>
      </c>
    </row>
    <row r="549" ht="25.05" customHeight="1" spans="1:8">
      <c r="A549" s="278" t="s">
        <v>1059</v>
      </c>
      <c r="B549" s="278" t="s">
        <v>1060</v>
      </c>
      <c r="C549" s="275"/>
      <c r="D549" s="275"/>
      <c r="E549" s="275"/>
      <c r="F549" s="275"/>
      <c r="G549" s="275"/>
      <c r="H549" s="275">
        <f t="shared" si="9"/>
        <v>0</v>
      </c>
    </row>
    <row r="550" ht="25.05" customHeight="1" spans="1:8">
      <c r="A550" s="278" t="s">
        <v>1061</v>
      </c>
      <c r="B550" s="279" t="s">
        <v>1062</v>
      </c>
      <c r="C550" s="275">
        <f>C551+C570+C578+C580+C589+C593+C603+C611+C618+C626+C635+C640+C643+C646+C649+C652+C655+C659+C663+C671+C674</f>
        <v>38368.5053481833</v>
      </c>
      <c r="D550" s="275">
        <f>D551+D570+D578+D580+D589+D593+D603+D611+D618+D626+D635+D640+D643+D646+D649+D652+D655+D659+D663+D671+D674</f>
        <v>8353</v>
      </c>
      <c r="E550" s="275">
        <f>E551+E570+E578+E580+E589+E593+E603+E611+E618+E626+E635+E640+E643+E646+E649+E652+E655+E659+E663+E671+E674</f>
        <v>30200</v>
      </c>
      <c r="F550" s="275"/>
      <c r="G550" s="275"/>
      <c r="H550" s="275">
        <f t="shared" si="9"/>
        <v>76921.5053481833</v>
      </c>
    </row>
    <row r="551" ht="25.05" customHeight="1" spans="1:8">
      <c r="A551" s="278" t="s">
        <v>1063</v>
      </c>
      <c r="B551" s="279" t="s">
        <v>1064</v>
      </c>
      <c r="C551" s="275">
        <f>SUM(C552:C569)</f>
        <v>1211.39</v>
      </c>
      <c r="D551" s="275">
        <f>SUM(D552:D569)</f>
        <v>1500</v>
      </c>
      <c r="E551" s="275">
        <f>SUM(E552:E569)</f>
        <v>966</v>
      </c>
      <c r="F551" s="275"/>
      <c r="G551" s="275"/>
      <c r="H551" s="275">
        <f t="shared" si="9"/>
        <v>3677.39</v>
      </c>
    </row>
    <row r="552" ht="25.05" customHeight="1" spans="1:8">
      <c r="A552" s="278" t="s">
        <v>1065</v>
      </c>
      <c r="B552" s="278" t="s">
        <v>153</v>
      </c>
      <c r="C552" s="275">
        <v>695.91</v>
      </c>
      <c r="D552" s="275">
        <v>1500</v>
      </c>
      <c r="E552" s="275">
        <v>966</v>
      </c>
      <c r="F552" s="275"/>
      <c r="G552" s="275"/>
      <c r="H552" s="275">
        <f t="shared" si="9"/>
        <v>3161.91</v>
      </c>
    </row>
    <row r="553" ht="25.05" customHeight="1" spans="1:8">
      <c r="A553" s="278" t="s">
        <v>1066</v>
      </c>
      <c r="B553" s="278" t="s">
        <v>155</v>
      </c>
      <c r="C553" s="275"/>
      <c r="D553" s="275"/>
      <c r="E553" s="275"/>
      <c r="F553" s="275"/>
      <c r="G553" s="275"/>
      <c r="H553" s="275">
        <f t="shared" si="9"/>
        <v>0</v>
      </c>
    </row>
    <row r="554" ht="25.05" customHeight="1" spans="1:8">
      <c r="A554" s="278" t="s">
        <v>1067</v>
      </c>
      <c r="B554" s="278" t="s">
        <v>157</v>
      </c>
      <c r="C554" s="275"/>
      <c r="D554" s="275"/>
      <c r="E554" s="275"/>
      <c r="F554" s="275"/>
      <c r="G554" s="275"/>
      <c r="H554" s="275">
        <f t="shared" si="9"/>
        <v>0</v>
      </c>
    </row>
    <row r="555" ht="25.05" customHeight="1" spans="1:8">
      <c r="A555" s="278" t="s">
        <v>1068</v>
      </c>
      <c r="B555" s="278" t="s">
        <v>1069</v>
      </c>
      <c r="C555" s="275"/>
      <c r="D555" s="275"/>
      <c r="E555" s="275"/>
      <c r="F555" s="275"/>
      <c r="G555" s="275"/>
      <c r="H555" s="275">
        <f t="shared" si="9"/>
        <v>0</v>
      </c>
    </row>
    <row r="556" ht="25.05" customHeight="1" spans="1:8">
      <c r="A556" s="278" t="s">
        <v>1070</v>
      </c>
      <c r="B556" s="278" t="s">
        <v>1071</v>
      </c>
      <c r="C556" s="275"/>
      <c r="D556" s="275"/>
      <c r="E556" s="275"/>
      <c r="F556" s="275"/>
      <c r="G556" s="275"/>
      <c r="H556" s="275">
        <f t="shared" si="9"/>
        <v>0</v>
      </c>
    </row>
    <row r="557" ht="25.05" customHeight="1" spans="1:8">
      <c r="A557" s="278" t="s">
        <v>1072</v>
      </c>
      <c r="B557" s="278" t="s">
        <v>1073</v>
      </c>
      <c r="C557" s="275">
        <v>126.9</v>
      </c>
      <c r="D557" s="275"/>
      <c r="E557" s="275"/>
      <c r="F557" s="275"/>
      <c r="G557" s="275"/>
      <c r="H557" s="275">
        <f t="shared" si="9"/>
        <v>126.9</v>
      </c>
    </row>
    <row r="558" ht="25.05" customHeight="1" spans="1:8">
      <c r="A558" s="278" t="s">
        <v>1074</v>
      </c>
      <c r="B558" s="278" t="s">
        <v>1075</v>
      </c>
      <c r="C558" s="275">
        <v>101</v>
      </c>
      <c r="D558" s="275"/>
      <c r="E558" s="275"/>
      <c r="F558" s="275"/>
      <c r="G558" s="275"/>
      <c r="H558" s="275">
        <f t="shared" si="9"/>
        <v>101</v>
      </c>
    </row>
    <row r="559" ht="25.05" customHeight="1" spans="1:8">
      <c r="A559" s="278" t="s">
        <v>1076</v>
      </c>
      <c r="B559" s="278" t="s">
        <v>254</v>
      </c>
      <c r="C559" s="275"/>
      <c r="D559" s="275"/>
      <c r="E559" s="275"/>
      <c r="F559" s="275"/>
      <c r="G559" s="275"/>
      <c r="H559" s="275">
        <f t="shared" si="9"/>
        <v>0</v>
      </c>
    </row>
    <row r="560" ht="25.05" customHeight="1" spans="1:8">
      <c r="A560" s="278" t="s">
        <v>1077</v>
      </c>
      <c r="B560" s="278" t="s">
        <v>1078</v>
      </c>
      <c r="C560" s="275">
        <v>287.58</v>
      </c>
      <c r="D560" s="275"/>
      <c r="E560" s="275"/>
      <c r="F560" s="275"/>
      <c r="G560" s="275"/>
      <c r="H560" s="275">
        <f t="shared" si="9"/>
        <v>287.58</v>
      </c>
    </row>
    <row r="561" ht="25.05" customHeight="1" spans="1:8">
      <c r="A561" s="278" t="s">
        <v>1079</v>
      </c>
      <c r="B561" s="278" t="s">
        <v>1080</v>
      </c>
      <c r="C561" s="275">
        <v>0</v>
      </c>
      <c r="D561" s="275"/>
      <c r="E561" s="275"/>
      <c r="F561" s="275"/>
      <c r="G561" s="275"/>
      <c r="H561" s="275">
        <f t="shared" si="9"/>
        <v>0</v>
      </c>
    </row>
    <row r="562" ht="25.05" customHeight="1" spans="1:8">
      <c r="A562" s="278" t="s">
        <v>1081</v>
      </c>
      <c r="B562" s="278" t="s">
        <v>1082</v>
      </c>
      <c r="C562" s="275">
        <v>0</v>
      </c>
      <c r="D562" s="275"/>
      <c r="E562" s="275"/>
      <c r="F562" s="275"/>
      <c r="G562" s="275"/>
      <c r="H562" s="275">
        <f t="shared" si="9"/>
        <v>0</v>
      </c>
    </row>
    <row r="563" ht="25.05" customHeight="1" spans="1:8">
      <c r="A563" s="278" t="s">
        <v>1083</v>
      </c>
      <c r="B563" s="278" t="s">
        <v>1084</v>
      </c>
      <c r="C563" s="275">
        <v>0</v>
      </c>
      <c r="D563" s="275"/>
      <c r="E563" s="275"/>
      <c r="F563" s="275"/>
      <c r="G563" s="275"/>
      <c r="H563" s="275">
        <f t="shared" si="9"/>
        <v>0</v>
      </c>
    </row>
    <row r="564" ht="25.05" customHeight="1" spans="1:8">
      <c r="A564" s="278" t="s">
        <v>1085</v>
      </c>
      <c r="B564" s="278" t="s">
        <v>1086</v>
      </c>
      <c r="C564" s="275">
        <v>0</v>
      </c>
      <c r="D564" s="275"/>
      <c r="E564" s="275"/>
      <c r="F564" s="275"/>
      <c r="G564" s="275"/>
      <c r="H564" s="275">
        <f t="shared" si="9"/>
        <v>0</v>
      </c>
    </row>
    <row r="565" ht="25.05" customHeight="1" spans="1:8">
      <c r="A565" s="278" t="s">
        <v>1087</v>
      </c>
      <c r="B565" s="278" t="s">
        <v>1088</v>
      </c>
      <c r="C565" s="275">
        <v>0</v>
      </c>
      <c r="D565" s="275"/>
      <c r="E565" s="275"/>
      <c r="F565" s="275"/>
      <c r="G565" s="275"/>
      <c r="H565" s="275">
        <f t="shared" si="9"/>
        <v>0</v>
      </c>
    </row>
    <row r="566" ht="25.05" customHeight="1" spans="1:8">
      <c r="A566" s="278" t="s">
        <v>1089</v>
      </c>
      <c r="B566" s="278" t="s">
        <v>1090</v>
      </c>
      <c r="C566" s="275">
        <v>0</v>
      </c>
      <c r="D566" s="275"/>
      <c r="E566" s="275"/>
      <c r="F566" s="275"/>
      <c r="G566" s="275"/>
      <c r="H566" s="275">
        <f t="shared" si="9"/>
        <v>0</v>
      </c>
    </row>
    <row r="567" ht="25.05" customHeight="1" spans="1:8">
      <c r="A567" s="278" t="s">
        <v>1091</v>
      </c>
      <c r="B567" s="278" t="s">
        <v>1092</v>
      </c>
      <c r="C567" s="275">
        <v>0</v>
      </c>
      <c r="D567" s="275"/>
      <c r="E567" s="275"/>
      <c r="F567" s="275"/>
      <c r="G567" s="275"/>
      <c r="H567" s="275">
        <f t="shared" si="9"/>
        <v>0</v>
      </c>
    </row>
    <row r="568" ht="25.05" customHeight="1" spans="1:8">
      <c r="A568" s="278" t="s">
        <v>1093</v>
      </c>
      <c r="B568" s="278" t="s">
        <v>171</v>
      </c>
      <c r="C568" s="275">
        <v>0</v>
      </c>
      <c r="D568" s="275"/>
      <c r="E568" s="275"/>
      <c r="F568" s="275"/>
      <c r="G568" s="275"/>
      <c r="H568" s="275">
        <f t="shared" si="9"/>
        <v>0</v>
      </c>
    </row>
    <row r="569" ht="25.05" customHeight="1" spans="1:8">
      <c r="A569" s="278" t="s">
        <v>1094</v>
      </c>
      <c r="B569" s="278" t="s">
        <v>1095</v>
      </c>
      <c r="C569" s="275"/>
      <c r="D569" s="275"/>
      <c r="E569" s="275"/>
      <c r="F569" s="275"/>
      <c r="G569" s="275"/>
      <c r="H569" s="275">
        <f t="shared" si="9"/>
        <v>0</v>
      </c>
    </row>
    <row r="570" ht="25.05" customHeight="1" spans="1:8">
      <c r="A570" s="278" t="s">
        <v>1096</v>
      </c>
      <c r="B570" s="279" t="s">
        <v>1097</v>
      </c>
      <c r="C570" s="275">
        <f>SUM(C571:C577)</f>
        <v>1678.938</v>
      </c>
      <c r="D570" s="275">
        <f>SUM(D571:D577)</f>
        <v>0</v>
      </c>
      <c r="E570" s="275">
        <f>SUM(E571:E577)</f>
        <v>462</v>
      </c>
      <c r="F570" s="275"/>
      <c r="G570" s="275"/>
      <c r="H570" s="275">
        <f t="shared" si="9"/>
        <v>2140.938</v>
      </c>
    </row>
    <row r="571" ht="25.05" customHeight="1" spans="1:8">
      <c r="A571" s="278" t="s">
        <v>1098</v>
      </c>
      <c r="B571" s="278" t="s">
        <v>153</v>
      </c>
      <c r="C571" s="275">
        <v>1678.938</v>
      </c>
      <c r="D571" s="275"/>
      <c r="E571" s="275">
        <v>462</v>
      </c>
      <c r="F571" s="275"/>
      <c r="G571" s="275"/>
      <c r="H571" s="275">
        <f t="shared" si="9"/>
        <v>2140.938</v>
      </c>
    </row>
    <row r="572" ht="25.05" customHeight="1" spans="1:8">
      <c r="A572" s="278" t="s">
        <v>1099</v>
      </c>
      <c r="B572" s="278" t="s">
        <v>155</v>
      </c>
      <c r="C572" s="275">
        <v>0</v>
      </c>
      <c r="D572" s="275"/>
      <c r="E572" s="275"/>
      <c r="F572" s="275"/>
      <c r="G572" s="275"/>
      <c r="H572" s="275">
        <f t="shared" si="9"/>
        <v>0</v>
      </c>
    </row>
    <row r="573" ht="25.05" customHeight="1" spans="1:8">
      <c r="A573" s="278" t="s">
        <v>1100</v>
      </c>
      <c r="B573" s="278" t="s">
        <v>157</v>
      </c>
      <c r="C573" s="275">
        <v>0</v>
      </c>
      <c r="D573" s="275"/>
      <c r="E573" s="275"/>
      <c r="F573" s="275"/>
      <c r="G573" s="275"/>
      <c r="H573" s="275">
        <f t="shared" si="9"/>
        <v>0</v>
      </c>
    </row>
    <row r="574" ht="25.05" customHeight="1" spans="1:8">
      <c r="A574" s="278" t="s">
        <v>1101</v>
      </c>
      <c r="B574" s="278" t="s">
        <v>1102</v>
      </c>
      <c r="C574" s="275">
        <v>0</v>
      </c>
      <c r="D574" s="275"/>
      <c r="E574" s="275"/>
      <c r="F574" s="275"/>
      <c r="G574" s="275"/>
      <c r="H574" s="275">
        <f t="shared" si="9"/>
        <v>0</v>
      </c>
    </row>
    <row r="575" ht="25.05" customHeight="1" spans="1:8">
      <c r="A575" s="278" t="s">
        <v>1103</v>
      </c>
      <c r="B575" s="278" t="s">
        <v>1104</v>
      </c>
      <c r="C575" s="275">
        <v>0</v>
      </c>
      <c r="D575" s="275"/>
      <c r="E575" s="275"/>
      <c r="F575" s="275"/>
      <c r="G575" s="275"/>
      <c r="H575" s="275">
        <f t="shared" si="9"/>
        <v>0</v>
      </c>
    </row>
    <row r="576" ht="25.05" customHeight="1" spans="1:8">
      <c r="A576" s="278" t="s">
        <v>1105</v>
      </c>
      <c r="B576" s="278" t="s">
        <v>1106</v>
      </c>
      <c r="C576" s="275"/>
      <c r="D576" s="275"/>
      <c r="E576" s="275"/>
      <c r="F576" s="275"/>
      <c r="G576" s="275"/>
      <c r="H576" s="275">
        <f t="shared" si="9"/>
        <v>0</v>
      </c>
    </row>
    <row r="577" ht="25.05" customHeight="1" spans="1:8">
      <c r="A577" s="278" t="s">
        <v>1107</v>
      </c>
      <c r="B577" s="278" t="s">
        <v>1108</v>
      </c>
      <c r="C577" s="275"/>
      <c r="D577" s="275"/>
      <c r="E577" s="275"/>
      <c r="F577" s="275"/>
      <c r="G577" s="275"/>
      <c r="H577" s="275">
        <f t="shared" si="9"/>
        <v>0</v>
      </c>
    </row>
    <row r="578" ht="25.05" customHeight="1" spans="1:8">
      <c r="A578" s="278" t="s">
        <v>1109</v>
      </c>
      <c r="B578" s="279" t="s">
        <v>1110</v>
      </c>
      <c r="C578" s="275">
        <f>C579</f>
        <v>0</v>
      </c>
      <c r="D578" s="275"/>
      <c r="E578" s="275"/>
      <c r="F578" s="275"/>
      <c r="G578" s="275"/>
      <c r="H578" s="275">
        <f t="shared" si="9"/>
        <v>0</v>
      </c>
    </row>
    <row r="579" ht="25.05" customHeight="1" spans="1:8">
      <c r="A579" s="278" t="s">
        <v>1111</v>
      </c>
      <c r="B579" s="278" t="s">
        <v>1112</v>
      </c>
      <c r="C579" s="275">
        <v>0</v>
      </c>
      <c r="D579" s="275"/>
      <c r="E579" s="275"/>
      <c r="F579" s="275"/>
      <c r="G579" s="275"/>
      <c r="H579" s="275">
        <f t="shared" si="9"/>
        <v>0</v>
      </c>
    </row>
    <row r="580" ht="25.05" customHeight="1" spans="1:8">
      <c r="A580" s="278" t="s">
        <v>1113</v>
      </c>
      <c r="B580" s="279" t="s">
        <v>1114</v>
      </c>
      <c r="C580" s="275">
        <f>SUM(C581:C588)</f>
        <v>29449.2605981833</v>
      </c>
      <c r="D580" s="275">
        <f>SUM(D581:D588)</f>
        <v>6853</v>
      </c>
      <c r="E580" s="275">
        <f>SUM(E581:E588)</f>
        <v>9450</v>
      </c>
      <c r="F580" s="275"/>
      <c r="G580" s="275"/>
      <c r="H580" s="275">
        <f t="shared" si="9"/>
        <v>45752.2605981833</v>
      </c>
    </row>
    <row r="581" ht="25.05" customHeight="1" spans="1:8">
      <c r="A581" s="278" t="s">
        <v>1115</v>
      </c>
      <c r="B581" s="278" t="s">
        <v>1116</v>
      </c>
      <c r="C581" s="275"/>
      <c r="D581" s="275"/>
      <c r="E581" s="275"/>
      <c r="F581" s="275"/>
      <c r="G581" s="275"/>
      <c r="H581" s="275">
        <f t="shared" si="9"/>
        <v>0</v>
      </c>
    </row>
    <row r="582" ht="25.05" customHeight="1" spans="1:8">
      <c r="A582" s="278" t="s">
        <v>1117</v>
      </c>
      <c r="B582" s="278" t="s">
        <v>1118</v>
      </c>
      <c r="C582" s="275">
        <v>16911</v>
      </c>
      <c r="D582" s="275">
        <v>6853</v>
      </c>
      <c r="E582" s="275"/>
      <c r="F582" s="275"/>
      <c r="G582" s="275"/>
      <c r="H582" s="275">
        <f t="shared" si="9"/>
        <v>23764</v>
      </c>
    </row>
    <row r="583" ht="25.05" customHeight="1" spans="1:8">
      <c r="A583" s="278" t="s">
        <v>1119</v>
      </c>
      <c r="B583" s="278" t="s">
        <v>1120</v>
      </c>
      <c r="C583" s="275"/>
      <c r="D583" s="275"/>
      <c r="E583" s="275"/>
      <c r="F583" s="275"/>
      <c r="G583" s="275"/>
      <c r="H583" s="275">
        <f t="shared" ref="H583:H646" si="10">C583+D583+E583</f>
        <v>0</v>
      </c>
    </row>
    <row r="584" ht="25.05" customHeight="1" spans="1:8">
      <c r="A584" s="278" t="s">
        <v>1121</v>
      </c>
      <c r="B584" s="278" t="s">
        <v>1122</v>
      </c>
      <c r="C584" s="275">
        <v>10740.612448</v>
      </c>
      <c r="D584" s="275"/>
      <c r="E584" s="275">
        <v>9450</v>
      </c>
      <c r="F584" s="275"/>
      <c r="G584" s="275"/>
      <c r="H584" s="275">
        <f t="shared" si="10"/>
        <v>20190.612448</v>
      </c>
    </row>
    <row r="585" ht="25.05" customHeight="1" spans="1:8">
      <c r="A585" s="278" t="s">
        <v>1123</v>
      </c>
      <c r="B585" s="278" t="s">
        <v>1124</v>
      </c>
      <c r="C585" s="275">
        <v>1797.64815018334</v>
      </c>
      <c r="D585" s="275"/>
      <c r="E585" s="275"/>
      <c r="F585" s="275"/>
      <c r="G585" s="275"/>
      <c r="H585" s="275">
        <f t="shared" si="10"/>
        <v>1797.64815018334</v>
      </c>
    </row>
    <row r="586" ht="25.05" customHeight="1" spans="1:8">
      <c r="A586" s="278" t="s">
        <v>1125</v>
      </c>
      <c r="B586" s="278" t="s">
        <v>1126</v>
      </c>
      <c r="C586" s="275"/>
      <c r="D586" s="275"/>
      <c r="E586" s="275"/>
      <c r="F586" s="275"/>
      <c r="G586" s="275"/>
      <c r="H586" s="275">
        <f t="shared" si="10"/>
        <v>0</v>
      </c>
    </row>
    <row r="587" ht="25.05" customHeight="1" spans="1:8">
      <c r="A587" s="278" t="s">
        <v>1127</v>
      </c>
      <c r="B587" s="278" t="s">
        <v>1128</v>
      </c>
      <c r="C587" s="275"/>
      <c r="D587" s="275"/>
      <c r="E587" s="275"/>
      <c r="F587" s="275"/>
      <c r="G587" s="275"/>
      <c r="H587" s="275">
        <f t="shared" si="10"/>
        <v>0</v>
      </c>
    </row>
    <row r="588" ht="25.05" customHeight="1" spans="1:8">
      <c r="A588" s="278" t="s">
        <v>1129</v>
      </c>
      <c r="B588" s="278" t="s">
        <v>1130</v>
      </c>
      <c r="C588" s="275"/>
      <c r="D588" s="275"/>
      <c r="E588" s="275"/>
      <c r="F588" s="275"/>
      <c r="G588" s="275"/>
      <c r="H588" s="275">
        <f t="shared" si="10"/>
        <v>0</v>
      </c>
    </row>
    <row r="589" ht="25.05" customHeight="1" spans="1:8">
      <c r="A589" s="278" t="s">
        <v>1131</v>
      </c>
      <c r="B589" s="279" t="s">
        <v>1132</v>
      </c>
      <c r="C589" s="275">
        <f>SUM(C590:C592)</f>
        <v>0</v>
      </c>
      <c r="D589" s="275"/>
      <c r="E589" s="275"/>
      <c r="F589" s="275"/>
      <c r="G589" s="275"/>
      <c r="H589" s="275">
        <f t="shared" si="10"/>
        <v>0</v>
      </c>
    </row>
    <row r="590" ht="25.05" customHeight="1" spans="1:8">
      <c r="A590" s="278" t="s">
        <v>1133</v>
      </c>
      <c r="B590" s="278" t="s">
        <v>1134</v>
      </c>
      <c r="C590" s="275">
        <v>0</v>
      </c>
      <c r="D590" s="275"/>
      <c r="E590" s="275"/>
      <c r="F590" s="275"/>
      <c r="G590" s="275"/>
      <c r="H590" s="275">
        <f t="shared" si="10"/>
        <v>0</v>
      </c>
    </row>
    <row r="591" ht="25.05" customHeight="1" spans="1:8">
      <c r="A591" s="278" t="s">
        <v>1135</v>
      </c>
      <c r="B591" s="278" t="s">
        <v>1136</v>
      </c>
      <c r="C591" s="275">
        <v>0</v>
      </c>
      <c r="D591" s="275"/>
      <c r="E591" s="275"/>
      <c r="F591" s="275"/>
      <c r="G591" s="275"/>
      <c r="H591" s="275">
        <f t="shared" si="10"/>
        <v>0</v>
      </c>
    </row>
    <row r="592" ht="25.05" customHeight="1" spans="1:8">
      <c r="A592" s="278" t="s">
        <v>1137</v>
      </c>
      <c r="B592" s="278" t="s">
        <v>1138</v>
      </c>
      <c r="C592" s="275">
        <v>0</v>
      </c>
      <c r="D592" s="275"/>
      <c r="E592" s="275"/>
      <c r="F592" s="275"/>
      <c r="G592" s="275"/>
      <c r="H592" s="275">
        <f t="shared" si="10"/>
        <v>0</v>
      </c>
    </row>
    <row r="593" ht="25.05" customHeight="1" spans="1:8">
      <c r="A593" s="278" t="s">
        <v>1139</v>
      </c>
      <c r="B593" s="279" t="s">
        <v>1140</v>
      </c>
      <c r="C593" s="275">
        <f>SUM(C594:C602)</f>
        <v>0</v>
      </c>
      <c r="D593" s="275"/>
      <c r="E593" s="275"/>
      <c r="F593" s="275"/>
      <c r="G593" s="275"/>
      <c r="H593" s="275">
        <f t="shared" si="10"/>
        <v>0</v>
      </c>
    </row>
    <row r="594" ht="25.05" customHeight="1" spans="1:8">
      <c r="A594" s="278" t="s">
        <v>1141</v>
      </c>
      <c r="B594" s="278" t="s">
        <v>1142</v>
      </c>
      <c r="C594" s="275">
        <v>0</v>
      </c>
      <c r="D594" s="275"/>
      <c r="E594" s="275"/>
      <c r="F594" s="275"/>
      <c r="G594" s="275"/>
      <c r="H594" s="275">
        <f t="shared" si="10"/>
        <v>0</v>
      </c>
    </row>
    <row r="595" ht="25.05" customHeight="1" spans="1:8">
      <c r="A595" s="278" t="s">
        <v>1143</v>
      </c>
      <c r="B595" s="278" t="s">
        <v>1144</v>
      </c>
      <c r="C595" s="275"/>
      <c r="D595" s="275"/>
      <c r="E595" s="275"/>
      <c r="F595" s="275"/>
      <c r="G595" s="275"/>
      <c r="H595" s="275">
        <f t="shared" si="10"/>
        <v>0</v>
      </c>
    </row>
    <row r="596" ht="25.05" customHeight="1" spans="1:8">
      <c r="A596" s="278" t="s">
        <v>1145</v>
      </c>
      <c r="B596" s="278" t="s">
        <v>1146</v>
      </c>
      <c r="C596" s="275"/>
      <c r="D596" s="275"/>
      <c r="E596" s="275"/>
      <c r="F596" s="275"/>
      <c r="G596" s="275"/>
      <c r="H596" s="275">
        <f t="shared" si="10"/>
        <v>0</v>
      </c>
    </row>
    <row r="597" ht="25.05" customHeight="1" spans="1:8">
      <c r="A597" s="278" t="s">
        <v>1147</v>
      </c>
      <c r="B597" s="278" t="s">
        <v>1148</v>
      </c>
      <c r="C597" s="275"/>
      <c r="D597" s="275"/>
      <c r="E597" s="275"/>
      <c r="F597" s="275"/>
      <c r="G597" s="275"/>
      <c r="H597" s="275">
        <f t="shared" si="10"/>
        <v>0</v>
      </c>
    </row>
    <row r="598" ht="25.05" customHeight="1" spans="1:8">
      <c r="A598" s="278" t="s">
        <v>1149</v>
      </c>
      <c r="B598" s="278" t="s">
        <v>1150</v>
      </c>
      <c r="C598" s="275"/>
      <c r="D598" s="275"/>
      <c r="E598" s="275"/>
      <c r="F598" s="275"/>
      <c r="G598" s="275"/>
      <c r="H598" s="275">
        <f t="shared" si="10"/>
        <v>0</v>
      </c>
    </row>
    <row r="599" ht="25.05" customHeight="1" spans="1:8">
      <c r="A599" s="278" t="s">
        <v>1151</v>
      </c>
      <c r="B599" s="278" t="s">
        <v>1152</v>
      </c>
      <c r="C599" s="275"/>
      <c r="D599" s="275"/>
      <c r="E599" s="275"/>
      <c r="F599" s="275"/>
      <c r="G599" s="275"/>
      <c r="H599" s="275">
        <f t="shared" si="10"/>
        <v>0</v>
      </c>
    </row>
    <row r="600" ht="25.05" customHeight="1" spans="1:8">
      <c r="A600" s="278" t="s">
        <v>1153</v>
      </c>
      <c r="B600" s="278" t="s">
        <v>1154</v>
      </c>
      <c r="C600" s="275"/>
      <c r="D600" s="275"/>
      <c r="E600" s="275"/>
      <c r="F600" s="275"/>
      <c r="G600" s="275"/>
      <c r="H600" s="275">
        <f t="shared" si="10"/>
        <v>0</v>
      </c>
    </row>
    <row r="601" ht="25.05" customHeight="1" spans="1:8">
      <c r="A601" s="278" t="s">
        <v>1155</v>
      </c>
      <c r="B601" s="278" t="s">
        <v>1156</v>
      </c>
      <c r="C601" s="275"/>
      <c r="D601" s="275"/>
      <c r="E601" s="275"/>
      <c r="F601" s="275"/>
      <c r="G601" s="275"/>
      <c r="H601" s="275">
        <f t="shared" si="10"/>
        <v>0</v>
      </c>
    </row>
    <row r="602" ht="25.05" customHeight="1" spans="1:8">
      <c r="A602" s="278" t="s">
        <v>1157</v>
      </c>
      <c r="B602" s="278" t="s">
        <v>1158</v>
      </c>
      <c r="C602" s="275"/>
      <c r="D602" s="275"/>
      <c r="E602" s="275"/>
      <c r="F602" s="275"/>
      <c r="G602" s="275"/>
      <c r="H602" s="275">
        <f t="shared" si="10"/>
        <v>0</v>
      </c>
    </row>
    <row r="603" ht="25.05" customHeight="1" spans="1:8">
      <c r="A603" s="278" t="s">
        <v>1159</v>
      </c>
      <c r="B603" s="279" t="s">
        <v>1160</v>
      </c>
      <c r="C603" s="275">
        <f>SUM(C604:C610)</f>
        <v>438.18</v>
      </c>
      <c r="D603" s="275">
        <f>SUM(D604:D610)</f>
        <v>0</v>
      </c>
      <c r="E603" s="275">
        <f>SUM(E604:E610)</f>
        <v>10900</v>
      </c>
      <c r="F603" s="275"/>
      <c r="G603" s="275"/>
      <c r="H603" s="275">
        <f t="shared" si="10"/>
        <v>11338.18</v>
      </c>
    </row>
    <row r="604" ht="25.05" customHeight="1" spans="1:8">
      <c r="A604" s="278" t="s">
        <v>1161</v>
      </c>
      <c r="B604" s="278" t="s">
        <v>1162</v>
      </c>
      <c r="C604" s="275">
        <v>19</v>
      </c>
      <c r="D604" s="275"/>
      <c r="E604" s="275">
        <f>3929+6971</f>
        <v>10900</v>
      </c>
      <c r="F604" s="275"/>
      <c r="G604" s="275"/>
      <c r="H604" s="275">
        <f t="shared" si="10"/>
        <v>10919</v>
      </c>
    </row>
    <row r="605" ht="25.05" customHeight="1" spans="1:8">
      <c r="A605" s="278" t="s">
        <v>1163</v>
      </c>
      <c r="B605" s="278" t="s">
        <v>1164</v>
      </c>
      <c r="C605" s="275">
        <v>419.18</v>
      </c>
      <c r="D605" s="275"/>
      <c r="E605" s="275"/>
      <c r="F605" s="275"/>
      <c r="G605" s="275"/>
      <c r="H605" s="275">
        <f t="shared" si="10"/>
        <v>419.18</v>
      </c>
    </row>
    <row r="606" ht="25.05" customHeight="1" spans="1:8">
      <c r="A606" s="278" t="s">
        <v>1165</v>
      </c>
      <c r="B606" s="278" t="s">
        <v>1166</v>
      </c>
      <c r="C606" s="275"/>
      <c r="D606" s="275"/>
      <c r="E606" s="275"/>
      <c r="F606" s="275"/>
      <c r="G606" s="275"/>
      <c r="H606" s="275">
        <f t="shared" si="10"/>
        <v>0</v>
      </c>
    </row>
    <row r="607" ht="25.05" customHeight="1" spans="1:8">
      <c r="A607" s="278" t="s">
        <v>1167</v>
      </c>
      <c r="B607" s="278" t="s">
        <v>1168</v>
      </c>
      <c r="C607" s="275"/>
      <c r="D607" s="275"/>
      <c r="E607" s="275"/>
      <c r="F607" s="275"/>
      <c r="G607" s="275"/>
      <c r="H607" s="275">
        <f t="shared" si="10"/>
        <v>0</v>
      </c>
    </row>
    <row r="608" ht="25.05" customHeight="1" spans="1:8">
      <c r="A608" s="278" t="s">
        <v>1169</v>
      </c>
      <c r="B608" s="278" t="s">
        <v>1170</v>
      </c>
      <c r="C608" s="275"/>
      <c r="D608" s="275"/>
      <c r="E608" s="275"/>
      <c r="F608" s="275"/>
      <c r="G608" s="275"/>
      <c r="H608" s="275">
        <f t="shared" si="10"/>
        <v>0</v>
      </c>
    </row>
    <row r="609" ht="25.05" customHeight="1" spans="1:8">
      <c r="A609" s="278" t="s">
        <v>1171</v>
      </c>
      <c r="B609" s="278" t="s">
        <v>1172</v>
      </c>
      <c r="C609" s="275"/>
      <c r="D609" s="275"/>
      <c r="E609" s="275"/>
      <c r="F609" s="275"/>
      <c r="G609" s="275"/>
      <c r="H609" s="275">
        <f t="shared" si="10"/>
        <v>0</v>
      </c>
    </row>
    <row r="610" ht="25.05" customHeight="1" spans="1:8">
      <c r="A610" s="278" t="s">
        <v>1173</v>
      </c>
      <c r="B610" s="278" t="s">
        <v>1174</v>
      </c>
      <c r="C610" s="275"/>
      <c r="D610" s="275"/>
      <c r="E610" s="275"/>
      <c r="F610" s="275"/>
      <c r="G610" s="275"/>
      <c r="H610" s="275">
        <f t="shared" si="10"/>
        <v>0</v>
      </c>
    </row>
    <row r="611" ht="25.05" customHeight="1" spans="1:8">
      <c r="A611" s="278" t="s">
        <v>1175</v>
      </c>
      <c r="B611" s="279" t="s">
        <v>1176</v>
      </c>
      <c r="C611" s="275">
        <f>SUM(C612:C617)</f>
        <v>0</v>
      </c>
      <c r="D611" s="275"/>
      <c r="E611" s="275"/>
      <c r="F611" s="275"/>
      <c r="G611" s="275"/>
      <c r="H611" s="275">
        <f t="shared" si="10"/>
        <v>0</v>
      </c>
    </row>
    <row r="612" ht="25.05" customHeight="1" spans="1:8">
      <c r="A612" s="278" t="s">
        <v>1177</v>
      </c>
      <c r="B612" s="278" t="s">
        <v>1178</v>
      </c>
      <c r="C612" s="275"/>
      <c r="D612" s="275"/>
      <c r="E612" s="275"/>
      <c r="F612" s="275"/>
      <c r="G612" s="275"/>
      <c r="H612" s="275">
        <f t="shared" si="10"/>
        <v>0</v>
      </c>
    </row>
    <row r="613" ht="25.05" customHeight="1" spans="1:8">
      <c r="A613" s="278" t="s">
        <v>1179</v>
      </c>
      <c r="B613" s="278" t="s">
        <v>1180</v>
      </c>
      <c r="C613" s="275"/>
      <c r="D613" s="275"/>
      <c r="E613" s="275"/>
      <c r="F613" s="275"/>
      <c r="G613" s="275"/>
      <c r="H613" s="275">
        <f t="shared" si="10"/>
        <v>0</v>
      </c>
    </row>
    <row r="614" ht="25.05" customHeight="1" spans="1:8">
      <c r="A614" s="278" t="s">
        <v>1181</v>
      </c>
      <c r="B614" s="278" t="s">
        <v>1182</v>
      </c>
      <c r="C614" s="275"/>
      <c r="D614" s="275"/>
      <c r="E614" s="275"/>
      <c r="F614" s="275"/>
      <c r="G614" s="275"/>
      <c r="H614" s="275">
        <f t="shared" si="10"/>
        <v>0</v>
      </c>
    </row>
    <row r="615" ht="25.05" customHeight="1" spans="1:8">
      <c r="A615" s="278" t="s">
        <v>1183</v>
      </c>
      <c r="B615" s="278" t="s">
        <v>1184</v>
      </c>
      <c r="C615" s="275"/>
      <c r="D615" s="275"/>
      <c r="E615" s="275"/>
      <c r="F615" s="275"/>
      <c r="G615" s="275"/>
      <c r="H615" s="275">
        <f t="shared" si="10"/>
        <v>0</v>
      </c>
    </row>
    <row r="616" ht="25.05" customHeight="1" spans="1:8">
      <c r="A616" s="278" t="s">
        <v>1185</v>
      </c>
      <c r="B616" s="278" t="s">
        <v>1186</v>
      </c>
      <c r="C616" s="275"/>
      <c r="D616" s="275"/>
      <c r="E616" s="275"/>
      <c r="F616" s="275"/>
      <c r="G616" s="275"/>
      <c r="H616" s="275">
        <f t="shared" si="10"/>
        <v>0</v>
      </c>
    </row>
    <row r="617" ht="25.05" customHeight="1" spans="1:8">
      <c r="A617" s="278" t="s">
        <v>1187</v>
      </c>
      <c r="B617" s="278" t="s">
        <v>1188</v>
      </c>
      <c r="C617" s="275"/>
      <c r="D617" s="275"/>
      <c r="E617" s="275"/>
      <c r="F617" s="275"/>
      <c r="G617" s="275"/>
      <c r="H617" s="275">
        <f t="shared" si="10"/>
        <v>0</v>
      </c>
    </row>
    <row r="618" ht="25.05" customHeight="1" spans="1:8">
      <c r="A618" s="278" t="s">
        <v>1189</v>
      </c>
      <c r="B618" s="279" t="s">
        <v>1190</v>
      </c>
      <c r="C618" s="275">
        <f>SUM(C619:C625)</f>
        <v>376.58</v>
      </c>
      <c r="D618" s="275"/>
      <c r="E618" s="275"/>
      <c r="F618" s="275"/>
      <c r="G618" s="275"/>
      <c r="H618" s="275">
        <f t="shared" si="10"/>
        <v>376.58</v>
      </c>
    </row>
    <row r="619" ht="25.05" customHeight="1" spans="1:8">
      <c r="A619" s="278" t="s">
        <v>1191</v>
      </c>
      <c r="B619" s="278" t="s">
        <v>1192</v>
      </c>
      <c r="C619" s="275"/>
      <c r="D619" s="275"/>
      <c r="E619" s="275"/>
      <c r="F619" s="275"/>
      <c r="G619" s="275"/>
      <c r="H619" s="275">
        <f t="shared" si="10"/>
        <v>0</v>
      </c>
    </row>
    <row r="620" ht="25.05" customHeight="1" spans="1:8">
      <c r="A620" s="278" t="s">
        <v>1193</v>
      </c>
      <c r="B620" s="278" t="s">
        <v>1194</v>
      </c>
      <c r="C620" s="275"/>
      <c r="D620" s="275"/>
      <c r="E620" s="275"/>
      <c r="F620" s="275"/>
      <c r="G620" s="275"/>
      <c r="H620" s="275">
        <f t="shared" si="10"/>
        <v>0</v>
      </c>
    </row>
    <row r="621" ht="25.05" customHeight="1" spans="1:8">
      <c r="A621" s="278" t="s">
        <v>1195</v>
      </c>
      <c r="B621" s="278" t="s">
        <v>1196</v>
      </c>
      <c r="C621" s="275"/>
      <c r="D621" s="275"/>
      <c r="E621" s="275"/>
      <c r="F621" s="275"/>
      <c r="G621" s="275"/>
      <c r="H621" s="275">
        <f t="shared" si="10"/>
        <v>0</v>
      </c>
    </row>
    <row r="622" ht="25.05" customHeight="1" spans="1:8">
      <c r="A622" s="278" t="s">
        <v>1197</v>
      </c>
      <c r="B622" s="278" t="s">
        <v>1198</v>
      </c>
      <c r="C622" s="275"/>
      <c r="D622" s="275"/>
      <c r="E622" s="275"/>
      <c r="F622" s="275"/>
      <c r="G622" s="275"/>
      <c r="H622" s="275">
        <f t="shared" si="10"/>
        <v>0</v>
      </c>
    </row>
    <row r="623" ht="25.05" customHeight="1" spans="1:8">
      <c r="A623" s="278" t="s">
        <v>1199</v>
      </c>
      <c r="B623" s="278" t="s">
        <v>1200</v>
      </c>
      <c r="C623" s="275">
        <v>88.58</v>
      </c>
      <c r="D623" s="275"/>
      <c r="E623" s="275"/>
      <c r="F623" s="275"/>
      <c r="G623" s="275"/>
      <c r="H623" s="275">
        <f t="shared" si="10"/>
        <v>88.58</v>
      </c>
    </row>
    <row r="624" ht="25.05" customHeight="1" spans="1:8">
      <c r="A624" s="278" t="s">
        <v>1201</v>
      </c>
      <c r="B624" s="278" t="s">
        <v>1202</v>
      </c>
      <c r="C624" s="275"/>
      <c r="D624" s="275"/>
      <c r="E624" s="275"/>
      <c r="F624" s="275"/>
      <c r="G624" s="275"/>
      <c r="H624" s="275">
        <f t="shared" si="10"/>
        <v>0</v>
      </c>
    </row>
    <row r="625" ht="25.05" customHeight="1" spans="1:8">
      <c r="A625" s="278" t="s">
        <v>1203</v>
      </c>
      <c r="B625" s="278" t="s">
        <v>1204</v>
      </c>
      <c r="C625" s="275">
        <v>288</v>
      </c>
      <c r="D625" s="275"/>
      <c r="E625" s="275"/>
      <c r="F625" s="275"/>
      <c r="G625" s="275"/>
      <c r="H625" s="275">
        <f t="shared" si="10"/>
        <v>288</v>
      </c>
    </row>
    <row r="626" ht="25.05" customHeight="1" spans="1:8">
      <c r="A626" s="278" t="s">
        <v>1205</v>
      </c>
      <c r="B626" s="279" t="s">
        <v>1206</v>
      </c>
      <c r="C626" s="275">
        <f>SUM(C627:C634)</f>
        <v>1027.246</v>
      </c>
      <c r="D626" s="275"/>
      <c r="E626" s="275"/>
      <c r="F626" s="275"/>
      <c r="G626" s="275"/>
      <c r="H626" s="275">
        <f t="shared" si="10"/>
        <v>1027.246</v>
      </c>
    </row>
    <row r="627" ht="25.05" customHeight="1" spans="1:8">
      <c r="A627" s="278" t="s">
        <v>1207</v>
      </c>
      <c r="B627" s="278" t="s">
        <v>153</v>
      </c>
      <c r="C627" s="275">
        <v>373.246</v>
      </c>
      <c r="D627" s="275"/>
      <c r="E627" s="275"/>
      <c r="F627" s="275"/>
      <c r="G627" s="275"/>
      <c r="H627" s="275">
        <f t="shared" si="10"/>
        <v>373.246</v>
      </c>
    </row>
    <row r="628" ht="25.05" customHeight="1" spans="1:8">
      <c r="A628" s="278" t="s">
        <v>1208</v>
      </c>
      <c r="B628" s="278" t="s">
        <v>155</v>
      </c>
      <c r="C628" s="275"/>
      <c r="D628" s="275"/>
      <c r="E628" s="275"/>
      <c r="F628" s="275"/>
      <c r="G628" s="275"/>
      <c r="H628" s="275">
        <f t="shared" si="10"/>
        <v>0</v>
      </c>
    </row>
    <row r="629" ht="25.05" customHeight="1" spans="1:8">
      <c r="A629" s="278" t="s">
        <v>1209</v>
      </c>
      <c r="B629" s="278" t="s">
        <v>157</v>
      </c>
      <c r="C629" s="275"/>
      <c r="D629" s="275"/>
      <c r="E629" s="275"/>
      <c r="F629" s="275"/>
      <c r="G629" s="275"/>
      <c r="H629" s="275">
        <f t="shared" si="10"/>
        <v>0</v>
      </c>
    </row>
    <row r="630" ht="25.05" customHeight="1" spans="1:8">
      <c r="A630" s="278" t="s">
        <v>1210</v>
      </c>
      <c r="B630" s="278" t="s">
        <v>1211</v>
      </c>
      <c r="C630" s="275"/>
      <c r="D630" s="275"/>
      <c r="E630" s="275"/>
      <c r="F630" s="275"/>
      <c r="G630" s="275"/>
      <c r="H630" s="275">
        <f t="shared" si="10"/>
        <v>0</v>
      </c>
    </row>
    <row r="631" ht="25.05" customHeight="1" spans="1:8">
      <c r="A631" s="278" t="s">
        <v>1212</v>
      </c>
      <c r="B631" s="278" t="s">
        <v>1213</v>
      </c>
      <c r="C631" s="275">
        <v>210</v>
      </c>
      <c r="D631" s="275"/>
      <c r="E631" s="275"/>
      <c r="F631" s="275"/>
      <c r="G631" s="275"/>
      <c r="H631" s="275">
        <f t="shared" si="10"/>
        <v>210</v>
      </c>
    </row>
    <row r="632" ht="25.05" customHeight="1" spans="1:8">
      <c r="A632" s="278" t="s">
        <v>1214</v>
      </c>
      <c r="B632" s="278" t="s">
        <v>1215</v>
      </c>
      <c r="C632" s="275"/>
      <c r="D632" s="275"/>
      <c r="E632" s="275"/>
      <c r="F632" s="275"/>
      <c r="G632" s="275"/>
      <c r="H632" s="275">
        <f t="shared" si="10"/>
        <v>0</v>
      </c>
    </row>
    <row r="633" ht="25.05" customHeight="1" spans="1:8">
      <c r="A633" s="278" t="s">
        <v>1216</v>
      </c>
      <c r="B633" s="278" t="s">
        <v>1217</v>
      </c>
      <c r="C633" s="275">
        <v>444</v>
      </c>
      <c r="D633" s="275"/>
      <c r="E633" s="275"/>
      <c r="F633" s="275"/>
      <c r="G633" s="275"/>
      <c r="H633" s="275">
        <f t="shared" si="10"/>
        <v>444</v>
      </c>
    </row>
    <row r="634" ht="25.05" customHeight="1" spans="1:8">
      <c r="A634" s="278" t="s">
        <v>1218</v>
      </c>
      <c r="B634" s="278" t="s">
        <v>1219</v>
      </c>
      <c r="C634" s="275"/>
      <c r="D634" s="275"/>
      <c r="E634" s="275"/>
      <c r="F634" s="275"/>
      <c r="G634" s="275"/>
      <c r="H634" s="275">
        <f t="shared" si="10"/>
        <v>0</v>
      </c>
    </row>
    <row r="635" ht="25.05" customHeight="1" spans="1:8">
      <c r="A635" s="278" t="s">
        <v>1220</v>
      </c>
      <c r="B635" s="279" t="s">
        <v>1221</v>
      </c>
      <c r="C635" s="275">
        <f>SUM(C636:C639)</f>
        <v>20.342</v>
      </c>
      <c r="D635" s="275"/>
      <c r="E635" s="275"/>
      <c r="F635" s="275"/>
      <c r="G635" s="275"/>
      <c r="H635" s="275">
        <f t="shared" si="10"/>
        <v>20.342</v>
      </c>
    </row>
    <row r="636" ht="25.05" customHeight="1" spans="1:8">
      <c r="A636" s="278" t="s">
        <v>1222</v>
      </c>
      <c r="B636" s="278" t="s">
        <v>153</v>
      </c>
      <c r="C636" s="275">
        <v>20.342</v>
      </c>
      <c r="D636" s="275"/>
      <c r="E636" s="275"/>
      <c r="F636" s="275"/>
      <c r="G636" s="275"/>
      <c r="H636" s="275">
        <f t="shared" si="10"/>
        <v>20.342</v>
      </c>
    </row>
    <row r="637" ht="25.05" customHeight="1" spans="1:8">
      <c r="A637" s="278" t="s">
        <v>1223</v>
      </c>
      <c r="B637" s="278" t="s">
        <v>155</v>
      </c>
      <c r="C637" s="275">
        <v>0</v>
      </c>
      <c r="D637" s="275"/>
      <c r="E637" s="275"/>
      <c r="F637" s="275"/>
      <c r="G637" s="275"/>
      <c r="H637" s="275">
        <f t="shared" si="10"/>
        <v>0</v>
      </c>
    </row>
    <row r="638" ht="25.05" customHeight="1" spans="1:8">
      <c r="A638" s="278" t="s">
        <v>1224</v>
      </c>
      <c r="B638" s="278" t="s">
        <v>157</v>
      </c>
      <c r="C638" s="275">
        <v>0</v>
      </c>
      <c r="D638" s="275"/>
      <c r="E638" s="275"/>
      <c r="F638" s="275"/>
      <c r="G638" s="275"/>
      <c r="H638" s="275">
        <f t="shared" si="10"/>
        <v>0</v>
      </c>
    </row>
    <row r="639" ht="25.05" customHeight="1" spans="1:8">
      <c r="A639" s="278" t="s">
        <v>1225</v>
      </c>
      <c r="B639" s="278" t="s">
        <v>1226</v>
      </c>
      <c r="C639" s="275">
        <v>0</v>
      </c>
      <c r="D639" s="275"/>
      <c r="E639" s="275"/>
      <c r="F639" s="275"/>
      <c r="G639" s="275"/>
      <c r="H639" s="275">
        <f t="shared" si="10"/>
        <v>0</v>
      </c>
    </row>
    <row r="640" ht="25.05" customHeight="1" spans="1:8">
      <c r="A640" s="278" t="s">
        <v>1227</v>
      </c>
      <c r="B640" s="279" t="s">
        <v>1228</v>
      </c>
      <c r="C640" s="275">
        <f>SUM(C641:C642)</f>
        <v>457</v>
      </c>
      <c r="D640" s="275"/>
      <c r="E640" s="275"/>
      <c r="F640" s="275"/>
      <c r="G640" s="275"/>
      <c r="H640" s="275">
        <f t="shared" si="10"/>
        <v>457</v>
      </c>
    </row>
    <row r="641" ht="25.05" customHeight="1" spans="1:8">
      <c r="A641" s="278" t="s">
        <v>1229</v>
      </c>
      <c r="B641" s="278" t="s">
        <v>1230</v>
      </c>
      <c r="C641" s="275"/>
      <c r="D641" s="275"/>
      <c r="E641" s="275"/>
      <c r="F641" s="275"/>
      <c r="G641" s="275"/>
      <c r="H641" s="275">
        <f t="shared" si="10"/>
        <v>0</v>
      </c>
    </row>
    <row r="642" ht="25.05" customHeight="1" spans="1:8">
      <c r="A642" s="278" t="s">
        <v>1231</v>
      </c>
      <c r="B642" s="278" t="s">
        <v>1232</v>
      </c>
      <c r="C642" s="275">
        <v>457</v>
      </c>
      <c r="D642" s="275"/>
      <c r="E642" s="275"/>
      <c r="F642" s="275"/>
      <c r="G642" s="275"/>
      <c r="H642" s="275">
        <f t="shared" si="10"/>
        <v>457</v>
      </c>
    </row>
    <row r="643" ht="25.05" customHeight="1" spans="1:8">
      <c r="A643" s="278" t="s">
        <v>1233</v>
      </c>
      <c r="B643" s="279" t="s">
        <v>1234</v>
      </c>
      <c r="C643" s="275">
        <f>SUM(C644:C645)</f>
        <v>0</v>
      </c>
      <c r="D643" s="275"/>
      <c r="E643" s="275"/>
      <c r="F643" s="275"/>
      <c r="G643" s="275"/>
      <c r="H643" s="275">
        <f t="shared" si="10"/>
        <v>0</v>
      </c>
    </row>
    <row r="644" ht="25.05" customHeight="1" spans="1:8">
      <c r="A644" s="278" t="s">
        <v>1235</v>
      </c>
      <c r="B644" s="278" t="s">
        <v>1236</v>
      </c>
      <c r="C644" s="275">
        <v>0</v>
      </c>
      <c r="D644" s="275"/>
      <c r="E644" s="275"/>
      <c r="F644" s="275"/>
      <c r="G644" s="275"/>
      <c r="H644" s="275">
        <f t="shared" si="10"/>
        <v>0</v>
      </c>
    </row>
    <row r="645" ht="25.05" customHeight="1" spans="1:8">
      <c r="A645" s="278" t="s">
        <v>1237</v>
      </c>
      <c r="B645" s="278" t="s">
        <v>1238</v>
      </c>
      <c r="C645" s="275">
        <v>0</v>
      </c>
      <c r="D645" s="275"/>
      <c r="E645" s="275"/>
      <c r="F645" s="275"/>
      <c r="G645" s="275"/>
      <c r="H645" s="275">
        <f t="shared" si="10"/>
        <v>0</v>
      </c>
    </row>
    <row r="646" ht="25.05" customHeight="1" spans="1:8">
      <c r="A646" s="278" t="s">
        <v>1239</v>
      </c>
      <c r="B646" s="279" t="s">
        <v>1240</v>
      </c>
      <c r="C646" s="275">
        <f>SUM(C647:C648)</f>
        <v>0</v>
      </c>
      <c r="D646" s="275"/>
      <c r="E646" s="275"/>
      <c r="F646" s="275"/>
      <c r="G646" s="275"/>
      <c r="H646" s="275">
        <f t="shared" si="10"/>
        <v>0</v>
      </c>
    </row>
    <row r="647" ht="25.05" customHeight="1" spans="1:8">
      <c r="A647" s="278" t="s">
        <v>1241</v>
      </c>
      <c r="B647" s="278" t="s">
        <v>1242</v>
      </c>
      <c r="C647" s="275"/>
      <c r="D647" s="275"/>
      <c r="E647" s="275"/>
      <c r="F647" s="275"/>
      <c r="G647" s="275"/>
      <c r="H647" s="275">
        <f t="shared" ref="H647:H710" si="11">C647+D647+E647</f>
        <v>0</v>
      </c>
    </row>
    <row r="648" ht="25.05" customHeight="1" spans="1:8">
      <c r="A648" s="278" t="s">
        <v>1243</v>
      </c>
      <c r="B648" s="278" t="s">
        <v>1244</v>
      </c>
      <c r="C648" s="275"/>
      <c r="D648" s="275"/>
      <c r="E648" s="275"/>
      <c r="F648" s="275"/>
      <c r="G648" s="275"/>
      <c r="H648" s="275">
        <f t="shared" si="11"/>
        <v>0</v>
      </c>
    </row>
    <row r="649" ht="25.05" customHeight="1" spans="1:8">
      <c r="A649" s="278" t="s">
        <v>1245</v>
      </c>
      <c r="B649" s="279" t="s">
        <v>1246</v>
      </c>
      <c r="C649" s="275">
        <f>SUM(C650:C651)</f>
        <v>0</v>
      </c>
      <c r="D649" s="275"/>
      <c r="E649" s="275"/>
      <c r="F649" s="275"/>
      <c r="G649" s="275"/>
      <c r="H649" s="275">
        <f t="shared" si="11"/>
        <v>0</v>
      </c>
    </row>
    <row r="650" ht="25.05" customHeight="1" spans="1:8">
      <c r="A650" s="278" t="s">
        <v>1247</v>
      </c>
      <c r="B650" s="278" t="s">
        <v>1248</v>
      </c>
      <c r="C650" s="275">
        <v>0</v>
      </c>
      <c r="D650" s="275"/>
      <c r="E650" s="275"/>
      <c r="F650" s="275"/>
      <c r="G650" s="275"/>
      <c r="H650" s="275">
        <f t="shared" si="11"/>
        <v>0</v>
      </c>
    </row>
    <row r="651" ht="25.05" customHeight="1" spans="1:8">
      <c r="A651" s="278" t="s">
        <v>1249</v>
      </c>
      <c r="B651" s="278" t="s">
        <v>1250</v>
      </c>
      <c r="C651" s="275">
        <v>0</v>
      </c>
      <c r="D651" s="275"/>
      <c r="E651" s="275"/>
      <c r="F651" s="275"/>
      <c r="G651" s="275"/>
      <c r="H651" s="275">
        <f t="shared" si="11"/>
        <v>0</v>
      </c>
    </row>
    <row r="652" ht="25.05" customHeight="1" spans="1:8">
      <c r="A652" s="278" t="s">
        <v>1251</v>
      </c>
      <c r="B652" s="279" t="s">
        <v>1252</v>
      </c>
      <c r="C652" s="275">
        <f>SUM(C653:C654)</f>
        <v>0</v>
      </c>
      <c r="D652" s="275"/>
      <c r="E652" s="275"/>
      <c r="F652" s="275"/>
      <c r="G652" s="275"/>
      <c r="H652" s="275">
        <f t="shared" si="11"/>
        <v>0</v>
      </c>
    </row>
    <row r="653" ht="25.05" customHeight="1" spans="1:8">
      <c r="A653" s="278" t="s">
        <v>1253</v>
      </c>
      <c r="B653" s="278" t="s">
        <v>1254</v>
      </c>
      <c r="C653" s="275">
        <v>0</v>
      </c>
      <c r="D653" s="275"/>
      <c r="E653" s="275"/>
      <c r="F653" s="275"/>
      <c r="G653" s="275"/>
      <c r="H653" s="275">
        <f t="shared" si="11"/>
        <v>0</v>
      </c>
    </row>
    <row r="654" ht="25.05" customHeight="1" spans="1:8">
      <c r="A654" s="278" t="s">
        <v>1255</v>
      </c>
      <c r="B654" s="278" t="s">
        <v>1256</v>
      </c>
      <c r="C654" s="275"/>
      <c r="D654" s="275"/>
      <c r="E654" s="275"/>
      <c r="F654" s="275"/>
      <c r="G654" s="275"/>
      <c r="H654" s="275">
        <f t="shared" si="11"/>
        <v>0</v>
      </c>
    </row>
    <row r="655" ht="25.05" customHeight="1" spans="1:8">
      <c r="A655" s="278" t="s">
        <v>1257</v>
      </c>
      <c r="B655" s="279" t="s">
        <v>1258</v>
      </c>
      <c r="C655" s="275">
        <f>SUM(C656:C658)</f>
        <v>1344</v>
      </c>
      <c r="D655" s="275">
        <f>SUM(D656:D658)</f>
        <v>0</v>
      </c>
      <c r="E655" s="275">
        <f>SUM(E656:E658)</f>
        <v>8422</v>
      </c>
      <c r="F655" s="275"/>
      <c r="G655" s="275"/>
      <c r="H655" s="275">
        <f t="shared" si="11"/>
        <v>9766</v>
      </c>
    </row>
    <row r="656" ht="25.05" customHeight="1" spans="1:8">
      <c r="A656" s="278" t="s">
        <v>1259</v>
      </c>
      <c r="B656" s="278" t="s">
        <v>1260</v>
      </c>
      <c r="C656" s="275">
        <v>0</v>
      </c>
      <c r="D656" s="275"/>
      <c r="E656" s="275"/>
      <c r="F656" s="275"/>
      <c r="G656" s="275"/>
      <c r="H656" s="275">
        <f t="shared" si="11"/>
        <v>0</v>
      </c>
    </row>
    <row r="657" ht="25.05" customHeight="1" spans="1:8">
      <c r="A657" s="278" t="s">
        <v>1261</v>
      </c>
      <c r="B657" s="278" t="s">
        <v>1262</v>
      </c>
      <c r="C657" s="275">
        <v>1344</v>
      </c>
      <c r="D657" s="275"/>
      <c r="E657" s="275">
        <v>8422</v>
      </c>
      <c r="F657" s="275"/>
      <c r="G657" s="275"/>
      <c r="H657" s="275">
        <f t="shared" si="11"/>
        <v>9766</v>
      </c>
    </row>
    <row r="658" ht="25.05" customHeight="1" spans="1:8">
      <c r="A658" s="278" t="s">
        <v>1263</v>
      </c>
      <c r="B658" s="278" t="s">
        <v>1264</v>
      </c>
      <c r="C658" s="275">
        <v>0</v>
      </c>
      <c r="D658" s="275"/>
      <c r="E658" s="275"/>
      <c r="F658" s="275"/>
      <c r="G658" s="275"/>
      <c r="H658" s="275">
        <f t="shared" si="11"/>
        <v>0</v>
      </c>
    </row>
    <row r="659" ht="25.05" customHeight="1" spans="1:8">
      <c r="A659" s="278" t="s">
        <v>1265</v>
      </c>
      <c r="B659" s="279" t="s">
        <v>1266</v>
      </c>
      <c r="C659" s="275">
        <f>SUM(C660:C662)</f>
        <v>913.76875</v>
      </c>
      <c r="D659" s="275"/>
      <c r="E659" s="275"/>
      <c r="F659" s="275"/>
      <c r="G659" s="275"/>
      <c r="H659" s="275">
        <f t="shared" si="11"/>
        <v>913.76875</v>
      </c>
    </row>
    <row r="660" ht="25.05" customHeight="1" spans="1:8">
      <c r="A660" s="278" t="s">
        <v>1267</v>
      </c>
      <c r="B660" s="278" t="s">
        <v>1268</v>
      </c>
      <c r="C660" s="275">
        <v>0</v>
      </c>
      <c r="D660" s="275"/>
      <c r="E660" s="275"/>
      <c r="F660" s="275"/>
      <c r="G660" s="275"/>
      <c r="H660" s="275">
        <f t="shared" si="11"/>
        <v>0</v>
      </c>
    </row>
    <row r="661" ht="25.05" customHeight="1" spans="1:8">
      <c r="A661" s="278" t="s">
        <v>1269</v>
      </c>
      <c r="B661" s="278" t="s">
        <v>1270</v>
      </c>
      <c r="C661" s="275">
        <v>657.76875</v>
      </c>
      <c r="D661" s="275"/>
      <c r="E661" s="275"/>
      <c r="F661" s="275"/>
      <c r="G661" s="275"/>
      <c r="H661" s="275">
        <f t="shared" si="11"/>
        <v>657.76875</v>
      </c>
    </row>
    <row r="662" ht="25.05" customHeight="1" spans="1:8">
      <c r="A662" s="278" t="s">
        <v>1271</v>
      </c>
      <c r="B662" s="278" t="s">
        <v>1272</v>
      </c>
      <c r="C662" s="275">
        <v>256</v>
      </c>
      <c r="D662" s="275"/>
      <c r="E662" s="275"/>
      <c r="F662" s="275"/>
      <c r="G662" s="275"/>
      <c r="H662" s="275">
        <f t="shared" si="11"/>
        <v>256</v>
      </c>
    </row>
    <row r="663" ht="25.05" customHeight="1" spans="1:8">
      <c r="A663" s="278" t="s">
        <v>1273</v>
      </c>
      <c r="B663" s="279" t="s">
        <v>1274</v>
      </c>
      <c r="C663" s="275">
        <f>SUM(C664:C670)</f>
        <v>1451.8</v>
      </c>
      <c r="D663" s="275"/>
      <c r="E663" s="275"/>
      <c r="F663" s="275"/>
      <c r="G663" s="275"/>
      <c r="H663" s="275">
        <f t="shared" si="11"/>
        <v>1451.8</v>
      </c>
    </row>
    <row r="664" ht="25.05" customHeight="1" spans="1:8">
      <c r="A664" s="278" t="s">
        <v>1275</v>
      </c>
      <c r="B664" s="278" t="s">
        <v>153</v>
      </c>
      <c r="C664" s="275">
        <v>1424.8</v>
      </c>
      <c r="D664" s="275"/>
      <c r="E664" s="275"/>
      <c r="F664" s="275"/>
      <c r="G664" s="275"/>
      <c r="H664" s="275">
        <f t="shared" si="11"/>
        <v>1424.8</v>
      </c>
    </row>
    <row r="665" ht="25.05" customHeight="1" spans="1:8">
      <c r="A665" s="278" t="s">
        <v>1276</v>
      </c>
      <c r="B665" s="278" t="s">
        <v>155</v>
      </c>
      <c r="C665" s="275"/>
      <c r="D665" s="275"/>
      <c r="E665" s="275"/>
      <c r="F665" s="275"/>
      <c r="G665" s="275"/>
      <c r="H665" s="275">
        <f t="shared" si="11"/>
        <v>0</v>
      </c>
    </row>
    <row r="666" ht="25.05" customHeight="1" spans="1:8">
      <c r="A666" s="278" t="s">
        <v>1277</v>
      </c>
      <c r="B666" s="278" t="s">
        <v>157</v>
      </c>
      <c r="C666" s="275"/>
      <c r="D666" s="275"/>
      <c r="E666" s="275"/>
      <c r="F666" s="275"/>
      <c r="G666" s="275"/>
      <c r="H666" s="275">
        <f t="shared" si="11"/>
        <v>0</v>
      </c>
    </row>
    <row r="667" ht="25.05" customHeight="1" spans="1:8">
      <c r="A667" s="278" t="s">
        <v>1278</v>
      </c>
      <c r="B667" s="278" t="s">
        <v>1279</v>
      </c>
      <c r="C667" s="275">
        <v>27</v>
      </c>
      <c r="D667" s="275"/>
      <c r="E667" s="275"/>
      <c r="F667" s="275"/>
      <c r="G667" s="275"/>
      <c r="H667" s="275">
        <f t="shared" si="11"/>
        <v>27</v>
      </c>
    </row>
    <row r="668" ht="25.05" customHeight="1" spans="1:8">
      <c r="A668" s="278" t="s">
        <v>1280</v>
      </c>
      <c r="B668" s="278" t="s">
        <v>1281</v>
      </c>
      <c r="C668" s="275"/>
      <c r="D668" s="275"/>
      <c r="E668" s="275"/>
      <c r="F668" s="275"/>
      <c r="G668" s="275"/>
      <c r="H668" s="275">
        <f t="shared" si="11"/>
        <v>0</v>
      </c>
    </row>
    <row r="669" ht="25.05" customHeight="1" spans="1:8">
      <c r="A669" s="278" t="s">
        <v>1282</v>
      </c>
      <c r="B669" s="278" t="s">
        <v>171</v>
      </c>
      <c r="C669" s="275"/>
      <c r="D669" s="275"/>
      <c r="E669" s="275"/>
      <c r="F669" s="275"/>
      <c r="G669" s="275"/>
      <c r="H669" s="275">
        <f t="shared" si="11"/>
        <v>0</v>
      </c>
    </row>
    <row r="670" ht="25.05" customHeight="1" spans="1:8">
      <c r="A670" s="278" t="s">
        <v>1283</v>
      </c>
      <c r="B670" s="278" t="s">
        <v>1284</v>
      </c>
      <c r="C670" s="275"/>
      <c r="D670" s="275"/>
      <c r="E670" s="275"/>
      <c r="F670" s="275"/>
      <c r="G670" s="275"/>
      <c r="H670" s="275">
        <f t="shared" si="11"/>
        <v>0</v>
      </c>
    </row>
    <row r="671" ht="25.05" customHeight="1" spans="1:8">
      <c r="A671" s="278" t="s">
        <v>1285</v>
      </c>
      <c r="B671" s="279" t="s">
        <v>1286</v>
      </c>
      <c r="C671" s="275">
        <f>SUM(C672:C673)</f>
        <v>0</v>
      </c>
      <c r="D671" s="275"/>
      <c r="E671" s="275"/>
      <c r="F671" s="275"/>
      <c r="G671" s="275"/>
      <c r="H671" s="275">
        <f t="shared" si="11"/>
        <v>0</v>
      </c>
    </row>
    <row r="672" ht="25.05" customHeight="1" spans="1:8">
      <c r="A672" s="278" t="s">
        <v>1287</v>
      </c>
      <c r="B672" s="278" t="s">
        <v>1288</v>
      </c>
      <c r="C672" s="275">
        <v>0</v>
      </c>
      <c r="D672" s="275"/>
      <c r="E672" s="275"/>
      <c r="F672" s="275"/>
      <c r="G672" s="275"/>
      <c r="H672" s="275">
        <f t="shared" si="11"/>
        <v>0</v>
      </c>
    </row>
    <row r="673" ht="25.05" customHeight="1" spans="1:8">
      <c r="A673" s="278" t="s">
        <v>1289</v>
      </c>
      <c r="B673" s="278" t="s">
        <v>1290</v>
      </c>
      <c r="C673" s="275">
        <v>0</v>
      </c>
      <c r="D673" s="275"/>
      <c r="E673" s="275"/>
      <c r="F673" s="275"/>
      <c r="G673" s="275"/>
      <c r="H673" s="275">
        <f t="shared" si="11"/>
        <v>0</v>
      </c>
    </row>
    <row r="674" ht="25.05" customHeight="1" spans="1:8">
      <c r="A674" s="278" t="s">
        <v>1291</v>
      </c>
      <c r="B674" s="279" t="s">
        <v>1292</v>
      </c>
      <c r="C674" s="275">
        <f>C675</f>
        <v>0</v>
      </c>
      <c r="D674" s="275"/>
      <c r="E674" s="275"/>
      <c r="F674" s="275"/>
      <c r="G674" s="275"/>
      <c r="H674" s="275">
        <f t="shared" si="11"/>
        <v>0</v>
      </c>
    </row>
    <row r="675" ht="25.05" customHeight="1" spans="1:8">
      <c r="A675" s="278" t="s">
        <v>1293</v>
      </c>
      <c r="B675" s="278" t="s">
        <v>1294</v>
      </c>
      <c r="C675" s="275"/>
      <c r="D675" s="275"/>
      <c r="E675" s="275"/>
      <c r="F675" s="275"/>
      <c r="G675" s="275"/>
      <c r="H675" s="275">
        <f t="shared" si="11"/>
        <v>0</v>
      </c>
    </row>
    <row r="676" ht="25.05" customHeight="1" spans="1:8">
      <c r="A676" s="278" t="s">
        <v>1295</v>
      </c>
      <c r="B676" s="279" t="s">
        <v>1296</v>
      </c>
      <c r="C676" s="275">
        <f>C677+C682+C696+C700+C712+C715+C719+C724+C728+C732+C735+C744+C746</f>
        <v>19656.93158</v>
      </c>
      <c r="D676" s="275">
        <f>D677+D682+D696+D700+D712+D715+D719+D724+D728+D732+D735+D744+D746</f>
        <v>1214</v>
      </c>
      <c r="E676" s="275">
        <f>E677+E682+E696+E700+E712+E715+E719+E724+E728+E732+E735+E744+E746</f>
        <v>40632</v>
      </c>
      <c r="F676" s="275"/>
      <c r="G676" s="275"/>
      <c r="H676" s="275">
        <f t="shared" si="11"/>
        <v>61502.93158</v>
      </c>
    </row>
    <row r="677" ht="25.05" customHeight="1" spans="1:8">
      <c r="A677" s="278" t="s">
        <v>1297</v>
      </c>
      <c r="B677" s="279" t="s">
        <v>1298</v>
      </c>
      <c r="C677" s="275">
        <f>SUM(C678:C681)</f>
        <v>3045.96</v>
      </c>
      <c r="D677" s="275">
        <f>SUM(D678:D681)</f>
        <v>1214</v>
      </c>
      <c r="E677" s="275">
        <f>SUM(E678:E681)</f>
        <v>5415</v>
      </c>
      <c r="F677" s="275"/>
      <c r="G677" s="275"/>
      <c r="H677" s="275">
        <f t="shared" si="11"/>
        <v>9674.96</v>
      </c>
    </row>
    <row r="678" ht="25.05" customHeight="1" spans="1:8">
      <c r="A678" s="278" t="s">
        <v>1299</v>
      </c>
      <c r="B678" s="278" t="s">
        <v>153</v>
      </c>
      <c r="C678" s="275">
        <v>3027.96</v>
      </c>
      <c r="D678" s="275">
        <v>1214</v>
      </c>
      <c r="E678" s="275">
        <v>5415</v>
      </c>
      <c r="F678" s="275"/>
      <c r="G678" s="275"/>
      <c r="H678" s="275">
        <f t="shared" si="11"/>
        <v>9656.96</v>
      </c>
    </row>
    <row r="679" ht="25.05" customHeight="1" spans="1:8">
      <c r="A679" s="278" t="s">
        <v>1300</v>
      </c>
      <c r="B679" s="278" t="s">
        <v>155</v>
      </c>
      <c r="C679" s="275">
        <v>18</v>
      </c>
      <c r="D679" s="275"/>
      <c r="E679" s="275"/>
      <c r="F679" s="275"/>
      <c r="G679" s="275"/>
      <c r="H679" s="275">
        <f t="shared" si="11"/>
        <v>18</v>
      </c>
    </row>
    <row r="680" ht="25.05" customHeight="1" spans="1:8">
      <c r="A680" s="278" t="s">
        <v>1301</v>
      </c>
      <c r="B680" s="278" t="s">
        <v>157</v>
      </c>
      <c r="C680" s="275">
        <v>0</v>
      </c>
      <c r="D680" s="275"/>
      <c r="E680" s="275"/>
      <c r="F680" s="275"/>
      <c r="G680" s="275"/>
      <c r="H680" s="275">
        <f t="shared" si="11"/>
        <v>0</v>
      </c>
    </row>
    <row r="681" ht="25.05" customHeight="1" spans="1:8">
      <c r="A681" s="278" t="s">
        <v>1302</v>
      </c>
      <c r="B681" s="278" t="s">
        <v>1303</v>
      </c>
      <c r="C681" s="275"/>
      <c r="D681" s="275"/>
      <c r="E681" s="275"/>
      <c r="F681" s="275"/>
      <c r="G681" s="275"/>
      <c r="H681" s="275">
        <f t="shared" si="11"/>
        <v>0</v>
      </c>
    </row>
    <row r="682" ht="25.05" customHeight="1" spans="1:8">
      <c r="A682" s="278" t="s">
        <v>1304</v>
      </c>
      <c r="B682" s="279" t="s">
        <v>1305</v>
      </c>
      <c r="C682" s="275">
        <f>SUM(C683:C695)</f>
        <v>996.3</v>
      </c>
      <c r="D682" s="275"/>
      <c r="E682" s="275"/>
      <c r="F682" s="275"/>
      <c r="G682" s="275"/>
      <c r="H682" s="275">
        <f t="shared" si="11"/>
        <v>996.3</v>
      </c>
    </row>
    <row r="683" ht="25.05" customHeight="1" spans="1:8">
      <c r="A683" s="278" t="s">
        <v>1306</v>
      </c>
      <c r="B683" s="278" t="s">
        <v>1307</v>
      </c>
      <c r="C683" s="275">
        <v>252.09</v>
      </c>
      <c r="D683" s="275"/>
      <c r="E683" s="275"/>
      <c r="F683" s="275"/>
      <c r="G683" s="275"/>
      <c r="H683" s="275">
        <f t="shared" si="11"/>
        <v>252.09</v>
      </c>
    </row>
    <row r="684" ht="25.05" customHeight="1" spans="1:8">
      <c r="A684" s="278" t="s">
        <v>1308</v>
      </c>
      <c r="B684" s="278" t="s">
        <v>1309</v>
      </c>
      <c r="C684" s="275">
        <v>126.14</v>
      </c>
      <c r="D684" s="275"/>
      <c r="E684" s="275"/>
      <c r="F684" s="275"/>
      <c r="G684" s="275"/>
      <c r="H684" s="275">
        <f t="shared" si="11"/>
        <v>126.14</v>
      </c>
    </row>
    <row r="685" ht="25.05" customHeight="1" spans="1:8">
      <c r="A685" s="278" t="s">
        <v>1310</v>
      </c>
      <c r="B685" s="278" t="s">
        <v>1311</v>
      </c>
      <c r="C685" s="275"/>
      <c r="D685" s="275"/>
      <c r="E685" s="275"/>
      <c r="F685" s="275"/>
      <c r="G685" s="275"/>
      <c r="H685" s="275">
        <f t="shared" si="11"/>
        <v>0</v>
      </c>
    </row>
    <row r="686" ht="25.05" customHeight="1" spans="1:8">
      <c r="A686" s="278" t="s">
        <v>1312</v>
      </c>
      <c r="B686" s="278" t="s">
        <v>1313</v>
      </c>
      <c r="C686" s="275"/>
      <c r="D686" s="275"/>
      <c r="E686" s="275"/>
      <c r="F686" s="275"/>
      <c r="G686" s="275"/>
      <c r="H686" s="275">
        <f t="shared" si="11"/>
        <v>0</v>
      </c>
    </row>
    <row r="687" ht="25.05" customHeight="1" spans="1:8">
      <c r="A687" s="278" t="s">
        <v>1314</v>
      </c>
      <c r="B687" s="278" t="s">
        <v>1315</v>
      </c>
      <c r="C687" s="275"/>
      <c r="D687" s="275"/>
      <c r="E687" s="275"/>
      <c r="F687" s="275"/>
      <c r="G687" s="275"/>
      <c r="H687" s="275">
        <f t="shared" si="11"/>
        <v>0</v>
      </c>
    </row>
    <row r="688" ht="25.05" customHeight="1" spans="1:8">
      <c r="A688" s="278" t="s">
        <v>1316</v>
      </c>
      <c r="B688" s="278" t="s">
        <v>1317</v>
      </c>
      <c r="C688" s="275">
        <v>487.57</v>
      </c>
      <c r="D688" s="275"/>
      <c r="E688" s="275"/>
      <c r="F688" s="275"/>
      <c r="G688" s="275"/>
      <c r="H688" s="275">
        <f t="shared" si="11"/>
        <v>487.57</v>
      </c>
    </row>
    <row r="689" ht="25.05" customHeight="1" spans="1:8">
      <c r="A689" s="278" t="s">
        <v>1318</v>
      </c>
      <c r="B689" s="278" t="s">
        <v>1319</v>
      </c>
      <c r="C689" s="275"/>
      <c r="D689" s="275"/>
      <c r="E689" s="275"/>
      <c r="F689" s="275"/>
      <c r="G689" s="275"/>
      <c r="H689" s="275">
        <f t="shared" si="11"/>
        <v>0</v>
      </c>
    </row>
    <row r="690" ht="25.05" customHeight="1" spans="1:8">
      <c r="A690" s="278" t="s">
        <v>1320</v>
      </c>
      <c r="B690" s="278" t="s">
        <v>1321</v>
      </c>
      <c r="C690" s="275">
        <v>130.5</v>
      </c>
      <c r="D690" s="275"/>
      <c r="E690" s="275"/>
      <c r="F690" s="275"/>
      <c r="G690" s="275"/>
      <c r="H690" s="275">
        <f t="shared" si="11"/>
        <v>130.5</v>
      </c>
    </row>
    <row r="691" ht="25.05" customHeight="1" spans="1:8">
      <c r="A691" s="278" t="s">
        <v>1322</v>
      </c>
      <c r="B691" s="278" t="s">
        <v>1323</v>
      </c>
      <c r="C691" s="275"/>
      <c r="D691" s="275"/>
      <c r="E691" s="275"/>
      <c r="F691" s="275"/>
      <c r="G691" s="275"/>
      <c r="H691" s="275">
        <f t="shared" si="11"/>
        <v>0</v>
      </c>
    </row>
    <row r="692" ht="25.05" customHeight="1" spans="1:8">
      <c r="A692" s="278" t="s">
        <v>1324</v>
      </c>
      <c r="B692" s="278" t="s">
        <v>1325</v>
      </c>
      <c r="C692" s="275"/>
      <c r="D692" s="275"/>
      <c r="E692" s="275"/>
      <c r="F692" s="275"/>
      <c r="G692" s="275"/>
      <c r="H692" s="275">
        <f t="shared" si="11"/>
        <v>0</v>
      </c>
    </row>
    <row r="693" ht="25.05" customHeight="1" spans="1:8">
      <c r="A693" s="278" t="s">
        <v>1326</v>
      </c>
      <c r="B693" s="278" t="s">
        <v>1327</v>
      </c>
      <c r="C693" s="275"/>
      <c r="D693" s="275"/>
      <c r="E693" s="275"/>
      <c r="F693" s="275"/>
      <c r="G693" s="275"/>
      <c r="H693" s="275">
        <f t="shared" si="11"/>
        <v>0</v>
      </c>
    </row>
    <row r="694" ht="25.05" customHeight="1" spans="1:8">
      <c r="A694" s="278" t="s">
        <v>1328</v>
      </c>
      <c r="B694" s="278" t="s">
        <v>1329</v>
      </c>
      <c r="C694" s="275"/>
      <c r="D694" s="275"/>
      <c r="E694" s="275"/>
      <c r="F694" s="275"/>
      <c r="G694" s="275"/>
      <c r="H694" s="275">
        <f t="shared" si="11"/>
        <v>0</v>
      </c>
    </row>
    <row r="695" ht="25.05" customHeight="1" spans="1:8">
      <c r="A695" s="278" t="s">
        <v>1330</v>
      </c>
      <c r="B695" s="278" t="s">
        <v>1331</v>
      </c>
      <c r="C695" s="275"/>
      <c r="D695" s="275"/>
      <c r="E695" s="275"/>
      <c r="F695" s="275"/>
      <c r="G695" s="275"/>
      <c r="H695" s="275">
        <f t="shared" si="11"/>
        <v>0</v>
      </c>
    </row>
    <row r="696" ht="25.05" customHeight="1" spans="1:8">
      <c r="A696" s="278" t="s">
        <v>1332</v>
      </c>
      <c r="B696" s="279" t="s">
        <v>1333</v>
      </c>
      <c r="C696" s="275">
        <f>SUM(C697:C699)</f>
        <v>868.54632</v>
      </c>
      <c r="D696" s="275"/>
      <c r="E696" s="275"/>
      <c r="F696" s="275"/>
      <c r="G696" s="275"/>
      <c r="H696" s="275">
        <f t="shared" si="11"/>
        <v>868.54632</v>
      </c>
    </row>
    <row r="697" ht="25.05" customHeight="1" spans="1:8">
      <c r="A697" s="278" t="s">
        <v>1334</v>
      </c>
      <c r="B697" s="278" t="s">
        <v>1335</v>
      </c>
      <c r="C697" s="275">
        <v>62.96</v>
      </c>
      <c r="D697" s="275"/>
      <c r="E697" s="275"/>
      <c r="F697" s="275"/>
      <c r="G697" s="275"/>
      <c r="H697" s="275">
        <f t="shared" si="11"/>
        <v>62.96</v>
      </c>
    </row>
    <row r="698" ht="25.05" customHeight="1" spans="1:8">
      <c r="A698" s="278" t="s">
        <v>1336</v>
      </c>
      <c r="B698" s="278" t="s">
        <v>1337</v>
      </c>
      <c r="C698" s="275">
        <v>805.58632</v>
      </c>
      <c r="D698" s="275"/>
      <c r="E698" s="275"/>
      <c r="F698" s="275"/>
      <c r="G698" s="275"/>
      <c r="H698" s="275">
        <f t="shared" si="11"/>
        <v>805.58632</v>
      </c>
    </row>
    <row r="699" ht="25.05" customHeight="1" spans="1:8">
      <c r="A699" s="278" t="s">
        <v>1338</v>
      </c>
      <c r="B699" s="278" t="s">
        <v>1339</v>
      </c>
      <c r="C699" s="275"/>
      <c r="D699" s="275"/>
      <c r="E699" s="275"/>
      <c r="F699" s="275"/>
      <c r="G699" s="275"/>
      <c r="H699" s="275">
        <f t="shared" si="11"/>
        <v>0</v>
      </c>
    </row>
    <row r="700" ht="25.05" customHeight="1" spans="1:8">
      <c r="A700" s="278" t="s">
        <v>1340</v>
      </c>
      <c r="B700" s="279" t="s">
        <v>1341</v>
      </c>
      <c r="C700" s="275">
        <f>SUM(C701:C711)</f>
        <v>3151.866</v>
      </c>
      <c r="D700" s="275"/>
      <c r="E700" s="275"/>
      <c r="F700" s="275"/>
      <c r="G700" s="275"/>
      <c r="H700" s="275">
        <f t="shared" si="11"/>
        <v>3151.866</v>
      </c>
    </row>
    <row r="701" ht="25.05" customHeight="1" spans="1:8">
      <c r="A701" s="278" t="s">
        <v>1342</v>
      </c>
      <c r="B701" s="278" t="s">
        <v>1343</v>
      </c>
      <c r="C701" s="275">
        <v>1271.576</v>
      </c>
      <c r="D701" s="275"/>
      <c r="E701" s="275"/>
      <c r="F701" s="275"/>
      <c r="G701" s="275"/>
      <c r="H701" s="275">
        <f t="shared" si="11"/>
        <v>1271.576</v>
      </c>
    </row>
    <row r="702" ht="25.05" customHeight="1" spans="1:8">
      <c r="A702" s="278" t="s">
        <v>1344</v>
      </c>
      <c r="B702" s="278" t="s">
        <v>1345</v>
      </c>
      <c r="C702" s="275">
        <v>263.99</v>
      </c>
      <c r="D702" s="275"/>
      <c r="E702" s="275"/>
      <c r="F702" s="275"/>
      <c r="G702" s="275"/>
      <c r="H702" s="275">
        <f t="shared" si="11"/>
        <v>263.99</v>
      </c>
    </row>
    <row r="703" ht="25.05" customHeight="1" spans="1:8">
      <c r="A703" s="278" t="s">
        <v>1346</v>
      </c>
      <c r="B703" s="278" t="s">
        <v>1347</v>
      </c>
      <c r="C703" s="275"/>
      <c r="D703" s="275"/>
      <c r="E703" s="275"/>
      <c r="F703" s="275"/>
      <c r="G703" s="275"/>
      <c r="H703" s="275">
        <f t="shared" si="11"/>
        <v>0</v>
      </c>
    </row>
    <row r="704" ht="25.05" customHeight="1" spans="1:8">
      <c r="A704" s="278" t="s">
        <v>1348</v>
      </c>
      <c r="B704" s="278" t="s">
        <v>1349</v>
      </c>
      <c r="C704" s="275"/>
      <c r="D704" s="275"/>
      <c r="E704" s="275"/>
      <c r="F704" s="275"/>
      <c r="G704" s="275"/>
      <c r="H704" s="275">
        <f t="shared" si="11"/>
        <v>0</v>
      </c>
    </row>
    <row r="705" ht="25.05" customHeight="1" spans="1:8">
      <c r="A705" s="278" t="s">
        <v>1350</v>
      </c>
      <c r="B705" s="278" t="s">
        <v>1351</v>
      </c>
      <c r="C705" s="275"/>
      <c r="D705" s="275"/>
      <c r="E705" s="275"/>
      <c r="F705" s="275"/>
      <c r="G705" s="275"/>
      <c r="H705" s="275">
        <f t="shared" si="11"/>
        <v>0</v>
      </c>
    </row>
    <row r="706" ht="25.05" customHeight="1" spans="1:8">
      <c r="A706" s="278" t="s">
        <v>1352</v>
      </c>
      <c r="B706" s="278" t="s">
        <v>1353</v>
      </c>
      <c r="C706" s="275"/>
      <c r="D706" s="275"/>
      <c r="E706" s="275"/>
      <c r="F706" s="275"/>
      <c r="G706" s="275"/>
      <c r="H706" s="275">
        <f t="shared" si="11"/>
        <v>0</v>
      </c>
    </row>
    <row r="707" ht="25.05" customHeight="1" spans="1:8">
      <c r="A707" s="278" t="s">
        <v>1354</v>
      </c>
      <c r="B707" s="278" t="s">
        <v>1355</v>
      </c>
      <c r="C707" s="275"/>
      <c r="D707" s="275"/>
      <c r="E707" s="275"/>
      <c r="F707" s="275"/>
      <c r="G707" s="275"/>
      <c r="H707" s="275">
        <f t="shared" si="11"/>
        <v>0</v>
      </c>
    </row>
    <row r="708" ht="25.05" customHeight="1" spans="1:8">
      <c r="A708" s="278" t="s">
        <v>1356</v>
      </c>
      <c r="B708" s="278" t="s">
        <v>1357</v>
      </c>
      <c r="C708" s="275">
        <v>616.3</v>
      </c>
      <c r="D708" s="275"/>
      <c r="E708" s="275"/>
      <c r="F708" s="275"/>
      <c r="G708" s="275"/>
      <c r="H708" s="275">
        <f t="shared" si="11"/>
        <v>616.3</v>
      </c>
    </row>
    <row r="709" ht="25.05" customHeight="1" spans="1:8">
      <c r="A709" s="278" t="s">
        <v>1358</v>
      </c>
      <c r="B709" s="278" t="s">
        <v>1359</v>
      </c>
      <c r="C709" s="275">
        <v>1000</v>
      </c>
      <c r="D709" s="275"/>
      <c r="E709" s="275"/>
      <c r="F709" s="275"/>
      <c r="G709" s="275"/>
      <c r="H709" s="275">
        <f t="shared" si="11"/>
        <v>1000</v>
      </c>
    </row>
    <row r="710" ht="25.05" customHeight="1" spans="1:8">
      <c r="A710" s="278" t="s">
        <v>1360</v>
      </c>
      <c r="B710" s="278" t="s">
        <v>1361</v>
      </c>
      <c r="C710" s="275"/>
      <c r="D710" s="275"/>
      <c r="E710" s="275"/>
      <c r="F710" s="275"/>
      <c r="G710" s="275"/>
      <c r="H710" s="275">
        <f t="shared" si="11"/>
        <v>0</v>
      </c>
    </row>
    <row r="711" ht="25.05" customHeight="1" spans="1:8">
      <c r="A711" s="278" t="s">
        <v>1362</v>
      </c>
      <c r="B711" s="278" t="s">
        <v>1363</v>
      </c>
      <c r="C711" s="275"/>
      <c r="D711" s="275"/>
      <c r="E711" s="275"/>
      <c r="F711" s="275"/>
      <c r="G711" s="275"/>
      <c r="H711" s="275">
        <f t="shared" ref="H711:H774" si="12">C711+D711+E711</f>
        <v>0</v>
      </c>
    </row>
    <row r="712" ht="25.05" customHeight="1" spans="1:8">
      <c r="A712" s="278" t="s">
        <v>1364</v>
      </c>
      <c r="B712" s="279" t="s">
        <v>1365</v>
      </c>
      <c r="C712" s="275">
        <f>SUM(C713:C714)</f>
        <v>0</v>
      </c>
      <c r="D712" s="275"/>
      <c r="E712" s="275"/>
      <c r="F712" s="275"/>
      <c r="G712" s="275"/>
      <c r="H712" s="275">
        <f t="shared" si="12"/>
        <v>0</v>
      </c>
    </row>
    <row r="713" ht="25.05" customHeight="1" spans="1:8">
      <c r="A713" s="278" t="s">
        <v>1366</v>
      </c>
      <c r="B713" s="278" t="s">
        <v>1367</v>
      </c>
      <c r="C713" s="275">
        <v>0</v>
      </c>
      <c r="D713" s="275"/>
      <c r="E713" s="275"/>
      <c r="F713" s="275"/>
      <c r="G713" s="275"/>
      <c r="H713" s="275">
        <f t="shared" si="12"/>
        <v>0</v>
      </c>
    </row>
    <row r="714" ht="25.05" customHeight="1" spans="1:8">
      <c r="A714" s="278" t="s">
        <v>1368</v>
      </c>
      <c r="B714" s="278" t="s">
        <v>1369</v>
      </c>
      <c r="C714" s="275">
        <v>0</v>
      </c>
      <c r="D714" s="275"/>
      <c r="E714" s="275"/>
      <c r="F714" s="275"/>
      <c r="G714" s="275"/>
      <c r="H714" s="275">
        <f t="shared" si="12"/>
        <v>0</v>
      </c>
    </row>
    <row r="715" ht="25.05" customHeight="1" spans="1:8">
      <c r="A715" s="278" t="s">
        <v>1370</v>
      </c>
      <c r="B715" s="279" t="s">
        <v>1371</v>
      </c>
      <c r="C715" s="275">
        <f>SUM(C716:C718)</f>
        <v>0</v>
      </c>
      <c r="D715" s="275"/>
      <c r="E715" s="275"/>
      <c r="F715" s="275"/>
      <c r="G715" s="275"/>
      <c r="H715" s="275">
        <f t="shared" si="12"/>
        <v>0</v>
      </c>
    </row>
    <row r="716" ht="25.05" customHeight="1" spans="1:8">
      <c r="A716" s="278" t="s">
        <v>1372</v>
      </c>
      <c r="B716" s="278" t="s">
        <v>1373</v>
      </c>
      <c r="C716" s="275"/>
      <c r="D716" s="275"/>
      <c r="E716" s="275"/>
      <c r="F716" s="275"/>
      <c r="G716" s="275"/>
      <c r="H716" s="275">
        <f t="shared" si="12"/>
        <v>0</v>
      </c>
    </row>
    <row r="717" ht="25.05" customHeight="1" spans="1:8">
      <c r="A717" s="278" t="s">
        <v>1374</v>
      </c>
      <c r="B717" s="278" t="s">
        <v>1375</v>
      </c>
      <c r="C717" s="275"/>
      <c r="D717" s="275"/>
      <c r="E717" s="275"/>
      <c r="F717" s="275"/>
      <c r="G717" s="275"/>
      <c r="H717" s="275">
        <f t="shared" si="12"/>
        <v>0</v>
      </c>
    </row>
    <row r="718" ht="25.05" customHeight="1" spans="1:8">
      <c r="A718" s="278" t="s">
        <v>1376</v>
      </c>
      <c r="B718" s="278" t="s">
        <v>1377</v>
      </c>
      <c r="C718" s="275"/>
      <c r="D718" s="275"/>
      <c r="E718" s="275"/>
      <c r="F718" s="275"/>
      <c r="G718" s="275"/>
      <c r="H718" s="275">
        <f t="shared" si="12"/>
        <v>0</v>
      </c>
    </row>
    <row r="719" ht="25.05" customHeight="1" spans="1:8">
      <c r="A719" s="278" t="s">
        <v>1378</v>
      </c>
      <c r="B719" s="279" t="s">
        <v>1379</v>
      </c>
      <c r="C719" s="275">
        <f>SUM(C720:C723)</f>
        <v>5578.44126</v>
      </c>
      <c r="D719" s="275"/>
      <c r="E719" s="275"/>
      <c r="F719" s="275"/>
      <c r="G719" s="275"/>
      <c r="H719" s="275">
        <f t="shared" si="12"/>
        <v>5578.44126</v>
      </c>
    </row>
    <row r="720" ht="25.05" customHeight="1" spans="1:8">
      <c r="A720" s="278" t="s">
        <v>1380</v>
      </c>
      <c r="B720" s="278" t="s">
        <v>1381</v>
      </c>
      <c r="C720" s="275">
        <v>5578.44126</v>
      </c>
      <c r="D720" s="275"/>
      <c r="E720" s="275"/>
      <c r="F720" s="275"/>
      <c r="G720" s="275"/>
      <c r="H720" s="275">
        <f t="shared" si="12"/>
        <v>5578.44126</v>
      </c>
    </row>
    <row r="721" ht="25.05" customHeight="1" spans="1:8">
      <c r="A721" s="278" t="s">
        <v>1382</v>
      </c>
      <c r="B721" s="278" t="s">
        <v>1383</v>
      </c>
      <c r="C721" s="275"/>
      <c r="D721" s="275"/>
      <c r="E721" s="275"/>
      <c r="F721" s="275"/>
      <c r="G721" s="275"/>
      <c r="H721" s="275">
        <f t="shared" si="12"/>
        <v>0</v>
      </c>
    </row>
    <row r="722" ht="25.05" customHeight="1" spans="1:8">
      <c r="A722" s="278" t="s">
        <v>1384</v>
      </c>
      <c r="B722" s="278" t="s">
        <v>1385</v>
      </c>
      <c r="C722" s="275"/>
      <c r="D722" s="275"/>
      <c r="E722" s="275"/>
      <c r="F722" s="275"/>
      <c r="G722" s="275"/>
      <c r="H722" s="275">
        <f t="shared" si="12"/>
        <v>0</v>
      </c>
    </row>
    <row r="723" ht="25.05" customHeight="1" spans="1:8">
      <c r="A723" s="278" t="s">
        <v>1386</v>
      </c>
      <c r="B723" s="278" t="s">
        <v>1387</v>
      </c>
      <c r="C723" s="275"/>
      <c r="D723" s="275"/>
      <c r="E723" s="275"/>
      <c r="F723" s="275"/>
      <c r="G723" s="275"/>
      <c r="H723" s="275">
        <f t="shared" si="12"/>
        <v>0</v>
      </c>
    </row>
    <row r="724" ht="25.05" customHeight="1" spans="1:8">
      <c r="A724" s="278" t="s">
        <v>1388</v>
      </c>
      <c r="B724" s="279" t="s">
        <v>1389</v>
      </c>
      <c r="C724" s="275">
        <f>SUM(C725:C727)</f>
        <v>5506</v>
      </c>
      <c r="D724" s="275">
        <f>SUM(D725:D727)</f>
        <v>0</v>
      </c>
      <c r="E724" s="275">
        <f>SUM(E725:E727)</f>
        <v>34003</v>
      </c>
      <c r="F724" s="275"/>
      <c r="G724" s="275"/>
      <c r="H724" s="275">
        <f t="shared" si="12"/>
        <v>39509</v>
      </c>
    </row>
    <row r="725" ht="25.05" customHeight="1" spans="1:8">
      <c r="A725" s="278" t="s">
        <v>1390</v>
      </c>
      <c r="B725" s="278" t="s">
        <v>1391</v>
      </c>
      <c r="C725" s="275">
        <v>0</v>
      </c>
      <c r="D725" s="275"/>
      <c r="E725" s="275"/>
      <c r="F725" s="275"/>
      <c r="G725" s="275"/>
      <c r="H725" s="275">
        <f t="shared" si="12"/>
        <v>0</v>
      </c>
    </row>
    <row r="726" ht="25.05" customHeight="1" spans="1:8">
      <c r="A726" s="278" t="s">
        <v>1392</v>
      </c>
      <c r="B726" s="278" t="s">
        <v>1393</v>
      </c>
      <c r="C726" s="275">
        <v>5506</v>
      </c>
      <c r="D726" s="275"/>
      <c r="E726" s="275">
        <v>34003</v>
      </c>
      <c r="F726" s="275"/>
      <c r="G726" s="275"/>
      <c r="H726" s="275">
        <f t="shared" si="12"/>
        <v>39509</v>
      </c>
    </row>
    <row r="727" ht="25.05" customHeight="1" spans="1:8">
      <c r="A727" s="278" t="s">
        <v>1394</v>
      </c>
      <c r="B727" s="278" t="s">
        <v>1395</v>
      </c>
      <c r="C727" s="275">
        <v>0</v>
      </c>
      <c r="D727" s="275"/>
      <c r="E727" s="275"/>
      <c r="F727" s="275"/>
      <c r="G727" s="275"/>
      <c r="H727" s="275">
        <f t="shared" si="12"/>
        <v>0</v>
      </c>
    </row>
    <row r="728" ht="25.05" customHeight="1" spans="1:8">
      <c r="A728" s="278" t="s">
        <v>1396</v>
      </c>
      <c r="B728" s="279" t="s">
        <v>1397</v>
      </c>
      <c r="C728" s="275">
        <f>SUM(C729:C731)</f>
        <v>0</v>
      </c>
      <c r="D728" s="275"/>
      <c r="E728" s="275"/>
      <c r="F728" s="275"/>
      <c r="G728" s="275"/>
      <c r="H728" s="275">
        <f t="shared" si="12"/>
        <v>0</v>
      </c>
    </row>
    <row r="729" ht="25.05" customHeight="1" spans="1:8">
      <c r="A729" s="278" t="s">
        <v>1398</v>
      </c>
      <c r="B729" s="278" t="s">
        <v>1399</v>
      </c>
      <c r="C729" s="275">
        <v>0</v>
      </c>
      <c r="D729" s="275"/>
      <c r="E729" s="275"/>
      <c r="F729" s="275"/>
      <c r="G729" s="275"/>
      <c r="H729" s="275">
        <f t="shared" si="12"/>
        <v>0</v>
      </c>
    </row>
    <row r="730" ht="25.05" customHeight="1" spans="1:8">
      <c r="A730" s="278" t="s">
        <v>1400</v>
      </c>
      <c r="B730" s="278" t="s">
        <v>1401</v>
      </c>
      <c r="C730" s="275">
        <v>0</v>
      </c>
      <c r="D730" s="275"/>
      <c r="E730" s="275"/>
      <c r="F730" s="275"/>
      <c r="G730" s="275"/>
      <c r="H730" s="275">
        <f t="shared" si="12"/>
        <v>0</v>
      </c>
    </row>
    <row r="731" ht="25.05" customHeight="1" spans="1:8">
      <c r="A731" s="278" t="s">
        <v>1402</v>
      </c>
      <c r="B731" s="278" t="s">
        <v>1403</v>
      </c>
      <c r="C731" s="275">
        <v>0</v>
      </c>
      <c r="D731" s="275"/>
      <c r="E731" s="275"/>
      <c r="F731" s="275"/>
      <c r="G731" s="275"/>
      <c r="H731" s="275">
        <f t="shared" si="12"/>
        <v>0</v>
      </c>
    </row>
    <row r="732" ht="25.05" customHeight="1" spans="1:8">
      <c r="A732" s="278" t="s">
        <v>1404</v>
      </c>
      <c r="B732" s="279" t="s">
        <v>1405</v>
      </c>
      <c r="C732" s="275">
        <f>SUM(C733:C734)</f>
        <v>0</v>
      </c>
      <c r="D732" s="275"/>
      <c r="E732" s="275"/>
      <c r="F732" s="275"/>
      <c r="G732" s="275"/>
      <c r="H732" s="275">
        <f t="shared" si="12"/>
        <v>0</v>
      </c>
    </row>
    <row r="733" ht="25.05" customHeight="1" spans="1:8">
      <c r="A733" s="278" t="s">
        <v>1406</v>
      </c>
      <c r="B733" s="278" t="s">
        <v>1407</v>
      </c>
      <c r="C733" s="275">
        <v>0</v>
      </c>
      <c r="D733" s="275"/>
      <c r="E733" s="275"/>
      <c r="F733" s="275"/>
      <c r="G733" s="275"/>
      <c r="H733" s="275">
        <f t="shared" si="12"/>
        <v>0</v>
      </c>
    </row>
    <row r="734" ht="25.05" customHeight="1" spans="1:8">
      <c r="A734" s="278" t="s">
        <v>1408</v>
      </c>
      <c r="B734" s="278" t="s">
        <v>1409</v>
      </c>
      <c r="C734" s="275">
        <v>0</v>
      </c>
      <c r="D734" s="275"/>
      <c r="E734" s="275"/>
      <c r="F734" s="275"/>
      <c r="G734" s="275"/>
      <c r="H734" s="275">
        <f t="shared" si="12"/>
        <v>0</v>
      </c>
    </row>
    <row r="735" ht="25.05" customHeight="1" spans="1:8">
      <c r="A735" s="278" t="s">
        <v>1410</v>
      </c>
      <c r="B735" s="279" t="s">
        <v>1411</v>
      </c>
      <c r="C735" s="275">
        <f>SUM(C736:C743)</f>
        <v>509.818</v>
      </c>
      <c r="D735" s="275">
        <f>SUM(D736:D743)</f>
        <v>0</v>
      </c>
      <c r="E735" s="275">
        <f>SUM(E736:E743)</f>
        <v>1214</v>
      </c>
      <c r="F735" s="275"/>
      <c r="G735" s="275"/>
      <c r="H735" s="275">
        <f t="shared" si="12"/>
        <v>1723.818</v>
      </c>
    </row>
    <row r="736" ht="25.05" customHeight="1" spans="1:8">
      <c r="A736" s="278" t="s">
        <v>1412</v>
      </c>
      <c r="B736" s="278" t="s">
        <v>153</v>
      </c>
      <c r="C736" s="275">
        <v>413.818</v>
      </c>
      <c r="D736" s="275"/>
      <c r="E736" s="275">
        <v>1214</v>
      </c>
      <c r="F736" s="275"/>
      <c r="G736" s="275"/>
      <c r="H736" s="275">
        <f t="shared" si="12"/>
        <v>1627.818</v>
      </c>
    </row>
    <row r="737" ht="25.05" customHeight="1" spans="1:8">
      <c r="A737" s="278" t="s">
        <v>1413</v>
      </c>
      <c r="B737" s="278" t="s">
        <v>155</v>
      </c>
      <c r="C737" s="275">
        <v>0</v>
      </c>
      <c r="D737" s="275"/>
      <c r="E737" s="275"/>
      <c r="F737" s="275"/>
      <c r="G737" s="275"/>
      <c r="H737" s="275">
        <f t="shared" si="12"/>
        <v>0</v>
      </c>
    </row>
    <row r="738" ht="25.05" customHeight="1" spans="1:8">
      <c r="A738" s="278" t="s">
        <v>1414</v>
      </c>
      <c r="B738" s="278" t="s">
        <v>157</v>
      </c>
      <c r="C738" s="275">
        <v>0</v>
      </c>
      <c r="D738" s="275"/>
      <c r="E738" s="275"/>
      <c r="F738" s="275"/>
      <c r="G738" s="275"/>
      <c r="H738" s="275">
        <f t="shared" si="12"/>
        <v>0</v>
      </c>
    </row>
    <row r="739" ht="25.05" customHeight="1" spans="1:8">
      <c r="A739" s="278" t="s">
        <v>1415</v>
      </c>
      <c r="B739" s="278" t="s">
        <v>254</v>
      </c>
      <c r="C739" s="275">
        <v>0</v>
      </c>
      <c r="D739" s="275"/>
      <c r="E739" s="275"/>
      <c r="F739" s="275"/>
      <c r="G739" s="275"/>
      <c r="H739" s="275">
        <f t="shared" si="12"/>
        <v>0</v>
      </c>
    </row>
    <row r="740" ht="25.05" customHeight="1" spans="1:8">
      <c r="A740" s="278" t="s">
        <v>1416</v>
      </c>
      <c r="B740" s="278" t="s">
        <v>1417</v>
      </c>
      <c r="C740" s="275">
        <v>96</v>
      </c>
      <c r="D740" s="275"/>
      <c r="E740" s="275"/>
      <c r="F740" s="275"/>
      <c r="G740" s="275"/>
      <c r="H740" s="275">
        <f t="shared" si="12"/>
        <v>96</v>
      </c>
    </row>
    <row r="741" ht="25.05" customHeight="1" spans="1:8">
      <c r="A741" s="278" t="s">
        <v>1418</v>
      </c>
      <c r="B741" s="278" t="s">
        <v>1419</v>
      </c>
      <c r="C741" s="275">
        <v>0</v>
      </c>
      <c r="D741" s="275"/>
      <c r="E741" s="275"/>
      <c r="F741" s="275"/>
      <c r="G741" s="275"/>
      <c r="H741" s="275">
        <f t="shared" si="12"/>
        <v>0</v>
      </c>
    </row>
    <row r="742" ht="25.05" customHeight="1" spans="1:8">
      <c r="A742" s="278" t="s">
        <v>1420</v>
      </c>
      <c r="B742" s="278" t="s">
        <v>171</v>
      </c>
      <c r="C742" s="275">
        <v>0</v>
      </c>
      <c r="D742" s="275"/>
      <c r="E742" s="275"/>
      <c r="F742" s="275"/>
      <c r="G742" s="275"/>
      <c r="H742" s="275">
        <f t="shared" si="12"/>
        <v>0</v>
      </c>
    </row>
    <row r="743" ht="25.05" customHeight="1" spans="1:8">
      <c r="A743" s="278" t="s">
        <v>1421</v>
      </c>
      <c r="B743" s="278" t="s">
        <v>1422</v>
      </c>
      <c r="C743" s="275">
        <v>0</v>
      </c>
      <c r="D743" s="275"/>
      <c r="E743" s="275"/>
      <c r="F743" s="275"/>
      <c r="G743" s="275"/>
      <c r="H743" s="275">
        <f t="shared" si="12"/>
        <v>0</v>
      </c>
    </row>
    <row r="744" ht="25.05" customHeight="1" spans="1:8">
      <c r="A744" s="278" t="s">
        <v>1423</v>
      </c>
      <c r="B744" s="279" t="s">
        <v>1424</v>
      </c>
      <c r="C744" s="275">
        <f>C745</f>
        <v>0</v>
      </c>
      <c r="D744" s="275"/>
      <c r="E744" s="275"/>
      <c r="F744" s="275"/>
      <c r="G744" s="275"/>
      <c r="H744" s="275">
        <f t="shared" si="12"/>
        <v>0</v>
      </c>
    </row>
    <row r="745" ht="25.05" customHeight="1" spans="1:8">
      <c r="A745" s="278" t="s">
        <v>1425</v>
      </c>
      <c r="B745" s="278" t="s">
        <v>1426</v>
      </c>
      <c r="C745" s="275">
        <v>0</v>
      </c>
      <c r="D745" s="275"/>
      <c r="E745" s="275"/>
      <c r="F745" s="275"/>
      <c r="G745" s="275"/>
      <c r="H745" s="275">
        <f t="shared" si="12"/>
        <v>0</v>
      </c>
    </row>
    <row r="746" ht="25.05" customHeight="1" spans="1:8">
      <c r="A746" s="278" t="s">
        <v>1427</v>
      </c>
      <c r="B746" s="279" t="s">
        <v>1428</v>
      </c>
      <c r="C746" s="275">
        <f>C747</f>
        <v>0</v>
      </c>
      <c r="D746" s="275"/>
      <c r="E746" s="275"/>
      <c r="F746" s="275"/>
      <c r="G746" s="275"/>
      <c r="H746" s="275">
        <f t="shared" si="12"/>
        <v>0</v>
      </c>
    </row>
    <row r="747" ht="25.05" customHeight="1" spans="1:8">
      <c r="A747" s="278" t="s">
        <v>1429</v>
      </c>
      <c r="B747" s="278" t="s">
        <v>1430</v>
      </c>
      <c r="C747" s="275">
        <v>0</v>
      </c>
      <c r="D747" s="275"/>
      <c r="E747" s="275"/>
      <c r="F747" s="275"/>
      <c r="G747" s="275"/>
      <c r="H747" s="275">
        <f t="shared" si="12"/>
        <v>0</v>
      </c>
    </row>
    <row r="748" ht="25.05" customHeight="1" spans="1:8">
      <c r="A748" s="278" t="s">
        <v>1431</v>
      </c>
      <c r="B748" s="279" t="s">
        <v>1432</v>
      </c>
      <c r="C748" s="275">
        <f>C749+C759+C763+C772+C777+C784+C790+C793+C796+C798+C800+C806+C808+C810+C825</f>
        <v>345.49</v>
      </c>
      <c r="D748" s="275">
        <f>D749+D759+D763+D772+D777+D784+D790+D793+D796+D798+D800+D806+D808+D810+D825</f>
        <v>1256</v>
      </c>
      <c r="E748" s="275">
        <f>E749+E759+E763+E772+E777+E784+E790+E793+E796+E798+E800+E806+E808+E810+E825</f>
        <v>16603</v>
      </c>
      <c r="F748" s="275"/>
      <c r="G748" s="275"/>
      <c r="H748" s="275">
        <f t="shared" si="12"/>
        <v>18204.49</v>
      </c>
    </row>
    <row r="749" ht="25.05" customHeight="1" spans="1:8">
      <c r="A749" s="278" t="s">
        <v>1433</v>
      </c>
      <c r="B749" s="279" t="s">
        <v>1434</v>
      </c>
      <c r="C749" s="275">
        <f>SUM(C750:C758)</f>
        <v>0</v>
      </c>
      <c r="D749" s="275"/>
      <c r="E749" s="275"/>
      <c r="F749" s="275"/>
      <c r="G749" s="275"/>
      <c r="H749" s="275">
        <f t="shared" si="12"/>
        <v>0</v>
      </c>
    </row>
    <row r="750" ht="25.05" customHeight="1" spans="1:8">
      <c r="A750" s="278" t="s">
        <v>1435</v>
      </c>
      <c r="B750" s="278" t="s">
        <v>153</v>
      </c>
      <c r="C750" s="275"/>
      <c r="D750" s="275"/>
      <c r="E750" s="275"/>
      <c r="F750" s="275"/>
      <c r="G750" s="275"/>
      <c r="H750" s="275">
        <f t="shared" si="12"/>
        <v>0</v>
      </c>
    </row>
    <row r="751" ht="25.05" customHeight="1" spans="1:8">
      <c r="A751" s="278" t="s">
        <v>1436</v>
      </c>
      <c r="B751" s="278" t="s">
        <v>155</v>
      </c>
      <c r="C751" s="275">
        <v>0</v>
      </c>
      <c r="D751" s="275"/>
      <c r="E751" s="275"/>
      <c r="F751" s="275"/>
      <c r="G751" s="275"/>
      <c r="H751" s="275">
        <f t="shared" si="12"/>
        <v>0</v>
      </c>
    </row>
    <row r="752" ht="25.05" customHeight="1" spans="1:8">
      <c r="A752" s="278" t="s">
        <v>1437</v>
      </c>
      <c r="B752" s="278" t="s">
        <v>157</v>
      </c>
      <c r="C752" s="275">
        <v>0</v>
      </c>
      <c r="D752" s="275"/>
      <c r="E752" s="275"/>
      <c r="F752" s="275"/>
      <c r="G752" s="275"/>
      <c r="H752" s="275">
        <f t="shared" si="12"/>
        <v>0</v>
      </c>
    </row>
    <row r="753" ht="25.05" customHeight="1" spans="1:8">
      <c r="A753" s="278" t="s">
        <v>1438</v>
      </c>
      <c r="B753" s="278" t="s">
        <v>1439</v>
      </c>
      <c r="C753" s="275">
        <v>0</v>
      </c>
      <c r="D753" s="275"/>
      <c r="E753" s="275"/>
      <c r="F753" s="275"/>
      <c r="G753" s="275"/>
      <c r="H753" s="275">
        <f t="shared" si="12"/>
        <v>0</v>
      </c>
    </row>
    <row r="754" ht="25.05" customHeight="1" spans="1:8">
      <c r="A754" s="278" t="s">
        <v>1440</v>
      </c>
      <c r="B754" s="278" t="s">
        <v>1441</v>
      </c>
      <c r="C754" s="275">
        <v>0</v>
      </c>
      <c r="D754" s="275"/>
      <c r="E754" s="275"/>
      <c r="F754" s="275"/>
      <c r="G754" s="275"/>
      <c r="H754" s="275">
        <f t="shared" si="12"/>
        <v>0</v>
      </c>
    </row>
    <row r="755" ht="25.05" customHeight="1" spans="1:8">
      <c r="A755" s="278" t="s">
        <v>1442</v>
      </c>
      <c r="B755" s="278" t="s">
        <v>1443</v>
      </c>
      <c r="C755" s="275">
        <v>0</v>
      </c>
      <c r="D755" s="275"/>
      <c r="E755" s="275"/>
      <c r="F755" s="275"/>
      <c r="G755" s="275"/>
      <c r="H755" s="275">
        <f t="shared" si="12"/>
        <v>0</v>
      </c>
    </row>
    <row r="756" ht="25.05" customHeight="1" spans="1:8">
      <c r="A756" s="278" t="s">
        <v>1444</v>
      </c>
      <c r="B756" s="278" t="s">
        <v>1445</v>
      </c>
      <c r="C756" s="275">
        <v>0</v>
      </c>
      <c r="D756" s="275"/>
      <c r="E756" s="275"/>
      <c r="F756" s="275"/>
      <c r="G756" s="275"/>
      <c r="H756" s="275">
        <f t="shared" si="12"/>
        <v>0</v>
      </c>
    </row>
    <row r="757" ht="25.05" customHeight="1" spans="1:8">
      <c r="A757" s="278" t="s">
        <v>1446</v>
      </c>
      <c r="B757" s="278" t="s">
        <v>1447</v>
      </c>
      <c r="C757" s="275">
        <v>0</v>
      </c>
      <c r="D757" s="275"/>
      <c r="E757" s="275"/>
      <c r="F757" s="275"/>
      <c r="G757" s="275"/>
      <c r="H757" s="275">
        <f t="shared" si="12"/>
        <v>0</v>
      </c>
    </row>
    <row r="758" ht="25.05" customHeight="1" spans="1:8">
      <c r="A758" s="278" t="s">
        <v>1448</v>
      </c>
      <c r="B758" s="278" t="s">
        <v>1449</v>
      </c>
      <c r="C758" s="275">
        <v>0</v>
      </c>
      <c r="D758" s="275"/>
      <c r="E758" s="275"/>
      <c r="F758" s="275"/>
      <c r="G758" s="275"/>
      <c r="H758" s="275">
        <f t="shared" si="12"/>
        <v>0</v>
      </c>
    </row>
    <row r="759" ht="25.05" customHeight="1" spans="1:8">
      <c r="A759" s="278" t="s">
        <v>1450</v>
      </c>
      <c r="B759" s="279" t="s">
        <v>1451</v>
      </c>
      <c r="C759" s="275">
        <f>SUM(C760:C762)</f>
        <v>0</v>
      </c>
      <c r="D759" s="275"/>
      <c r="E759" s="275"/>
      <c r="F759" s="275"/>
      <c r="G759" s="275"/>
      <c r="H759" s="275">
        <f t="shared" si="12"/>
        <v>0</v>
      </c>
    </row>
    <row r="760" ht="25.05" customHeight="1" spans="1:8">
      <c r="A760" s="278" t="s">
        <v>1452</v>
      </c>
      <c r="B760" s="278" t="s">
        <v>1453</v>
      </c>
      <c r="C760" s="275">
        <v>0</v>
      </c>
      <c r="D760" s="275"/>
      <c r="E760" s="275"/>
      <c r="F760" s="275"/>
      <c r="G760" s="275"/>
      <c r="H760" s="275">
        <f t="shared" si="12"/>
        <v>0</v>
      </c>
    </row>
    <row r="761" ht="25.05" customHeight="1" spans="1:8">
      <c r="A761" s="278" t="s">
        <v>1454</v>
      </c>
      <c r="B761" s="278" t="s">
        <v>1455</v>
      </c>
      <c r="C761" s="275">
        <v>0</v>
      </c>
      <c r="D761" s="275"/>
      <c r="E761" s="275"/>
      <c r="F761" s="275"/>
      <c r="G761" s="275"/>
      <c r="H761" s="275">
        <f t="shared" si="12"/>
        <v>0</v>
      </c>
    </row>
    <row r="762" ht="25.05" customHeight="1" spans="1:8">
      <c r="A762" s="278" t="s">
        <v>1456</v>
      </c>
      <c r="B762" s="278" t="s">
        <v>1457</v>
      </c>
      <c r="C762" s="275">
        <v>0</v>
      </c>
      <c r="D762" s="275"/>
      <c r="E762" s="275"/>
      <c r="F762" s="275"/>
      <c r="G762" s="275"/>
      <c r="H762" s="275">
        <f t="shared" si="12"/>
        <v>0</v>
      </c>
    </row>
    <row r="763" ht="25.05" customHeight="1" spans="1:8">
      <c r="A763" s="278" t="s">
        <v>1458</v>
      </c>
      <c r="B763" s="279" t="s">
        <v>1459</v>
      </c>
      <c r="C763" s="275">
        <f>SUM(C764:C771)</f>
        <v>16.8</v>
      </c>
      <c r="D763" s="275">
        <f>SUM(D764:D771)</f>
        <v>0</v>
      </c>
      <c r="E763" s="275">
        <f>SUM(E764:E771)</f>
        <v>8647</v>
      </c>
      <c r="F763" s="275"/>
      <c r="G763" s="275"/>
      <c r="H763" s="275">
        <f t="shared" si="12"/>
        <v>8663.8</v>
      </c>
    </row>
    <row r="764" ht="25.05" customHeight="1" spans="1:8">
      <c r="A764" s="278" t="s">
        <v>1460</v>
      </c>
      <c r="B764" s="278" t="s">
        <v>1461</v>
      </c>
      <c r="C764" s="275"/>
      <c r="D764" s="275"/>
      <c r="E764" s="275"/>
      <c r="F764" s="275"/>
      <c r="G764" s="275"/>
      <c r="H764" s="275">
        <f t="shared" si="12"/>
        <v>0</v>
      </c>
    </row>
    <row r="765" ht="25.05" customHeight="1" spans="1:8">
      <c r="A765" s="278" t="s">
        <v>1462</v>
      </c>
      <c r="B765" s="278" t="s">
        <v>1463</v>
      </c>
      <c r="C765" s="275">
        <v>16.8</v>
      </c>
      <c r="D765" s="275"/>
      <c r="E765" s="275">
        <v>8647</v>
      </c>
      <c r="F765" s="275"/>
      <c r="G765" s="275"/>
      <c r="H765" s="275">
        <f t="shared" si="12"/>
        <v>8663.8</v>
      </c>
    </row>
    <row r="766" ht="25.05" customHeight="1" spans="1:8">
      <c r="A766" s="278" t="s">
        <v>1464</v>
      </c>
      <c r="B766" s="278" t="s">
        <v>1465</v>
      </c>
      <c r="C766" s="275">
        <v>0</v>
      </c>
      <c r="D766" s="275"/>
      <c r="E766" s="275"/>
      <c r="F766" s="275"/>
      <c r="G766" s="275"/>
      <c r="H766" s="275">
        <f t="shared" si="12"/>
        <v>0</v>
      </c>
    </row>
    <row r="767" ht="25.05" customHeight="1" spans="1:8">
      <c r="A767" s="278" t="s">
        <v>1466</v>
      </c>
      <c r="B767" s="278" t="s">
        <v>1467</v>
      </c>
      <c r="C767" s="275">
        <v>0</v>
      </c>
      <c r="D767" s="275"/>
      <c r="E767" s="275"/>
      <c r="F767" s="275"/>
      <c r="G767" s="275"/>
      <c r="H767" s="275">
        <f t="shared" si="12"/>
        <v>0</v>
      </c>
    </row>
    <row r="768" ht="25.05" customHeight="1" spans="1:8">
      <c r="A768" s="278" t="s">
        <v>1468</v>
      </c>
      <c r="B768" s="278" t="s">
        <v>1469</v>
      </c>
      <c r="C768" s="275">
        <v>0</v>
      </c>
      <c r="D768" s="275"/>
      <c r="E768" s="275"/>
      <c r="F768" s="275"/>
      <c r="G768" s="275"/>
      <c r="H768" s="275">
        <f t="shared" si="12"/>
        <v>0</v>
      </c>
    </row>
    <row r="769" ht="25.05" customHeight="1" spans="1:8">
      <c r="A769" s="278" t="s">
        <v>1470</v>
      </c>
      <c r="B769" s="278" t="s">
        <v>1471</v>
      </c>
      <c r="C769" s="275">
        <v>0</v>
      </c>
      <c r="D769" s="275"/>
      <c r="E769" s="275"/>
      <c r="F769" s="275"/>
      <c r="G769" s="275"/>
      <c r="H769" s="275">
        <f t="shared" si="12"/>
        <v>0</v>
      </c>
    </row>
    <row r="770" ht="25.05" customHeight="1" spans="1:8">
      <c r="A770" s="278" t="s">
        <v>1472</v>
      </c>
      <c r="B770" s="278" t="s">
        <v>1473</v>
      </c>
      <c r="C770" s="275">
        <v>0</v>
      </c>
      <c r="D770" s="275"/>
      <c r="E770" s="275"/>
      <c r="F770" s="275"/>
      <c r="G770" s="275"/>
      <c r="H770" s="275">
        <f t="shared" si="12"/>
        <v>0</v>
      </c>
    </row>
    <row r="771" ht="25.05" customHeight="1" spans="1:8">
      <c r="A771" s="278" t="s">
        <v>1474</v>
      </c>
      <c r="B771" s="278" t="s">
        <v>1475</v>
      </c>
      <c r="C771" s="275"/>
      <c r="D771" s="275"/>
      <c r="E771" s="275"/>
      <c r="F771" s="275"/>
      <c r="G771" s="275"/>
      <c r="H771" s="275">
        <f t="shared" si="12"/>
        <v>0</v>
      </c>
    </row>
    <row r="772" ht="25.05" customHeight="1" spans="1:8">
      <c r="A772" s="278" t="s">
        <v>1476</v>
      </c>
      <c r="B772" s="279" t="s">
        <v>1477</v>
      </c>
      <c r="C772" s="275">
        <f>SUM(C773:C776)</f>
        <v>95</v>
      </c>
      <c r="D772" s="275">
        <f>SUM(D773:D776)</f>
        <v>1256</v>
      </c>
      <c r="E772" s="275">
        <f>SUM(E773:E776)</f>
        <v>7956</v>
      </c>
      <c r="F772" s="275"/>
      <c r="G772" s="275"/>
      <c r="H772" s="275">
        <f t="shared" si="12"/>
        <v>9307</v>
      </c>
    </row>
    <row r="773" ht="25.05" customHeight="1" spans="1:8">
      <c r="A773" s="278" t="s">
        <v>1478</v>
      </c>
      <c r="B773" s="278" t="s">
        <v>1479</v>
      </c>
      <c r="C773" s="275">
        <v>0</v>
      </c>
      <c r="D773" s="275"/>
      <c r="E773" s="275"/>
      <c r="F773" s="275"/>
      <c r="G773" s="275"/>
      <c r="H773" s="275">
        <f t="shared" si="12"/>
        <v>0</v>
      </c>
    </row>
    <row r="774" ht="25.05" customHeight="1" spans="1:8">
      <c r="A774" s="278" t="s">
        <v>1480</v>
      </c>
      <c r="B774" s="278" t="s">
        <v>1481</v>
      </c>
      <c r="C774" s="275"/>
      <c r="D774" s="275"/>
      <c r="E774" s="275"/>
      <c r="F774" s="275"/>
      <c r="G774" s="275"/>
      <c r="H774" s="275">
        <f t="shared" si="12"/>
        <v>0</v>
      </c>
    </row>
    <row r="775" ht="25.05" customHeight="1" spans="1:8">
      <c r="A775" s="278" t="s">
        <v>1482</v>
      </c>
      <c r="B775" s="278" t="s">
        <v>1483</v>
      </c>
      <c r="C775" s="275">
        <v>0</v>
      </c>
      <c r="D775" s="275"/>
      <c r="E775" s="275"/>
      <c r="F775" s="275"/>
      <c r="G775" s="275"/>
      <c r="H775" s="275">
        <f t="shared" ref="H775:H838" si="13">C775+D775+E775</f>
        <v>0</v>
      </c>
    </row>
    <row r="776" ht="25.05" customHeight="1" spans="1:8">
      <c r="A776" s="278" t="s">
        <v>1484</v>
      </c>
      <c r="B776" s="278" t="s">
        <v>1485</v>
      </c>
      <c r="C776" s="275">
        <v>95</v>
      </c>
      <c r="D776" s="275">
        <v>1256</v>
      </c>
      <c r="E776" s="275">
        <v>7956</v>
      </c>
      <c r="F776" s="275"/>
      <c r="G776" s="275"/>
      <c r="H776" s="275">
        <f t="shared" si="13"/>
        <v>9307</v>
      </c>
    </row>
    <row r="777" ht="25.05" customHeight="1" spans="1:8">
      <c r="A777" s="278" t="s">
        <v>1486</v>
      </c>
      <c r="B777" s="279" t="s">
        <v>1487</v>
      </c>
      <c r="C777" s="275">
        <f>SUM(C778:C783)</f>
        <v>0</v>
      </c>
      <c r="D777" s="275"/>
      <c r="E777" s="275"/>
      <c r="F777" s="275"/>
      <c r="G777" s="275"/>
      <c r="H777" s="275">
        <f t="shared" si="13"/>
        <v>0</v>
      </c>
    </row>
    <row r="778" ht="25.05" customHeight="1" spans="1:8">
      <c r="A778" s="278" t="s">
        <v>1488</v>
      </c>
      <c r="B778" s="278" t="s">
        <v>1489</v>
      </c>
      <c r="C778" s="275"/>
      <c r="D778" s="275"/>
      <c r="E778" s="275"/>
      <c r="F778" s="275"/>
      <c r="G778" s="275"/>
      <c r="H778" s="275">
        <f t="shared" si="13"/>
        <v>0</v>
      </c>
    </row>
    <row r="779" ht="25.05" customHeight="1" spans="1:8">
      <c r="A779" s="278" t="s">
        <v>1490</v>
      </c>
      <c r="B779" s="278" t="s">
        <v>1491</v>
      </c>
      <c r="C779" s="275">
        <v>0</v>
      </c>
      <c r="D779" s="275"/>
      <c r="E779" s="275"/>
      <c r="F779" s="275"/>
      <c r="G779" s="275"/>
      <c r="H779" s="275">
        <f t="shared" si="13"/>
        <v>0</v>
      </c>
    </row>
    <row r="780" ht="25.05" customHeight="1" spans="1:8">
      <c r="A780" s="278" t="s">
        <v>1492</v>
      </c>
      <c r="B780" s="278" t="s">
        <v>1493</v>
      </c>
      <c r="C780" s="275">
        <v>0</v>
      </c>
      <c r="D780" s="275"/>
      <c r="E780" s="275"/>
      <c r="F780" s="275"/>
      <c r="G780" s="275"/>
      <c r="H780" s="275">
        <f t="shared" si="13"/>
        <v>0</v>
      </c>
    </row>
    <row r="781" ht="25.05" customHeight="1" spans="1:8">
      <c r="A781" s="278" t="s">
        <v>1494</v>
      </c>
      <c r="B781" s="278" t="s">
        <v>1495</v>
      </c>
      <c r="C781" s="275">
        <v>0</v>
      </c>
      <c r="D781" s="275"/>
      <c r="E781" s="275"/>
      <c r="F781" s="275"/>
      <c r="G781" s="275"/>
      <c r="H781" s="275">
        <f t="shared" si="13"/>
        <v>0</v>
      </c>
    </row>
    <row r="782" ht="25.05" customHeight="1" spans="1:8">
      <c r="A782" s="278" t="s">
        <v>1496</v>
      </c>
      <c r="B782" s="278" t="s">
        <v>1497</v>
      </c>
      <c r="C782" s="275"/>
      <c r="D782" s="275"/>
      <c r="E782" s="275"/>
      <c r="F782" s="275"/>
      <c r="G782" s="275"/>
      <c r="H782" s="275">
        <f t="shared" si="13"/>
        <v>0</v>
      </c>
    </row>
    <row r="783" ht="25.05" customHeight="1" spans="1:8">
      <c r="A783" s="278" t="s">
        <v>1498</v>
      </c>
      <c r="B783" s="278" t="s">
        <v>1499</v>
      </c>
      <c r="C783" s="275">
        <v>0</v>
      </c>
      <c r="D783" s="275"/>
      <c r="E783" s="275"/>
      <c r="F783" s="275"/>
      <c r="G783" s="275"/>
      <c r="H783" s="275">
        <f t="shared" si="13"/>
        <v>0</v>
      </c>
    </row>
    <row r="784" ht="25.05" customHeight="1" spans="1:8">
      <c r="A784" s="278" t="s">
        <v>1500</v>
      </c>
      <c r="B784" s="279" t="s">
        <v>1501</v>
      </c>
      <c r="C784" s="275">
        <f>SUM(C785:C789)</f>
        <v>0</v>
      </c>
      <c r="D784" s="275"/>
      <c r="E784" s="275"/>
      <c r="F784" s="275"/>
      <c r="G784" s="275"/>
      <c r="H784" s="275">
        <f t="shared" si="13"/>
        <v>0</v>
      </c>
    </row>
    <row r="785" ht="25.05" customHeight="1" spans="1:8">
      <c r="A785" s="278" t="s">
        <v>1502</v>
      </c>
      <c r="B785" s="278" t="s">
        <v>1503</v>
      </c>
      <c r="C785" s="275">
        <v>0</v>
      </c>
      <c r="D785" s="275"/>
      <c r="E785" s="275"/>
      <c r="F785" s="275"/>
      <c r="G785" s="275"/>
      <c r="H785" s="275">
        <f t="shared" si="13"/>
        <v>0</v>
      </c>
    </row>
    <row r="786" ht="25.05" customHeight="1" spans="1:8">
      <c r="A786" s="278" t="s">
        <v>1504</v>
      </c>
      <c r="B786" s="278" t="s">
        <v>1505</v>
      </c>
      <c r="C786" s="275">
        <v>0</v>
      </c>
      <c r="D786" s="275"/>
      <c r="E786" s="275"/>
      <c r="F786" s="275"/>
      <c r="G786" s="275"/>
      <c r="H786" s="275">
        <f t="shared" si="13"/>
        <v>0</v>
      </c>
    </row>
    <row r="787" ht="25.05" customHeight="1" spans="1:8">
      <c r="A787" s="278" t="s">
        <v>1506</v>
      </c>
      <c r="B787" s="278" t="s">
        <v>1507</v>
      </c>
      <c r="C787" s="275">
        <v>0</v>
      </c>
      <c r="D787" s="275"/>
      <c r="E787" s="275"/>
      <c r="F787" s="275"/>
      <c r="G787" s="275"/>
      <c r="H787" s="275">
        <f t="shared" si="13"/>
        <v>0</v>
      </c>
    </row>
    <row r="788" ht="25.05" customHeight="1" spans="1:8">
      <c r="A788" s="278" t="s">
        <v>1508</v>
      </c>
      <c r="B788" s="278" t="s">
        <v>1509</v>
      </c>
      <c r="C788" s="275">
        <v>0</v>
      </c>
      <c r="D788" s="275"/>
      <c r="E788" s="275"/>
      <c r="F788" s="275"/>
      <c r="G788" s="275"/>
      <c r="H788" s="275">
        <f t="shared" si="13"/>
        <v>0</v>
      </c>
    </row>
    <row r="789" ht="25.05" customHeight="1" spans="1:8">
      <c r="A789" s="278" t="s">
        <v>1510</v>
      </c>
      <c r="B789" s="278" t="s">
        <v>1511</v>
      </c>
      <c r="C789" s="275">
        <v>0</v>
      </c>
      <c r="D789" s="275"/>
      <c r="E789" s="275"/>
      <c r="F789" s="275"/>
      <c r="G789" s="275"/>
      <c r="H789" s="275">
        <f t="shared" si="13"/>
        <v>0</v>
      </c>
    </row>
    <row r="790" ht="25.05" customHeight="1" spans="1:8">
      <c r="A790" s="278" t="s">
        <v>1512</v>
      </c>
      <c r="B790" s="279" t="s">
        <v>1513</v>
      </c>
      <c r="C790" s="275">
        <f>SUM(C791:C792)</f>
        <v>0</v>
      </c>
      <c r="D790" s="275"/>
      <c r="E790" s="275"/>
      <c r="F790" s="275"/>
      <c r="G790" s="275"/>
      <c r="H790" s="275">
        <f t="shared" si="13"/>
        <v>0</v>
      </c>
    </row>
    <row r="791" ht="25.05" customHeight="1" spans="1:8">
      <c r="A791" s="278" t="s">
        <v>1514</v>
      </c>
      <c r="B791" s="278" t="s">
        <v>1515</v>
      </c>
      <c r="C791" s="275">
        <v>0</v>
      </c>
      <c r="D791" s="275"/>
      <c r="E791" s="275"/>
      <c r="F791" s="275"/>
      <c r="G791" s="275"/>
      <c r="H791" s="275">
        <f t="shared" si="13"/>
        <v>0</v>
      </c>
    </row>
    <row r="792" ht="25.05" customHeight="1" spans="1:8">
      <c r="A792" s="278" t="s">
        <v>1516</v>
      </c>
      <c r="B792" s="278" t="s">
        <v>1517</v>
      </c>
      <c r="C792" s="275">
        <v>0</v>
      </c>
      <c r="D792" s="275"/>
      <c r="E792" s="275"/>
      <c r="F792" s="275"/>
      <c r="G792" s="275"/>
      <c r="H792" s="275">
        <f t="shared" si="13"/>
        <v>0</v>
      </c>
    </row>
    <row r="793" ht="25.05" customHeight="1" spans="1:8">
      <c r="A793" s="278" t="s">
        <v>1518</v>
      </c>
      <c r="B793" s="279" t="s">
        <v>1519</v>
      </c>
      <c r="C793" s="275">
        <f>SUM(C794:C795)</f>
        <v>0</v>
      </c>
      <c r="D793" s="275"/>
      <c r="E793" s="275"/>
      <c r="F793" s="275"/>
      <c r="G793" s="275"/>
      <c r="H793" s="275">
        <f t="shared" si="13"/>
        <v>0</v>
      </c>
    </row>
    <row r="794" ht="25.05" customHeight="1" spans="1:8">
      <c r="A794" s="278" t="s">
        <v>1520</v>
      </c>
      <c r="B794" s="278" t="s">
        <v>1521</v>
      </c>
      <c r="C794" s="275">
        <v>0</v>
      </c>
      <c r="D794" s="275"/>
      <c r="E794" s="275"/>
      <c r="F794" s="275"/>
      <c r="G794" s="275"/>
      <c r="H794" s="275">
        <f t="shared" si="13"/>
        <v>0</v>
      </c>
    </row>
    <row r="795" ht="25.05" customHeight="1" spans="1:8">
      <c r="A795" s="278" t="s">
        <v>1522</v>
      </c>
      <c r="B795" s="278" t="s">
        <v>1523</v>
      </c>
      <c r="C795" s="275">
        <v>0</v>
      </c>
      <c r="D795" s="275"/>
      <c r="E795" s="275"/>
      <c r="F795" s="275"/>
      <c r="G795" s="275"/>
      <c r="H795" s="275">
        <f t="shared" si="13"/>
        <v>0</v>
      </c>
    </row>
    <row r="796" ht="25.05" customHeight="1" spans="1:8">
      <c r="A796" s="278" t="s">
        <v>1524</v>
      </c>
      <c r="B796" s="279" t="s">
        <v>1525</v>
      </c>
      <c r="C796" s="275">
        <f>C797</f>
        <v>0</v>
      </c>
      <c r="D796" s="275"/>
      <c r="E796" s="275"/>
      <c r="F796" s="275"/>
      <c r="G796" s="275"/>
      <c r="H796" s="275">
        <f t="shared" si="13"/>
        <v>0</v>
      </c>
    </row>
    <row r="797" ht="25.05" customHeight="1" spans="1:8">
      <c r="A797" s="278" t="s">
        <v>1526</v>
      </c>
      <c r="B797" s="278" t="s">
        <v>1527</v>
      </c>
      <c r="C797" s="275">
        <v>0</v>
      </c>
      <c r="D797" s="275"/>
      <c r="E797" s="275"/>
      <c r="F797" s="275"/>
      <c r="G797" s="275"/>
      <c r="H797" s="275">
        <f t="shared" si="13"/>
        <v>0</v>
      </c>
    </row>
    <row r="798" ht="25.05" customHeight="1" spans="1:8">
      <c r="A798" s="278" t="s">
        <v>1528</v>
      </c>
      <c r="B798" s="279" t="s">
        <v>1529</v>
      </c>
      <c r="C798" s="275">
        <f>C799</f>
        <v>0</v>
      </c>
      <c r="D798" s="275"/>
      <c r="E798" s="275"/>
      <c r="F798" s="275"/>
      <c r="G798" s="275"/>
      <c r="H798" s="275">
        <f t="shared" si="13"/>
        <v>0</v>
      </c>
    </row>
    <row r="799" ht="25.05" customHeight="1" spans="1:8">
      <c r="A799" s="278" t="s">
        <v>1530</v>
      </c>
      <c r="B799" s="278" t="s">
        <v>1531</v>
      </c>
      <c r="C799" s="275"/>
      <c r="D799" s="275"/>
      <c r="E799" s="275"/>
      <c r="F799" s="275"/>
      <c r="G799" s="275"/>
      <c r="H799" s="275">
        <f t="shared" si="13"/>
        <v>0</v>
      </c>
    </row>
    <row r="800" ht="25.05" customHeight="1" spans="1:8">
      <c r="A800" s="278" t="s">
        <v>1532</v>
      </c>
      <c r="B800" s="279" t="s">
        <v>1533</v>
      </c>
      <c r="C800" s="275">
        <f>SUM(C801:C805)</f>
        <v>0</v>
      </c>
      <c r="D800" s="275"/>
      <c r="E800" s="275"/>
      <c r="F800" s="275"/>
      <c r="G800" s="275"/>
      <c r="H800" s="275">
        <f t="shared" si="13"/>
        <v>0</v>
      </c>
    </row>
    <row r="801" ht="25.05" customHeight="1" spans="1:8">
      <c r="A801" s="278" t="s">
        <v>1534</v>
      </c>
      <c r="B801" s="278" t="s">
        <v>1535</v>
      </c>
      <c r="C801" s="275">
        <v>0</v>
      </c>
      <c r="D801" s="275"/>
      <c r="E801" s="275"/>
      <c r="F801" s="275"/>
      <c r="G801" s="275"/>
      <c r="H801" s="275">
        <f t="shared" si="13"/>
        <v>0</v>
      </c>
    </row>
    <row r="802" ht="25.05" customHeight="1" spans="1:8">
      <c r="A802" s="278" t="s">
        <v>1536</v>
      </c>
      <c r="B802" s="278" t="s">
        <v>1537</v>
      </c>
      <c r="C802" s="275">
        <v>0</v>
      </c>
      <c r="D802" s="275"/>
      <c r="E802" s="275"/>
      <c r="F802" s="275"/>
      <c r="G802" s="275"/>
      <c r="H802" s="275">
        <f t="shared" si="13"/>
        <v>0</v>
      </c>
    </row>
    <row r="803" ht="25.05" customHeight="1" spans="1:8">
      <c r="A803" s="278" t="s">
        <v>1538</v>
      </c>
      <c r="B803" s="278" t="s">
        <v>1539</v>
      </c>
      <c r="C803" s="275">
        <v>0</v>
      </c>
      <c r="D803" s="275"/>
      <c r="E803" s="275"/>
      <c r="F803" s="275"/>
      <c r="G803" s="275"/>
      <c r="H803" s="275">
        <f t="shared" si="13"/>
        <v>0</v>
      </c>
    </row>
    <row r="804" ht="25.05" customHeight="1" spans="1:8">
      <c r="A804" s="278" t="s">
        <v>1540</v>
      </c>
      <c r="B804" s="278" t="s">
        <v>1541</v>
      </c>
      <c r="C804" s="275">
        <v>0</v>
      </c>
      <c r="D804" s="275"/>
      <c r="E804" s="275"/>
      <c r="F804" s="275"/>
      <c r="G804" s="275"/>
      <c r="H804" s="275">
        <f t="shared" si="13"/>
        <v>0</v>
      </c>
    </row>
    <row r="805" ht="25.05" customHeight="1" spans="1:8">
      <c r="A805" s="278" t="s">
        <v>1542</v>
      </c>
      <c r="B805" s="278" t="s">
        <v>1543</v>
      </c>
      <c r="C805" s="275">
        <v>0</v>
      </c>
      <c r="D805" s="275"/>
      <c r="E805" s="275"/>
      <c r="F805" s="275"/>
      <c r="G805" s="275"/>
      <c r="H805" s="275">
        <f t="shared" si="13"/>
        <v>0</v>
      </c>
    </row>
    <row r="806" ht="25.05" customHeight="1" spans="1:8">
      <c r="A806" s="278" t="s">
        <v>1544</v>
      </c>
      <c r="B806" s="279" t="s">
        <v>1545</v>
      </c>
      <c r="C806" s="275">
        <f>C807</f>
        <v>0</v>
      </c>
      <c r="D806" s="275"/>
      <c r="E806" s="275"/>
      <c r="F806" s="275"/>
      <c r="G806" s="275"/>
      <c r="H806" s="275">
        <f t="shared" si="13"/>
        <v>0</v>
      </c>
    </row>
    <row r="807" ht="25.05" customHeight="1" spans="1:8">
      <c r="A807" s="278" t="s">
        <v>1546</v>
      </c>
      <c r="B807" s="278" t="s">
        <v>1547</v>
      </c>
      <c r="C807" s="275">
        <v>0</v>
      </c>
      <c r="D807" s="275"/>
      <c r="E807" s="275"/>
      <c r="F807" s="275"/>
      <c r="G807" s="275"/>
      <c r="H807" s="275">
        <f t="shared" si="13"/>
        <v>0</v>
      </c>
    </row>
    <row r="808" ht="25.05" customHeight="1" spans="1:8">
      <c r="A808" s="278" t="s">
        <v>1548</v>
      </c>
      <c r="B808" s="279" t="s">
        <v>1549</v>
      </c>
      <c r="C808" s="275">
        <f>C809</f>
        <v>0</v>
      </c>
      <c r="D808" s="275"/>
      <c r="E808" s="275"/>
      <c r="F808" s="275"/>
      <c r="G808" s="275"/>
      <c r="H808" s="275">
        <f t="shared" si="13"/>
        <v>0</v>
      </c>
    </row>
    <row r="809" ht="25.05" customHeight="1" spans="1:8">
      <c r="A809" s="278" t="s">
        <v>1550</v>
      </c>
      <c r="B809" s="278" t="s">
        <v>1551</v>
      </c>
      <c r="C809" s="275">
        <v>0</v>
      </c>
      <c r="D809" s="275"/>
      <c r="E809" s="275"/>
      <c r="F809" s="275"/>
      <c r="G809" s="275"/>
      <c r="H809" s="275">
        <f t="shared" si="13"/>
        <v>0</v>
      </c>
    </row>
    <row r="810" ht="25.05" customHeight="1" spans="1:8">
      <c r="A810" s="278" t="s">
        <v>1552</v>
      </c>
      <c r="B810" s="279" t="s">
        <v>1553</v>
      </c>
      <c r="C810" s="275">
        <f>SUM(C811:C824)</f>
        <v>233.69</v>
      </c>
      <c r="D810" s="275"/>
      <c r="E810" s="275"/>
      <c r="F810" s="275"/>
      <c r="G810" s="275"/>
      <c r="H810" s="275">
        <f t="shared" si="13"/>
        <v>233.69</v>
      </c>
    </row>
    <row r="811" ht="25.05" customHeight="1" spans="1:8">
      <c r="A811" s="278" t="s">
        <v>1554</v>
      </c>
      <c r="B811" s="278" t="s">
        <v>153</v>
      </c>
      <c r="C811" s="275">
        <v>87.69</v>
      </c>
      <c r="D811" s="275"/>
      <c r="E811" s="275"/>
      <c r="F811" s="275"/>
      <c r="G811" s="275"/>
      <c r="H811" s="275">
        <f t="shared" si="13"/>
        <v>87.69</v>
      </c>
    </row>
    <row r="812" ht="25.05" customHeight="1" spans="1:8">
      <c r="A812" s="278" t="s">
        <v>1555</v>
      </c>
      <c r="B812" s="278" t="s">
        <v>155</v>
      </c>
      <c r="C812" s="275">
        <v>146</v>
      </c>
      <c r="D812" s="275"/>
      <c r="E812" s="275"/>
      <c r="F812" s="275"/>
      <c r="G812" s="275"/>
      <c r="H812" s="275">
        <f t="shared" si="13"/>
        <v>146</v>
      </c>
    </row>
    <row r="813" ht="25.05" customHeight="1" spans="1:8">
      <c r="A813" s="278" t="s">
        <v>1556</v>
      </c>
      <c r="B813" s="278" t="s">
        <v>157</v>
      </c>
      <c r="C813" s="275">
        <v>0</v>
      </c>
      <c r="D813" s="275"/>
      <c r="E813" s="275"/>
      <c r="F813" s="275"/>
      <c r="G813" s="275"/>
      <c r="H813" s="275">
        <f t="shared" si="13"/>
        <v>0</v>
      </c>
    </row>
    <row r="814" ht="25.05" customHeight="1" spans="1:8">
      <c r="A814" s="278" t="s">
        <v>1557</v>
      </c>
      <c r="B814" s="278" t="s">
        <v>1558</v>
      </c>
      <c r="C814" s="275">
        <v>0</v>
      </c>
      <c r="D814" s="275"/>
      <c r="E814" s="275"/>
      <c r="F814" s="275"/>
      <c r="G814" s="275"/>
      <c r="H814" s="275">
        <f t="shared" si="13"/>
        <v>0</v>
      </c>
    </row>
    <row r="815" ht="25.05" customHeight="1" spans="1:8">
      <c r="A815" s="278" t="s">
        <v>1559</v>
      </c>
      <c r="B815" s="278" t="s">
        <v>1560</v>
      </c>
      <c r="C815" s="275">
        <v>0</v>
      </c>
      <c r="D815" s="275"/>
      <c r="E815" s="275"/>
      <c r="F815" s="275"/>
      <c r="G815" s="275"/>
      <c r="H815" s="275">
        <f t="shared" si="13"/>
        <v>0</v>
      </c>
    </row>
    <row r="816" ht="25.05" customHeight="1" spans="1:8">
      <c r="A816" s="278" t="s">
        <v>1561</v>
      </c>
      <c r="B816" s="278" t="s">
        <v>1562</v>
      </c>
      <c r="C816" s="275">
        <v>0</v>
      </c>
      <c r="D816" s="275"/>
      <c r="E816" s="275"/>
      <c r="F816" s="275"/>
      <c r="G816" s="275"/>
      <c r="H816" s="275">
        <f t="shared" si="13"/>
        <v>0</v>
      </c>
    </row>
    <row r="817" ht="25.05" customHeight="1" spans="1:8">
      <c r="A817" s="278" t="s">
        <v>1563</v>
      </c>
      <c r="B817" s="278" t="s">
        <v>1564</v>
      </c>
      <c r="C817" s="275">
        <v>0</v>
      </c>
      <c r="D817" s="275"/>
      <c r="E817" s="275"/>
      <c r="F817" s="275"/>
      <c r="G817" s="275"/>
      <c r="H817" s="275">
        <f t="shared" si="13"/>
        <v>0</v>
      </c>
    </row>
    <row r="818" ht="25.05" customHeight="1" spans="1:8">
      <c r="A818" s="278" t="s">
        <v>1565</v>
      </c>
      <c r="B818" s="278" t="s">
        <v>1566</v>
      </c>
      <c r="C818" s="275">
        <v>0</v>
      </c>
      <c r="D818" s="275"/>
      <c r="E818" s="275"/>
      <c r="F818" s="275"/>
      <c r="G818" s="275"/>
      <c r="H818" s="275">
        <f t="shared" si="13"/>
        <v>0</v>
      </c>
    </row>
    <row r="819" ht="25.05" customHeight="1" spans="1:8">
      <c r="A819" s="278" t="s">
        <v>1567</v>
      </c>
      <c r="B819" s="278" t="s">
        <v>1568</v>
      </c>
      <c r="C819" s="275">
        <v>0</v>
      </c>
      <c r="D819" s="275"/>
      <c r="E819" s="275"/>
      <c r="F819" s="275"/>
      <c r="G819" s="275"/>
      <c r="H819" s="275">
        <f t="shared" si="13"/>
        <v>0</v>
      </c>
    </row>
    <row r="820" ht="25.05" customHeight="1" spans="1:8">
      <c r="A820" s="278" t="s">
        <v>1569</v>
      </c>
      <c r="B820" s="278" t="s">
        <v>1570</v>
      </c>
      <c r="C820" s="275">
        <v>0</v>
      </c>
      <c r="D820" s="275"/>
      <c r="E820" s="275"/>
      <c r="F820" s="275"/>
      <c r="G820" s="275"/>
      <c r="H820" s="275">
        <f t="shared" si="13"/>
        <v>0</v>
      </c>
    </row>
    <row r="821" ht="25.05" customHeight="1" spans="1:8">
      <c r="A821" s="278" t="s">
        <v>1571</v>
      </c>
      <c r="B821" s="278" t="s">
        <v>254</v>
      </c>
      <c r="C821" s="275">
        <v>0</v>
      </c>
      <c r="D821" s="275"/>
      <c r="E821" s="275"/>
      <c r="F821" s="275"/>
      <c r="G821" s="275"/>
      <c r="H821" s="275">
        <f t="shared" si="13"/>
        <v>0</v>
      </c>
    </row>
    <row r="822" ht="25.05" customHeight="1" spans="1:8">
      <c r="A822" s="278" t="s">
        <v>1572</v>
      </c>
      <c r="B822" s="278" t="s">
        <v>1573</v>
      </c>
      <c r="C822" s="275">
        <v>0</v>
      </c>
      <c r="D822" s="275"/>
      <c r="E822" s="275"/>
      <c r="F822" s="275"/>
      <c r="G822" s="275"/>
      <c r="H822" s="275">
        <f t="shared" si="13"/>
        <v>0</v>
      </c>
    </row>
    <row r="823" ht="25.05" customHeight="1" spans="1:8">
      <c r="A823" s="278" t="s">
        <v>1574</v>
      </c>
      <c r="B823" s="278" t="s">
        <v>171</v>
      </c>
      <c r="C823" s="275">
        <v>0</v>
      </c>
      <c r="D823" s="275"/>
      <c r="E823" s="275"/>
      <c r="F823" s="275"/>
      <c r="G823" s="275"/>
      <c r="H823" s="275">
        <f t="shared" si="13"/>
        <v>0</v>
      </c>
    </row>
    <row r="824" ht="25.05" customHeight="1" spans="1:8">
      <c r="A824" s="278" t="s">
        <v>1575</v>
      </c>
      <c r="B824" s="278" t="s">
        <v>1576</v>
      </c>
      <c r="C824" s="275">
        <v>0</v>
      </c>
      <c r="D824" s="275"/>
      <c r="E824" s="275"/>
      <c r="F824" s="275"/>
      <c r="G824" s="275"/>
      <c r="H824" s="275">
        <f t="shared" si="13"/>
        <v>0</v>
      </c>
    </row>
    <row r="825" ht="25.05" customHeight="1" spans="1:8">
      <c r="A825" s="278" t="s">
        <v>1577</v>
      </c>
      <c r="B825" s="279" t="s">
        <v>1578</v>
      </c>
      <c r="C825" s="275">
        <f>C826</f>
        <v>0</v>
      </c>
      <c r="D825" s="275"/>
      <c r="E825" s="275"/>
      <c r="F825" s="275"/>
      <c r="G825" s="275"/>
      <c r="H825" s="275">
        <f t="shared" si="13"/>
        <v>0</v>
      </c>
    </row>
    <row r="826" ht="25.05" customHeight="1" spans="1:8">
      <c r="A826" s="278" t="s">
        <v>1579</v>
      </c>
      <c r="B826" s="278" t="s">
        <v>1580</v>
      </c>
      <c r="C826" s="275">
        <v>0</v>
      </c>
      <c r="D826" s="275"/>
      <c r="E826" s="275"/>
      <c r="F826" s="275"/>
      <c r="G826" s="275"/>
      <c r="H826" s="275">
        <f t="shared" si="13"/>
        <v>0</v>
      </c>
    </row>
    <row r="827" ht="25.05" customHeight="1" spans="1:8">
      <c r="A827" s="278" t="s">
        <v>1581</v>
      </c>
      <c r="B827" s="279" t="s">
        <v>1582</v>
      </c>
      <c r="C827" s="275">
        <f>C828+C839+C841+C844+C846+C848</f>
        <v>8262.91</v>
      </c>
      <c r="D827" s="275">
        <f>D828+D839+D841+D844+D846+D848</f>
        <v>0</v>
      </c>
      <c r="E827" s="275">
        <f>E828+E839+E841+E844+E846+E848</f>
        <v>13015</v>
      </c>
      <c r="F827" s="275"/>
      <c r="G827" s="275"/>
      <c r="H827" s="275">
        <f t="shared" si="13"/>
        <v>21277.91</v>
      </c>
    </row>
    <row r="828" ht="25.05" customHeight="1" spans="1:8">
      <c r="A828" s="278" t="s">
        <v>1583</v>
      </c>
      <c r="B828" s="279" t="s">
        <v>1584</v>
      </c>
      <c r="C828" s="275">
        <f>SUM(C829:C838)</f>
        <v>6252.66</v>
      </c>
      <c r="D828" s="275">
        <f>SUM(D829:D838)</f>
        <v>0</v>
      </c>
      <c r="E828" s="275">
        <f>SUM(E829:E838)</f>
        <v>5015</v>
      </c>
      <c r="F828" s="275"/>
      <c r="G828" s="275"/>
      <c r="H828" s="275">
        <f t="shared" si="13"/>
        <v>11267.66</v>
      </c>
    </row>
    <row r="829" ht="25.05" customHeight="1" spans="1:8">
      <c r="A829" s="278" t="s">
        <v>1585</v>
      </c>
      <c r="B829" s="278" t="s">
        <v>153</v>
      </c>
      <c r="C829" s="275">
        <v>5367.21</v>
      </c>
      <c r="D829" s="275"/>
      <c r="E829" s="275">
        <v>5015</v>
      </c>
      <c r="F829" s="275"/>
      <c r="G829" s="275"/>
      <c r="H829" s="275">
        <f t="shared" si="13"/>
        <v>10382.21</v>
      </c>
    </row>
    <row r="830" ht="25.05" customHeight="1" spans="1:8">
      <c r="A830" s="278" t="s">
        <v>1586</v>
      </c>
      <c r="B830" s="278" t="s">
        <v>155</v>
      </c>
      <c r="C830" s="275"/>
      <c r="D830" s="275"/>
      <c r="E830" s="275"/>
      <c r="F830" s="275"/>
      <c r="G830" s="275"/>
      <c r="H830" s="275">
        <f t="shared" si="13"/>
        <v>0</v>
      </c>
    </row>
    <row r="831" ht="25.05" customHeight="1" spans="1:8">
      <c r="A831" s="278" t="s">
        <v>1587</v>
      </c>
      <c r="B831" s="278" t="s">
        <v>157</v>
      </c>
      <c r="C831" s="275"/>
      <c r="D831" s="275"/>
      <c r="E831" s="275"/>
      <c r="F831" s="275"/>
      <c r="G831" s="275"/>
      <c r="H831" s="275">
        <f t="shared" si="13"/>
        <v>0</v>
      </c>
    </row>
    <row r="832" ht="25.05" customHeight="1" spans="1:8">
      <c r="A832" s="278" t="s">
        <v>1588</v>
      </c>
      <c r="B832" s="278" t="s">
        <v>1589</v>
      </c>
      <c r="C832" s="275">
        <v>885.45</v>
      </c>
      <c r="D832" s="275"/>
      <c r="E832" s="275"/>
      <c r="F832" s="275"/>
      <c r="G832" s="275"/>
      <c r="H832" s="275">
        <f t="shared" si="13"/>
        <v>885.45</v>
      </c>
    </row>
    <row r="833" ht="25.05" customHeight="1" spans="1:8">
      <c r="A833" s="278" t="s">
        <v>1590</v>
      </c>
      <c r="B833" s="278" t="s">
        <v>1591</v>
      </c>
      <c r="C833" s="275"/>
      <c r="D833" s="275"/>
      <c r="E833" s="275"/>
      <c r="F833" s="275"/>
      <c r="G833" s="275"/>
      <c r="H833" s="275">
        <f t="shared" si="13"/>
        <v>0</v>
      </c>
    </row>
    <row r="834" ht="25.05" customHeight="1" spans="1:8">
      <c r="A834" s="278" t="s">
        <v>1592</v>
      </c>
      <c r="B834" s="278" t="s">
        <v>1593</v>
      </c>
      <c r="C834" s="275"/>
      <c r="D834" s="275"/>
      <c r="E834" s="275"/>
      <c r="F834" s="275"/>
      <c r="G834" s="275"/>
      <c r="H834" s="275">
        <f t="shared" si="13"/>
        <v>0</v>
      </c>
    </row>
    <row r="835" ht="25.05" customHeight="1" spans="1:8">
      <c r="A835" s="278" t="s">
        <v>1594</v>
      </c>
      <c r="B835" s="278" t="s">
        <v>1595</v>
      </c>
      <c r="C835" s="275"/>
      <c r="D835" s="275"/>
      <c r="E835" s="275"/>
      <c r="F835" s="275"/>
      <c r="G835" s="275"/>
      <c r="H835" s="275">
        <f t="shared" si="13"/>
        <v>0</v>
      </c>
    </row>
    <row r="836" ht="25.05" customHeight="1" spans="1:8">
      <c r="A836" s="278" t="s">
        <v>1596</v>
      </c>
      <c r="B836" s="278" t="s">
        <v>1597</v>
      </c>
      <c r="C836" s="275"/>
      <c r="D836" s="275"/>
      <c r="E836" s="275"/>
      <c r="F836" s="275"/>
      <c r="G836" s="275"/>
      <c r="H836" s="275">
        <f t="shared" si="13"/>
        <v>0</v>
      </c>
    </row>
    <row r="837" ht="25.05" customHeight="1" spans="1:8">
      <c r="A837" s="278" t="s">
        <v>1598</v>
      </c>
      <c r="B837" s="278" t="s">
        <v>1599</v>
      </c>
      <c r="C837" s="275"/>
      <c r="D837" s="275"/>
      <c r="E837" s="275"/>
      <c r="F837" s="275"/>
      <c r="G837" s="275"/>
      <c r="H837" s="275">
        <f t="shared" si="13"/>
        <v>0</v>
      </c>
    </row>
    <row r="838" ht="25.05" customHeight="1" spans="1:8">
      <c r="A838" s="278" t="s">
        <v>1600</v>
      </c>
      <c r="B838" s="278" t="s">
        <v>1601</v>
      </c>
      <c r="C838" s="275"/>
      <c r="D838" s="275"/>
      <c r="E838" s="275"/>
      <c r="F838" s="275"/>
      <c r="G838" s="275"/>
      <c r="H838" s="275">
        <f t="shared" si="13"/>
        <v>0</v>
      </c>
    </row>
    <row r="839" ht="25.05" customHeight="1" spans="1:8">
      <c r="A839" s="278" t="s">
        <v>1602</v>
      </c>
      <c r="B839" s="279" t="s">
        <v>1603</v>
      </c>
      <c r="C839" s="275">
        <f>C840</f>
        <v>0</v>
      </c>
      <c r="D839" s="275"/>
      <c r="E839" s="275"/>
      <c r="F839" s="275"/>
      <c r="G839" s="275"/>
      <c r="H839" s="275">
        <f t="shared" ref="H839:H902" si="14">C839+D839+E839</f>
        <v>0</v>
      </c>
    </row>
    <row r="840" ht="25.05" customHeight="1" spans="1:8">
      <c r="A840" s="278" t="s">
        <v>1604</v>
      </c>
      <c r="B840" s="278" t="s">
        <v>1605</v>
      </c>
      <c r="C840" s="275"/>
      <c r="D840" s="275"/>
      <c r="E840" s="275"/>
      <c r="F840" s="275"/>
      <c r="G840" s="275"/>
      <c r="H840" s="275">
        <f t="shared" si="14"/>
        <v>0</v>
      </c>
    </row>
    <row r="841" ht="25.05" customHeight="1" spans="1:8">
      <c r="A841" s="278" t="s">
        <v>1606</v>
      </c>
      <c r="B841" s="279" t="s">
        <v>1607</v>
      </c>
      <c r="C841" s="275">
        <f>SUM(C842:C843)</f>
        <v>468.25</v>
      </c>
      <c r="D841" s="275">
        <f>SUM(D842:D843)</f>
        <v>0</v>
      </c>
      <c r="E841" s="275">
        <f>SUM(E842:E843)</f>
        <v>6000</v>
      </c>
      <c r="F841" s="275"/>
      <c r="G841" s="275"/>
      <c r="H841" s="275">
        <f t="shared" si="14"/>
        <v>6468.25</v>
      </c>
    </row>
    <row r="842" ht="25.05" customHeight="1" spans="1:8">
      <c r="A842" s="278" t="s">
        <v>1608</v>
      </c>
      <c r="B842" s="278" t="s">
        <v>1609</v>
      </c>
      <c r="C842" s="275">
        <v>159.13</v>
      </c>
      <c r="D842" s="275"/>
      <c r="E842" s="275">
        <v>6000</v>
      </c>
      <c r="F842" s="275"/>
      <c r="G842" s="275"/>
      <c r="H842" s="275">
        <f t="shared" si="14"/>
        <v>6159.13</v>
      </c>
    </row>
    <row r="843" ht="25.05" customHeight="1" spans="1:8">
      <c r="A843" s="278" t="s">
        <v>1610</v>
      </c>
      <c r="B843" s="278" t="s">
        <v>1611</v>
      </c>
      <c r="C843" s="275">
        <v>309.12</v>
      </c>
      <c r="D843" s="275"/>
      <c r="E843" s="275"/>
      <c r="F843" s="275"/>
      <c r="G843" s="275"/>
      <c r="H843" s="275">
        <f t="shared" si="14"/>
        <v>309.12</v>
      </c>
    </row>
    <row r="844" ht="25.05" customHeight="1" spans="1:8">
      <c r="A844" s="278" t="s">
        <v>1612</v>
      </c>
      <c r="B844" s="279" t="s">
        <v>1613</v>
      </c>
      <c r="C844" s="275">
        <f t="shared" ref="C844:C848" si="15">C845</f>
        <v>1490</v>
      </c>
      <c r="D844" s="275">
        <f>D845</f>
        <v>0</v>
      </c>
      <c r="E844" s="275">
        <f>E845</f>
        <v>2000</v>
      </c>
      <c r="F844" s="275"/>
      <c r="G844" s="275"/>
      <c r="H844" s="275">
        <f t="shared" si="14"/>
        <v>3490</v>
      </c>
    </row>
    <row r="845" ht="25.05" customHeight="1" spans="1:8">
      <c r="A845" s="278" t="s">
        <v>1614</v>
      </c>
      <c r="B845" s="278" t="s">
        <v>1615</v>
      </c>
      <c r="C845" s="275">
        <v>1490</v>
      </c>
      <c r="D845" s="275"/>
      <c r="E845" s="275">
        <v>2000</v>
      </c>
      <c r="F845" s="275"/>
      <c r="G845" s="275"/>
      <c r="H845" s="275">
        <f t="shared" si="14"/>
        <v>3490</v>
      </c>
    </row>
    <row r="846" ht="25.05" customHeight="1" spans="1:8">
      <c r="A846" s="278" t="s">
        <v>1616</v>
      </c>
      <c r="B846" s="279" t="s">
        <v>1617</v>
      </c>
      <c r="C846" s="275">
        <f t="shared" si="15"/>
        <v>0</v>
      </c>
      <c r="D846" s="275"/>
      <c r="E846" s="275"/>
      <c r="F846" s="275"/>
      <c r="G846" s="275"/>
      <c r="H846" s="275">
        <f t="shared" si="14"/>
        <v>0</v>
      </c>
    </row>
    <row r="847" ht="25.05" customHeight="1" spans="1:8">
      <c r="A847" s="278" t="s">
        <v>1618</v>
      </c>
      <c r="B847" s="278" t="s">
        <v>1619</v>
      </c>
      <c r="C847" s="275">
        <v>0</v>
      </c>
      <c r="D847" s="275"/>
      <c r="E847" s="275"/>
      <c r="F847" s="275"/>
      <c r="G847" s="275"/>
      <c r="H847" s="275">
        <f t="shared" si="14"/>
        <v>0</v>
      </c>
    </row>
    <row r="848" ht="25.05" customHeight="1" spans="1:8">
      <c r="A848" s="278" t="s">
        <v>1620</v>
      </c>
      <c r="B848" s="279" t="s">
        <v>1621</v>
      </c>
      <c r="C848" s="275">
        <f t="shared" si="15"/>
        <v>52</v>
      </c>
      <c r="D848" s="275"/>
      <c r="E848" s="275"/>
      <c r="F848" s="275"/>
      <c r="G848" s="275"/>
      <c r="H848" s="275">
        <f t="shared" si="14"/>
        <v>52</v>
      </c>
    </row>
    <row r="849" ht="25.05" customHeight="1" spans="1:8">
      <c r="A849" s="278" t="s">
        <v>1622</v>
      </c>
      <c r="B849" s="278" t="s">
        <v>1623</v>
      </c>
      <c r="C849" s="275">
        <v>52</v>
      </c>
      <c r="D849" s="275"/>
      <c r="E849" s="275"/>
      <c r="F849" s="275"/>
      <c r="G849" s="275"/>
      <c r="H849" s="275">
        <f t="shared" si="14"/>
        <v>52</v>
      </c>
    </row>
    <row r="850" ht="25.05" customHeight="1" spans="1:8">
      <c r="A850" s="278" t="s">
        <v>1624</v>
      </c>
      <c r="B850" s="279" t="s">
        <v>1625</v>
      </c>
      <c r="C850" s="275">
        <f>C851+C877+C902+C930+C941+C948+C955+C958</f>
        <v>16530.044</v>
      </c>
      <c r="D850" s="275">
        <f>D851+D877+D902+D930+D941+D948+D955+D958</f>
        <v>7597</v>
      </c>
      <c r="E850" s="275">
        <f>E851+E877+E902+E930+E941+E948+E955+E958</f>
        <v>51642</v>
      </c>
      <c r="F850" s="275"/>
      <c r="G850" s="275"/>
      <c r="H850" s="275">
        <f t="shared" si="14"/>
        <v>75769.044</v>
      </c>
    </row>
    <row r="851" ht="25.05" customHeight="1" spans="1:8">
      <c r="A851" s="278" t="s">
        <v>1626</v>
      </c>
      <c r="B851" s="279" t="s">
        <v>1627</v>
      </c>
      <c r="C851" s="275">
        <f>SUM(C852:C876)</f>
        <v>9274.272</v>
      </c>
      <c r="D851" s="275">
        <f>SUM(D852:D876)</f>
        <v>2276</v>
      </c>
      <c r="E851" s="275">
        <f>SUM(E852:E876)</f>
        <v>41117</v>
      </c>
      <c r="F851" s="275"/>
      <c r="G851" s="275"/>
      <c r="H851" s="275">
        <f t="shared" si="14"/>
        <v>52667.272</v>
      </c>
    </row>
    <row r="852" ht="25.05" customHeight="1" spans="1:8">
      <c r="A852" s="278" t="s">
        <v>1628</v>
      </c>
      <c r="B852" s="278" t="s">
        <v>153</v>
      </c>
      <c r="C852" s="275">
        <v>2391.61</v>
      </c>
      <c r="D852" s="275">
        <v>2124</v>
      </c>
      <c r="E852" s="275">
        <v>13000</v>
      </c>
      <c r="F852" s="275"/>
      <c r="G852" s="275"/>
      <c r="H852" s="275">
        <f t="shared" si="14"/>
        <v>17515.61</v>
      </c>
    </row>
    <row r="853" ht="25.05" customHeight="1" spans="1:8">
      <c r="A853" s="278" t="s">
        <v>1629</v>
      </c>
      <c r="B853" s="278" t="s">
        <v>155</v>
      </c>
      <c r="C853" s="275"/>
      <c r="D853" s="275"/>
      <c r="E853" s="275"/>
      <c r="F853" s="275"/>
      <c r="G853" s="275"/>
      <c r="H853" s="275">
        <f t="shared" si="14"/>
        <v>0</v>
      </c>
    </row>
    <row r="854" ht="25.05" customHeight="1" spans="1:8">
      <c r="A854" s="278" t="s">
        <v>1630</v>
      </c>
      <c r="B854" s="278" t="s">
        <v>157</v>
      </c>
      <c r="C854" s="275"/>
      <c r="D854" s="275"/>
      <c r="E854" s="275"/>
      <c r="F854" s="275"/>
      <c r="G854" s="275"/>
      <c r="H854" s="275">
        <f t="shared" si="14"/>
        <v>0</v>
      </c>
    </row>
    <row r="855" ht="25.05" customHeight="1" spans="1:8">
      <c r="A855" s="278" t="s">
        <v>1631</v>
      </c>
      <c r="B855" s="278" t="s">
        <v>171</v>
      </c>
      <c r="C855" s="275">
        <v>5792.37</v>
      </c>
      <c r="D855" s="275">
        <v>152</v>
      </c>
      <c r="E855" s="275">
        <f>10000-208</f>
        <v>9792</v>
      </c>
      <c r="F855" s="275"/>
      <c r="G855" s="275"/>
      <c r="H855" s="275">
        <f t="shared" si="14"/>
        <v>15736.37</v>
      </c>
    </row>
    <row r="856" ht="25.05" customHeight="1" spans="1:8">
      <c r="A856" s="278" t="s">
        <v>1632</v>
      </c>
      <c r="B856" s="278" t="s">
        <v>1633</v>
      </c>
      <c r="C856" s="275"/>
      <c r="D856" s="275"/>
      <c r="E856" s="275"/>
      <c r="F856" s="275"/>
      <c r="G856" s="275"/>
      <c r="H856" s="275">
        <f t="shared" si="14"/>
        <v>0</v>
      </c>
    </row>
    <row r="857" ht="25.05" customHeight="1" spans="1:8">
      <c r="A857" s="278" t="s">
        <v>1634</v>
      </c>
      <c r="B857" s="278" t="s">
        <v>1635</v>
      </c>
      <c r="C857" s="275">
        <v>80.63</v>
      </c>
      <c r="D857" s="275"/>
      <c r="E857" s="275">
        <v>2000</v>
      </c>
      <c r="F857" s="275"/>
      <c r="G857" s="275"/>
      <c r="H857" s="275">
        <f t="shared" si="14"/>
        <v>2080.63</v>
      </c>
    </row>
    <row r="858" ht="25.05" customHeight="1" spans="1:8">
      <c r="A858" s="278" t="s">
        <v>1636</v>
      </c>
      <c r="B858" s="278" t="s">
        <v>1637</v>
      </c>
      <c r="C858" s="275">
        <v>295</v>
      </c>
      <c r="D858" s="275"/>
      <c r="E858" s="275">
        <v>2563</v>
      </c>
      <c r="F858" s="275"/>
      <c r="G858" s="275"/>
      <c r="H858" s="275">
        <f t="shared" si="14"/>
        <v>2858</v>
      </c>
    </row>
    <row r="859" ht="25.05" customHeight="1" spans="1:8">
      <c r="A859" s="278" t="s">
        <v>1638</v>
      </c>
      <c r="B859" s="278" t="s">
        <v>1639</v>
      </c>
      <c r="C859" s="275">
        <v>180.07</v>
      </c>
      <c r="D859" s="275"/>
      <c r="E859" s="275">
        <v>3521</v>
      </c>
      <c r="F859" s="275"/>
      <c r="G859" s="275"/>
      <c r="H859" s="275">
        <f t="shared" si="14"/>
        <v>3701.07</v>
      </c>
    </row>
    <row r="860" ht="25.05" customHeight="1" spans="1:8">
      <c r="A860" s="278" t="s">
        <v>1640</v>
      </c>
      <c r="B860" s="278" t="s">
        <v>1641</v>
      </c>
      <c r="C860" s="275"/>
      <c r="D860" s="275"/>
      <c r="E860" s="275"/>
      <c r="F860" s="275"/>
      <c r="G860" s="275"/>
      <c r="H860" s="275">
        <f t="shared" si="14"/>
        <v>0</v>
      </c>
    </row>
    <row r="861" ht="25.05" customHeight="1" spans="1:8">
      <c r="A861" s="278" t="s">
        <v>1642</v>
      </c>
      <c r="B861" s="278" t="s">
        <v>1643</v>
      </c>
      <c r="C861" s="275"/>
      <c r="D861" s="275"/>
      <c r="E861" s="275"/>
      <c r="F861" s="275"/>
      <c r="G861" s="275"/>
      <c r="H861" s="275">
        <f t="shared" si="14"/>
        <v>0</v>
      </c>
    </row>
    <row r="862" ht="25.05" customHeight="1" spans="1:8">
      <c r="A862" s="278" t="s">
        <v>1644</v>
      </c>
      <c r="B862" s="278" t="s">
        <v>1645</v>
      </c>
      <c r="C862" s="275"/>
      <c r="D862" s="275"/>
      <c r="E862" s="275"/>
      <c r="F862" s="275"/>
      <c r="G862" s="275"/>
      <c r="H862" s="275">
        <f t="shared" si="14"/>
        <v>0</v>
      </c>
    </row>
    <row r="863" ht="25.05" customHeight="1" spans="1:8">
      <c r="A863" s="278" t="s">
        <v>1646</v>
      </c>
      <c r="B863" s="278" t="s">
        <v>1647</v>
      </c>
      <c r="C863" s="275"/>
      <c r="D863" s="275"/>
      <c r="E863" s="275"/>
      <c r="F863" s="275"/>
      <c r="G863" s="275"/>
      <c r="H863" s="275">
        <f t="shared" si="14"/>
        <v>0</v>
      </c>
    </row>
    <row r="864" ht="25.05" customHeight="1" spans="1:8">
      <c r="A864" s="278" t="s">
        <v>1648</v>
      </c>
      <c r="B864" s="278" t="s">
        <v>1649</v>
      </c>
      <c r="C864" s="275"/>
      <c r="D864" s="275"/>
      <c r="E864" s="275"/>
      <c r="F864" s="275"/>
      <c r="G864" s="275"/>
      <c r="H864" s="275">
        <f t="shared" si="14"/>
        <v>0</v>
      </c>
    </row>
    <row r="865" ht="25.05" customHeight="1" spans="1:8">
      <c r="A865" s="278" t="s">
        <v>1650</v>
      </c>
      <c r="B865" s="278" t="s">
        <v>1651</v>
      </c>
      <c r="C865" s="275"/>
      <c r="D865" s="275"/>
      <c r="E865" s="275"/>
      <c r="F865" s="275"/>
      <c r="G865" s="275"/>
      <c r="H865" s="275">
        <f t="shared" si="14"/>
        <v>0</v>
      </c>
    </row>
    <row r="866" ht="25.05" customHeight="1" spans="1:8">
      <c r="A866" s="278" t="s">
        <v>1652</v>
      </c>
      <c r="B866" s="278" t="s">
        <v>1653</v>
      </c>
      <c r="C866" s="275"/>
      <c r="D866" s="275"/>
      <c r="E866" s="275"/>
      <c r="F866" s="275"/>
      <c r="G866" s="275"/>
      <c r="H866" s="275">
        <f t="shared" si="14"/>
        <v>0</v>
      </c>
    </row>
    <row r="867" ht="25.05" customHeight="1" spans="1:8">
      <c r="A867" s="278" t="s">
        <v>1654</v>
      </c>
      <c r="B867" s="278" t="s">
        <v>1655</v>
      </c>
      <c r="C867" s="275">
        <v>82.72</v>
      </c>
      <c r="D867" s="275"/>
      <c r="E867" s="275"/>
      <c r="F867" s="275"/>
      <c r="G867" s="275"/>
      <c r="H867" s="275">
        <f t="shared" si="14"/>
        <v>82.72</v>
      </c>
    </row>
    <row r="868" ht="25.05" customHeight="1" spans="1:8">
      <c r="A868" s="278" t="s">
        <v>1656</v>
      </c>
      <c r="B868" s="278" t="s">
        <v>1657</v>
      </c>
      <c r="C868" s="275">
        <v>185.882</v>
      </c>
      <c r="D868" s="275"/>
      <c r="E868" s="275"/>
      <c r="F868" s="275"/>
      <c r="G868" s="275"/>
      <c r="H868" s="275">
        <f t="shared" si="14"/>
        <v>185.882</v>
      </c>
    </row>
    <row r="869" ht="25.05" customHeight="1" spans="1:8">
      <c r="A869" s="278" t="s">
        <v>1658</v>
      </c>
      <c r="B869" s="278" t="s">
        <v>1659</v>
      </c>
      <c r="C869" s="275"/>
      <c r="D869" s="275"/>
      <c r="E869" s="275"/>
      <c r="F869" s="275"/>
      <c r="G869" s="275"/>
      <c r="H869" s="275">
        <f t="shared" si="14"/>
        <v>0</v>
      </c>
    </row>
    <row r="870" ht="25.05" customHeight="1" spans="1:8">
      <c r="A870" s="278" t="s">
        <v>1660</v>
      </c>
      <c r="B870" s="278" t="s">
        <v>1661</v>
      </c>
      <c r="C870" s="275">
        <v>144</v>
      </c>
      <c r="D870" s="275"/>
      <c r="E870" s="275"/>
      <c r="F870" s="275"/>
      <c r="G870" s="275"/>
      <c r="H870" s="275">
        <f t="shared" si="14"/>
        <v>144</v>
      </c>
    </row>
    <row r="871" ht="25.05" customHeight="1" spans="1:8">
      <c r="A871" s="278" t="s">
        <v>1662</v>
      </c>
      <c r="B871" s="278" t="s">
        <v>1663</v>
      </c>
      <c r="C871" s="275"/>
      <c r="D871" s="275"/>
      <c r="E871" s="275"/>
      <c r="F871" s="275"/>
      <c r="G871" s="275"/>
      <c r="H871" s="275">
        <f t="shared" si="14"/>
        <v>0</v>
      </c>
    </row>
    <row r="872" ht="25.05" customHeight="1" spans="1:8">
      <c r="A872" s="278" t="s">
        <v>1664</v>
      </c>
      <c r="B872" s="278" t="s">
        <v>1665</v>
      </c>
      <c r="C872" s="275"/>
      <c r="D872" s="275"/>
      <c r="E872" s="275"/>
      <c r="F872" s="275"/>
      <c r="G872" s="275"/>
      <c r="H872" s="275">
        <f t="shared" si="14"/>
        <v>0</v>
      </c>
    </row>
    <row r="873" ht="25.05" customHeight="1" spans="1:8">
      <c r="A873" s="278" t="s">
        <v>1666</v>
      </c>
      <c r="B873" s="278" t="s">
        <v>1667</v>
      </c>
      <c r="C873" s="275"/>
      <c r="D873" s="275"/>
      <c r="E873" s="275"/>
      <c r="F873" s="275"/>
      <c r="G873" s="275"/>
      <c r="H873" s="275">
        <f t="shared" si="14"/>
        <v>0</v>
      </c>
    </row>
    <row r="874" ht="25.05" customHeight="1" spans="1:8">
      <c r="A874" s="278" t="s">
        <v>1668</v>
      </c>
      <c r="B874" s="278" t="s">
        <v>1669</v>
      </c>
      <c r="C874" s="275"/>
      <c r="D874" s="275"/>
      <c r="E874" s="275"/>
      <c r="F874" s="275"/>
      <c r="G874" s="275"/>
      <c r="H874" s="275">
        <f t="shared" si="14"/>
        <v>0</v>
      </c>
    </row>
    <row r="875" ht="25.05" customHeight="1" spans="1:8">
      <c r="A875" s="278" t="s">
        <v>1670</v>
      </c>
      <c r="B875" s="278" t="s">
        <v>1671</v>
      </c>
      <c r="C875" s="275"/>
      <c r="D875" s="275"/>
      <c r="E875" s="275"/>
      <c r="F875" s="275"/>
      <c r="G875" s="275"/>
      <c r="H875" s="275">
        <f t="shared" si="14"/>
        <v>0</v>
      </c>
    </row>
    <row r="876" ht="25.05" customHeight="1" spans="1:8">
      <c r="A876" s="278" t="s">
        <v>1672</v>
      </c>
      <c r="B876" s="278" t="s">
        <v>1673</v>
      </c>
      <c r="C876" s="275">
        <v>121.99</v>
      </c>
      <c r="D876" s="275"/>
      <c r="E876" s="275">
        <v>10241</v>
      </c>
      <c r="F876" s="275"/>
      <c r="G876" s="275"/>
      <c r="H876" s="275">
        <f t="shared" si="14"/>
        <v>10362.99</v>
      </c>
    </row>
    <row r="877" ht="25.05" customHeight="1" spans="1:8">
      <c r="A877" s="278" t="s">
        <v>1674</v>
      </c>
      <c r="B877" s="279" t="s">
        <v>1675</v>
      </c>
      <c r="C877" s="275">
        <f>SUM(C878:C901)</f>
        <v>2747.556</v>
      </c>
      <c r="D877" s="275">
        <f>SUM(D878:D901)</f>
        <v>0</v>
      </c>
      <c r="E877" s="275">
        <f>SUM(E878:E901)</f>
        <v>6525</v>
      </c>
      <c r="F877" s="275"/>
      <c r="G877" s="275"/>
      <c r="H877" s="275">
        <f t="shared" si="14"/>
        <v>9272.556</v>
      </c>
    </row>
    <row r="878" ht="25.05" customHeight="1" spans="1:8">
      <c r="A878" s="278" t="s">
        <v>1676</v>
      </c>
      <c r="B878" s="278" t="s">
        <v>153</v>
      </c>
      <c r="C878" s="275">
        <v>2559.416</v>
      </c>
      <c r="D878" s="275"/>
      <c r="E878" s="275">
        <v>6525</v>
      </c>
      <c r="F878" s="275"/>
      <c r="G878" s="275"/>
      <c r="H878" s="275">
        <f t="shared" si="14"/>
        <v>9084.416</v>
      </c>
    </row>
    <row r="879" ht="25.05" customHeight="1" spans="1:8">
      <c r="A879" s="278" t="s">
        <v>1677</v>
      </c>
      <c r="B879" s="278" t="s">
        <v>155</v>
      </c>
      <c r="C879" s="275"/>
      <c r="D879" s="275"/>
      <c r="E879" s="275"/>
      <c r="F879" s="275"/>
      <c r="G879" s="275"/>
      <c r="H879" s="275">
        <f t="shared" si="14"/>
        <v>0</v>
      </c>
    </row>
    <row r="880" ht="25.05" customHeight="1" spans="1:8">
      <c r="A880" s="278" t="s">
        <v>1678</v>
      </c>
      <c r="B880" s="278" t="s">
        <v>157</v>
      </c>
      <c r="C880" s="275"/>
      <c r="D880" s="275"/>
      <c r="E880" s="275"/>
      <c r="F880" s="275"/>
      <c r="G880" s="275"/>
      <c r="H880" s="275">
        <f t="shared" si="14"/>
        <v>0</v>
      </c>
    </row>
    <row r="881" ht="25.05" customHeight="1" spans="1:8">
      <c r="A881" s="278" t="s">
        <v>1679</v>
      </c>
      <c r="B881" s="278" t="s">
        <v>1680</v>
      </c>
      <c r="C881" s="275">
        <v>188.14</v>
      </c>
      <c r="D881" s="275"/>
      <c r="E881" s="275"/>
      <c r="F881" s="275"/>
      <c r="G881" s="275"/>
      <c r="H881" s="275">
        <f t="shared" si="14"/>
        <v>188.14</v>
      </c>
    </row>
    <row r="882" ht="25.05" customHeight="1" spans="1:8">
      <c r="A882" s="278" t="s">
        <v>1681</v>
      </c>
      <c r="B882" s="278" t="s">
        <v>1682</v>
      </c>
      <c r="C882" s="275"/>
      <c r="D882" s="275"/>
      <c r="E882" s="275"/>
      <c r="F882" s="275"/>
      <c r="G882" s="275"/>
      <c r="H882" s="275">
        <f t="shared" si="14"/>
        <v>0</v>
      </c>
    </row>
    <row r="883" ht="25.05" customHeight="1" spans="1:8">
      <c r="A883" s="278" t="s">
        <v>1683</v>
      </c>
      <c r="B883" s="278" t="s">
        <v>1684</v>
      </c>
      <c r="C883" s="275"/>
      <c r="D883" s="275"/>
      <c r="E883" s="275"/>
      <c r="F883" s="275"/>
      <c r="G883" s="275"/>
      <c r="H883" s="275">
        <f t="shared" si="14"/>
        <v>0</v>
      </c>
    </row>
    <row r="884" ht="25.05" customHeight="1" spans="1:8">
      <c r="A884" s="278" t="s">
        <v>1685</v>
      </c>
      <c r="B884" s="278" t="s">
        <v>1686</v>
      </c>
      <c r="C884" s="275"/>
      <c r="D884" s="275"/>
      <c r="E884" s="275"/>
      <c r="F884" s="275"/>
      <c r="G884" s="275"/>
      <c r="H884" s="275">
        <f t="shared" si="14"/>
        <v>0</v>
      </c>
    </row>
    <row r="885" ht="25.05" customHeight="1" spans="1:8">
      <c r="A885" s="278" t="s">
        <v>1687</v>
      </c>
      <c r="B885" s="278" t="s">
        <v>1688</v>
      </c>
      <c r="C885" s="275"/>
      <c r="D885" s="275"/>
      <c r="E885" s="275"/>
      <c r="F885" s="275"/>
      <c r="G885" s="275"/>
      <c r="H885" s="275">
        <f t="shared" si="14"/>
        <v>0</v>
      </c>
    </row>
    <row r="886" ht="25.05" customHeight="1" spans="1:8">
      <c r="A886" s="278" t="s">
        <v>1689</v>
      </c>
      <c r="B886" s="278" t="s">
        <v>1690</v>
      </c>
      <c r="C886" s="275"/>
      <c r="D886" s="275"/>
      <c r="E886" s="275"/>
      <c r="F886" s="275"/>
      <c r="G886" s="275"/>
      <c r="H886" s="275">
        <f t="shared" si="14"/>
        <v>0</v>
      </c>
    </row>
    <row r="887" ht="25.05" customHeight="1" spans="1:8">
      <c r="A887" s="278" t="s">
        <v>1691</v>
      </c>
      <c r="B887" s="278" t="s">
        <v>1692</v>
      </c>
      <c r="C887" s="275"/>
      <c r="D887" s="275"/>
      <c r="E887" s="275"/>
      <c r="F887" s="275"/>
      <c r="G887" s="275"/>
      <c r="H887" s="275">
        <f t="shared" si="14"/>
        <v>0</v>
      </c>
    </row>
    <row r="888" ht="25.05" customHeight="1" spans="1:8">
      <c r="A888" s="278" t="s">
        <v>1693</v>
      </c>
      <c r="B888" s="278" t="s">
        <v>1694</v>
      </c>
      <c r="C888" s="275"/>
      <c r="D888" s="275"/>
      <c r="E888" s="275"/>
      <c r="F888" s="275"/>
      <c r="G888" s="275"/>
      <c r="H888" s="275">
        <f t="shared" si="14"/>
        <v>0</v>
      </c>
    </row>
    <row r="889" ht="25.05" customHeight="1" spans="1:8">
      <c r="A889" s="278" t="s">
        <v>1695</v>
      </c>
      <c r="B889" s="278" t="s">
        <v>1696</v>
      </c>
      <c r="C889" s="275"/>
      <c r="D889" s="275"/>
      <c r="E889" s="275"/>
      <c r="F889" s="275"/>
      <c r="G889" s="275"/>
      <c r="H889" s="275">
        <f t="shared" si="14"/>
        <v>0</v>
      </c>
    </row>
    <row r="890" ht="25.05" customHeight="1" spans="1:8">
      <c r="A890" s="278" t="s">
        <v>1697</v>
      </c>
      <c r="B890" s="278" t="s">
        <v>1698</v>
      </c>
      <c r="C890" s="275">
        <v>0</v>
      </c>
      <c r="D890" s="275"/>
      <c r="E890" s="275"/>
      <c r="F890" s="275"/>
      <c r="G890" s="275"/>
      <c r="H890" s="275">
        <f t="shared" si="14"/>
        <v>0</v>
      </c>
    </row>
    <row r="891" ht="25.05" customHeight="1" spans="1:8">
      <c r="A891" s="278" t="s">
        <v>1699</v>
      </c>
      <c r="B891" s="278" t="s">
        <v>1700</v>
      </c>
      <c r="C891" s="275">
        <v>0</v>
      </c>
      <c r="D891" s="275"/>
      <c r="E891" s="275"/>
      <c r="F891" s="275"/>
      <c r="G891" s="275"/>
      <c r="H891" s="275">
        <f t="shared" si="14"/>
        <v>0</v>
      </c>
    </row>
    <row r="892" ht="25.05" customHeight="1" spans="1:8">
      <c r="A892" s="278" t="s">
        <v>1701</v>
      </c>
      <c r="B892" s="278" t="s">
        <v>1702</v>
      </c>
      <c r="C892" s="275">
        <v>0</v>
      </c>
      <c r="D892" s="275"/>
      <c r="E892" s="275"/>
      <c r="F892" s="275"/>
      <c r="G892" s="275"/>
      <c r="H892" s="275">
        <f t="shared" si="14"/>
        <v>0</v>
      </c>
    </row>
    <row r="893" ht="25.05" customHeight="1" spans="1:8">
      <c r="A893" s="278" t="s">
        <v>1703</v>
      </c>
      <c r="B893" s="278" t="s">
        <v>1704</v>
      </c>
      <c r="C893" s="275">
        <v>0</v>
      </c>
      <c r="D893" s="275"/>
      <c r="E893" s="275"/>
      <c r="F893" s="275"/>
      <c r="G893" s="275"/>
      <c r="H893" s="275">
        <f t="shared" si="14"/>
        <v>0</v>
      </c>
    </row>
    <row r="894" ht="25.05" customHeight="1" spans="1:8">
      <c r="A894" s="278" t="s">
        <v>1705</v>
      </c>
      <c r="B894" s="278" t="s">
        <v>1706</v>
      </c>
      <c r="C894" s="275">
        <v>0</v>
      </c>
      <c r="D894" s="275"/>
      <c r="E894" s="275"/>
      <c r="F894" s="275"/>
      <c r="G894" s="275"/>
      <c r="H894" s="275">
        <f t="shared" si="14"/>
        <v>0</v>
      </c>
    </row>
    <row r="895" ht="25.05" customHeight="1" spans="1:8">
      <c r="A895" s="278" t="s">
        <v>1707</v>
      </c>
      <c r="B895" s="278" t="s">
        <v>1708</v>
      </c>
      <c r="C895" s="275">
        <v>0</v>
      </c>
      <c r="D895" s="275"/>
      <c r="E895" s="275"/>
      <c r="F895" s="275"/>
      <c r="G895" s="275"/>
      <c r="H895" s="275">
        <f t="shared" si="14"/>
        <v>0</v>
      </c>
    </row>
    <row r="896" ht="25.05" customHeight="1" spans="1:8">
      <c r="A896" s="278" t="s">
        <v>1709</v>
      </c>
      <c r="B896" s="278" t="s">
        <v>1710</v>
      </c>
      <c r="C896" s="275">
        <v>0</v>
      </c>
      <c r="D896" s="275"/>
      <c r="E896" s="275"/>
      <c r="F896" s="275"/>
      <c r="G896" s="275"/>
      <c r="H896" s="275">
        <f t="shared" si="14"/>
        <v>0</v>
      </c>
    </row>
    <row r="897" ht="25.05" customHeight="1" spans="1:8">
      <c r="A897" s="278" t="s">
        <v>1711</v>
      </c>
      <c r="B897" s="278" t="s">
        <v>1712</v>
      </c>
      <c r="C897" s="275">
        <v>0</v>
      </c>
      <c r="D897" s="275"/>
      <c r="E897" s="275"/>
      <c r="F897" s="275"/>
      <c r="G897" s="275"/>
      <c r="H897" s="275">
        <f t="shared" si="14"/>
        <v>0</v>
      </c>
    </row>
    <row r="898" ht="25.05" customHeight="1" spans="1:8">
      <c r="A898" s="278" t="s">
        <v>1713</v>
      </c>
      <c r="B898" s="278" t="s">
        <v>1714</v>
      </c>
      <c r="C898" s="275">
        <v>0</v>
      </c>
      <c r="D898" s="275"/>
      <c r="E898" s="275"/>
      <c r="F898" s="275"/>
      <c r="G898" s="275"/>
      <c r="H898" s="275">
        <f t="shared" si="14"/>
        <v>0</v>
      </c>
    </row>
    <row r="899" ht="25.05" customHeight="1" spans="1:8">
      <c r="A899" s="278" t="s">
        <v>1715</v>
      </c>
      <c r="B899" s="278" t="s">
        <v>1716</v>
      </c>
      <c r="C899" s="275">
        <v>0</v>
      </c>
      <c r="D899" s="275"/>
      <c r="E899" s="275"/>
      <c r="F899" s="275"/>
      <c r="G899" s="275"/>
      <c r="H899" s="275">
        <f t="shared" si="14"/>
        <v>0</v>
      </c>
    </row>
    <row r="900" ht="25.05" customHeight="1" spans="1:8">
      <c r="A900" s="278" t="s">
        <v>1717</v>
      </c>
      <c r="B900" s="278" t="s">
        <v>1645</v>
      </c>
      <c r="C900" s="275">
        <v>0</v>
      </c>
      <c r="D900" s="275"/>
      <c r="E900" s="275"/>
      <c r="F900" s="275"/>
      <c r="G900" s="275"/>
      <c r="H900" s="275">
        <f t="shared" si="14"/>
        <v>0</v>
      </c>
    </row>
    <row r="901" ht="25.05" customHeight="1" spans="1:8">
      <c r="A901" s="278" t="s">
        <v>1718</v>
      </c>
      <c r="B901" s="278" t="s">
        <v>1719</v>
      </c>
      <c r="C901" s="275">
        <v>0</v>
      </c>
      <c r="D901" s="275"/>
      <c r="E901" s="275"/>
      <c r="F901" s="275"/>
      <c r="G901" s="275"/>
      <c r="H901" s="275">
        <f t="shared" si="14"/>
        <v>0</v>
      </c>
    </row>
    <row r="902" ht="25.05" customHeight="1" spans="1:8">
      <c r="A902" s="278" t="s">
        <v>1720</v>
      </c>
      <c r="B902" s="279" t="s">
        <v>1721</v>
      </c>
      <c r="C902" s="275">
        <f>SUM(C903:C929)</f>
        <v>2201.696</v>
      </c>
      <c r="D902" s="275">
        <f>SUM(D903:D929)</f>
        <v>0</v>
      </c>
      <c r="E902" s="275">
        <f>SUM(E903:E929)</f>
        <v>4000</v>
      </c>
      <c r="F902" s="275"/>
      <c r="G902" s="275"/>
      <c r="H902" s="275">
        <f t="shared" si="14"/>
        <v>6201.696</v>
      </c>
    </row>
    <row r="903" ht="25.05" customHeight="1" spans="1:8">
      <c r="A903" s="278" t="s">
        <v>1722</v>
      </c>
      <c r="B903" s="278" t="s">
        <v>153</v>
      </c>
      <c r="C903" s="275">
        <v>839.034</v>
      </c>
      <c r="D903" s="275"/>
      <c r="E903" s="275">
        <v>4000</v>
      </c>
      <c r="F903" s="275"/>
      <c r="G903" s="275"/>
      <c r="H903" s="275">
        <f t="shared" ref="H903:H943" si="16">C903+D903+E903</f>
        <v>4839.034</v>
      </c>
    </row>
    <row r="904" ht="25.05" customHeight="1" spans="1:8">
      <c r="A904" s="278" t="s">
        <v>1723</v>
      </c>
      <c r="B904" s="278" t="s">
        <v>155</v>
      </c>
      <c r="C904" s="275"/>
      <c r="D904" s="275"/>
      <c r="E904" s="275"/>
      <c r="F904" s="275"/>
      <c r="G904" s="275"/>
      <c r="H904" s="275">
        <f t="shared" si="16"/>
        <v>0</v>
      </c>
    </row>
    <row r="905" ht="25.05" customHeight="1" spans="1:8">
      <c r="A905" s="278" t="s">
        <v>1724</v>
      </c>
      <c r="B905" s="278" t="s">
        <v>157</v>
      </c>
      <c r="C905" s="275"/>
      <c r="D905" s="275"/>
      <c r="E905" s="275"/>
      <c r="F905" s="275"/>
      <c r="G905" s="275"/>
      <c r="H905" s="275">
        <f t="shared" si="16"/>
        <v>0</v>
      </c>
    </row>
    <row r="906" ht="25.05" customHeight="1" spans="1:8">
      <c r="A906" s="278" t="s">
        <v>1725</v>
      </c>
      <c r="B906" s="278" t="s">
        <v>1726</v>
      </c>
      <c r="C906" s="275"/>
      <c r="D906" s="275"/>
      <c r="E906" s="275"/>
      <c r="F906" s="275"/>
      <c r="G906" s="275"/>
      <c r="H906" s="275">
        <f t="shared" si="16"/>
        <v>0</v>
      </c>
    </row>
    <row r="907" ht="25.05" customHeight="1" spans="1:8">
      <c r="A907" s="278" t="s">
        <v>1727</v>
      </c>
      <c r="B907" s="278" t="s">
        <v>1728</v>
      </c>
      <c r="C907" s="275">
        <v>90</v>
      </c>
      <c r="D907" s="275"/>
      <c r="E907" s="275"/>
      <c r="F907" s="275"/>
      <c r="G907" s="275"/>
      <c r="H907" s="275">
        <f t="shared" si="16"/>
        <v>90</v>
      </c>
    </row>
    <row r="908" ht="25.05" customHeight="1" spans="1:8">
      <c r="A908" s="278" t="s">
        <v>1729</v>
      </c>
      <c r="B908" s="278" t="s">
        <v>1730</v>
      </c>
      <c r="C908" s="275">
        <v>648.936</v>
      </c>
      <c r="D908" s="275"/>
      <c r="E908" s="275"/>
      <c r="F908" s="275"/>
      <c r="G908" s="275"/>
      <c r="H908" s="275">
        <f t="shared" si="16"/>
        <v>648.936</v>
      </c>
    </row>
    <row r="909" ht="25.05" customHeight="1" spans="1:8">
      <c r="A909" s="278" t="s">
        <v>1731</v>
      </c>
      <c r="B909" s="278" t="s">
        <v>1732</v>
      </c>
      <c r="C909" s="275"/>
      <c r="D909" s="275"/>
      <c r="E909" s="275"/>
      <c r="F909" s="275"/>
      <c r="G909" s="275"/>
      <c r="H909" s="275">
        <f t="shared" si="16"/>
        <v>0</v>
      </c>
    </row>
    <row r="910" ht="25.05" customHeight="1" spans="1:8">
      <c r="A910" s="278" t="s">
        <v>1733</v>
      </c>
      <c r="B910" s="278" t="s">
        <v>1734</v>
      </c>
      <c r="C910" s="275"/>
      <c r="D910" s="275"/>
      <c r="E910" s="275"/>
      <c r="F910" s="275"/>
      <c r="G910" s="275"/>
      <c r="H910" s="275">
        <f t="shared" si="16"/>
        <v>0</v>
      </c>
    </row>
    <row r="911" ht="25.05" customHeight="1" spans="1:8">
      <c r="A911" s="278" t="s">
        <v>1735</v>
      </c>
      <c r="B911" s="278" t="s">
        <v>1736</v>
      </c>
      <c r="C911" s="275"/>
      <c r="D911" s="275"/>
      <c r="E911" s="275"/>
      <c r="F911" s="275"/>
      <c r="G911" s="275"/>
      <c r="H911" s="275">
        <f t="shared" si="16"/>
        <v>0</v>
      </c>
    </row>
    <row r="912" ht="25.05" customHeight="1" spans="1:8">
      <c r="A912" s="278" t="s">
        <v>1737</v>
      </c>
      <c r="B912" s="278" t="s">
        <v>1738</v>
      </c>
      <c r="C912" s="275">
        <v>357.56</v>
      </c>
      <c r="D912" s="275"/>
      <c r="E912" s="275"/>
      <c r="F912" s="275"/>
      <c r="G912" s="275"/>
      <c r="H912" s="275">
        <f t="shared" si="16"/>
        <v>357.56</v>
      </c>
    </row>
    <row r="913" ht="25.05" customHeight="1" spans="1:8">
      <c r="A913" s="278" t="s">
        <v>1739</v>
      </c>
      <c r="B913" s="278" t="s">
        <v>1740</v>
      </c>
      <c r="C913" s="275">
        <v>266.166</v>
      </c>
      <c r="D913" s="275"/>
      <c r="E913" s="275"/>
      <c r="F913" s="275"/>
      <c r="G913" s="275"/>
      <c r="H913" s="275">
        <f t="shared" si="16"/>
        <v>266.166</v>
      </c>
    </row>
    <row r="914" ht="25.05" customHeight="1" spans="1:8">
      <c r="A914" s="278" t="s">
        <v>1741</v>
      </c>
      <c r="B914" s="278" t="s">
        <v>1742</v>
      </c>
      <c r="C914" s="275"/>
      <c r="D914" s="275"/>
      <c r="E914" s="275"/>
      <c r="F914" s="275"/>
      <c r="G914" s="275"/>
      <c r="H914" s="275">
        <f t="shared" si="16"/>
        <v>0</v>
      </c>
    </row>
    <row r="915" ht="25.05" customHeight="1" spans="1:8">
      <c r="A915" s="278" t="s">
        <v>1743</v>
      </c>
      <c r="B915" s="278" t="s">
        <v>1744</v>
      </c>
      <c r="C915" s="275"/>
      <c r="D915" s="275"/>
      <c r="E915" s="275"/>
      <c r="F915" s="275"/>
      <c r="G915" s="275"/>
      <c r="H915" s="275">
        <f t="shared" si="16"/>
        <v>0</v>
      </c>
    </row>
    <row r="916" ht="25.05" customHeight="1" spans="1:8">
      <c r="A916" s="278" t="s">
        <v>1745</v>
      </c>
      <c r="B916" s="278" t="s">
        <v>1746</v>
      </c>
      <c r="C916" s="275"/>
      <c r="D916" s="275"/>
      <c r="E916" s="275"/>
      <c r="F916" s="275"/>
      <c r="G916" s="275"/>
      <c r="H916" s="275">
        <f t="shared" si="16"/>
        <v>0</v>
      </c>
    </row>
    <row r="917" ht="25.05" customHeight="1" spans="1:8">
      <c r="A917" s="278" t="s">
        <v>1747</v>
      </c>
      <c r="B917" s="278" t="s">
        <v>1748</v>
      </c>
      <c r="C917" s="275"/>
      <c r="D917" s="275"/>
      <c r="E917" s="275"/>
      <c r="F917" s="275"/>
      <c r="G917" s="275"/>
      <c r="H917" s="275">
        <f t="shared" si="16"/>
        <v>0</v>
      </c>
    </row>
    <row r="918" ht="25.05" customHeight="1" spans="1:8">
      <c r="A918" s="278" t="s">
        <v>1749</v>
      </c>
      <c r="B918" s="278" t="s">
        <v>1750</v>
      </c>
      <c r="C918" s="275"/>
      <c r="D918" s="275"/>
      <c r="E918" s="275"/>
      <c r="F918" s="275"/>
      <c r="G918" s="275"/>
      <c r="H918" s="275">
        <f t="shared" si="16"/>
        <v>0</v>
      </c>
    </row>
    <row r="919" ht="25.05" customHeight="1" spans="1:8">
      <c r="A919" s="278" t="s">
        <v>1751</v>
      </c>
      <c r="B919" s="278" t="s">
        <v>1752</v>
      </c>
      <c r="C919" s="275"/>
      <c r="D919" s="275"/>
      <c r="E919" s="275"/>
      <c r="F919" s="275"/>
      <c r="G919" s="275"/>
      <c r="H919" s="275">
        <f t="shared" si="16"/>
        <v>0</v>
      </c>
    </row>
    <row r="920" ht="25.05" customHeight="1" spans="1:8">
      <c r="A920" s="278" t="s">
        <v>1753</v>
      </c>
      <c r="B920" s="278" t="s">
        <v>1754</v>
      </c>
      <c r="C920" s="275"/>
      <c r="D920" s="275"/>
      <c r="E920" s="275"/>
      <c r="F920" s="275"/>
      <c r="G920" s="275"/>
      <c r="H920" s="275">
        <f t="shared" si="16"/>
        <v>0</v>
      </c>
    </row>
    <row r="921" ht="25.05" customHeight="1" spans="1:8">
      <c r="A921" s="278" t="s">
        <v>1755</v>
      </c>
      <c r="B921" s="278" t="s">
        <v>1756</v>
      </c>
      <c r="C921" s="275"/>
      <c r="D921" s="275"/>
      <c r="E921" s="275"/>
      <c r="F921" s="275"/>
      <c r="G921" s="275"/>
      <c r="H921" s="275">
        <f t="shared" si="16"/>
        <v>0</v>
      </c>
    </row>
    <row r="922" ht="25.05" customHeight="1" spans="1:8">
      <c r="A922" s="278" t="s">
        <v>1757</v>
      </c>
      <c r="B922" s="278" t="s">
        <v>1758</v>
      </c>
      <c r="C922" s="275"/>
      <c r="D922" s="275"/>
      <c r="E922" s="275"/>
      <c r="F922" s="275"/>
      <c r="G922" s="275"/>
      <c r="H922" s="275">
        <f t="shared" si="16"/>
        <v>0</v>
      </c>
    </row>
    <row r="923" ht="25.05" customHeight="1" spans="1:8">
      <c r="A923" s="278" t="s">
        <v>1759</v>
      </c>
      <c r="B923" s="278" t="s">
        <v>1760</v>
      </c>
      <c r="C923" s="275"/>
      <c r="D923" s="275"/>
      <c r="E923" s="275"/>
      <c r="F923" s="275"/>
      <c r="G923" s="275"/>
      <c r="H923" s="275">
        <f t="shared" si="16"/>
        <v>0</v>
      </c>
    </row>
    <row r="924" ht="25.05" customHeight="1" spans="1:8">
      <c r="A924" s="278" t="s">
        <v>1761</v>
      </c>
      <c r="B924" s="278" t="s">
        <v>1704</v>
      </c>
      <c r="C924" s="275"/>
      <c r="D924" s="275"/>
      <c r="E924" s="275"/>
      <c r="F924" s="275"/>
      <c r="G924" s="275"/>
      <c r="H924" s="275">
        <f t="shared" si="16"/>
        <v>0</v>
      </c>
    </row>
    <row r="925" ht="25.05" customHeight="1" spans="1:8">
      <c r="A925" s="278" t="s">
        <v>1762</v>
      </c>
      <c r="B925" s="278" t="s">
        <v>1763</v>
      </c>
      <c r="C925" s="275"/>
      <c r="D925" s="275"/>
      <c r="E925" s="275"/>
      <c r="F925" s="275"/>
      <c r="G925" s="275"/>
      <c r="H925" s="275">
        <f t="shared" si="16"/>
        <v>0</v>
      </c>
    </row>
    <row r="926" ht="25.05" customHeight="1" spans="1:8">
      <c r="A926" s="278" t="s">
        <v>1764</v>
      </c>
      <c r="B926" s="278" t="s">
        <v>1765</v>
      </c>
      <c r="C926" s="275"/>
      <c r="D926" s="275"/>
      <c r="E926" s="275"/>
      <c r="F926" s="275"/>
      <c r="G926" s="275"/>
      <c r="H926" s="275">
        <f t="shared" si="16"/>
        <v>0</v>
      </c>
    </row>
    <row r="927" ht="25.05" customHeight="1" spans="1:8">
      <c r="A927" s="278" t="s">
        <v>1766</v>
      </c>
      <c r="B927" s="278" t="s">
        <v>1767</v>
      </c>
      <c r="C927" s="275"/>
      <c r="D927" s="275"/>
      <c r="E927" s="275"/>
      <c r="F927" s="275"/>
      <c r="G927" s="275"/>
      <c r="H927" s="275">
        <f t="shared" si="16"/>
        <v>0</v>
      </c>
    </row>
    <row r="928" ht="25.05" customHeight="1" spans="1:8">
      <c r="A928" s="278" t="s">
        <v>1768</v>
      </c>
      <c r="B928" s="278" t="s">
        <v>1769</v>
      </c>
      <c r="C928" s="275"/>
      <c r="D928" s="275"/>
      <c r="E928" s="275"/>
      <c r="F928" s="275"/>
      <c r="G928" s="275"/>
      <c r="H928" s="275">
        <f t="shared" si="16"/>
        <v>0</v>
      </c>
    </row>
    <row r="929" ht="25.05" customHeight="1" spans="1:8">
      <c r="A929" s="278" t="s">
        <v>1770</v>
      </c>
      <c r="B929" s="278" t="s">
        <v>1771</v>
      </c>
      <c r="C929" s="275"/>
      <c r="D929" s="275"/>
      <c r="E929" s="275"/>
      <c r="F929" s="275"/>
      <c r="G929" s="275"/>
      <c r="H929" s="275">
        <f t="shared" si="16"/>
        <v>0</v>
      </c>
    </row>
    <row r="930" ht="25.05" customHeight="1" spans="1:8">
      <c r="A930" s="278" t="s">
        <v>1772</v>
      </c>
      <c r="B930" s="279" t="s">
        <v>1773</v>
      </c>
      <c r="C930" s="275">
        <f>SUM(C931:C940)</f>
        <v>2106.52</v>
      </c>
      <c r="D930" s="275"/>
      <c r="E930" s="275"/>
      <c r="F930" s="275"/>
      <c r="G930" s="275"/>
      <c r="H930" s="275">
        <f t="shared" si="16"/>
        <v>2106.52</v>
      </c>
    </row>
    <row r="931" ht="25.05" customHeight="1" spans="1:8">
      <c r="A931" s="278" t="s">
        <v>1774</v>
      </c>
      <c r="B931" s="278" t="s">
        <v>153</v>
      </c>
      <c r="C931" s="275">
        <v>165.52</v>
      </c>
      <c r="D931" s="275"/>
      <c r="E931" s="275"/>
      <c r="F931" s="275"/>
      <c r="G931" s="275"/>
      <c r="H931" s="275">
        <f t="shared" si="16"/>
        <v>165.52</v>
      </c>
    </row>
    <row r="932" ht="25.05" customHeight="1" spans="1:8">
      <c r="A932" s="278" t="s">
        <v>1775</v>
      </c>
      <c r="B932" s="278" t="s">
        <v>155</v>
      </c>
      <c r="C932" s="275"/>
      <c r="D932" s="275"/>
      <c r="E932" s="275"/>
      <c r="F932" s="275"/>
      <c r="G932" s="275"/>
      <c r="H932" s="275">
        <f t="shared" si="16"/>
        <v>0</v>
      </c>
    </row>
    <row r="933" ht="25.05" customHeight="1" spans="1:8">
      <c r="A933" s="278" t="s">
        <v>1776</v>
      </c>
      <c r="B933" s="278" t="s">
        <v>157</v>
      </c>
      <c r="C933" s="275"/>
      <c r="D933" s="275"/>
      <c r="E933" s="275"/>
      <c r="F933" s="275"/>
      <c r="G933" s="275"/>
      <c r="H933" s="275">
        <f t="shared" si="16"/>
        <v>0</v>
      </c>
    </row>
    <row r="934" ht="25.05" customHeight="1" spans="1:8">
      <c r="A934" s="278" t="s">
        <v>1777</v>
      </c>
      <c r="B934" s="278" t="s">
        <v>1778</v>
      </c>
      <c r="C934" s="275">
        <v>1841</v>
      </c>
      <c r="D934" s="275"/>
      <c r="E934" s="275"/>
      <c r="F934" s="275"/>
      <c r="G934" s="275"/>
      <c r="H934" s="275">
        <f t="shared" si="16"/>
        <v>1841</v>
      </c>
    </row>
    <row r="935" ht="25.05" customHeight="1" spans="1:8">
      <c r="A935" s="278" t="s">
        <v>1779</v>
      </c>
      <c r="B935" s="278" t="s">
        <v>1780</v>
      </c>
      <c r="C935" s="275">
        <v>100</v>
      </c>
      <c r="D935" s="275"/>
      <c r="E935" s="275"/>
      <c r="F935" s="275"/>
      <c r="G935" s="275"/>
      <c r="H935" s="275">
        <f t="shared" si="16"/>
        <v>100</v>
      </c>
    </row>
    <row r="936" ht="25.05" customHeight="1" spans="1:8">
      <c r="A936" s="278" t="s">
        <v>1781</v>
      </c>
      <c r="B936" s="278" t="s">
        <v>1782</v>
      </c>
      <c r="C936" s="275"/>
      <c r="D936" s="275"/>
      <c r="E936" s="275"/>
      <c r="F936" s="275"/>
      <c r="G936" s="275"/>
      <c r="H936" s="275">
        <f t="shared" si="16"/>
        <v>0</v>
      </c>
    </row>
    <row r="937" ht="25.05" customHeight="1" spans="1:8">
      <c r="A937" s="278" t="s">
        <v>1783</v>
      </c>
      <c r="B937" s="278" t="s">
        <v>1784</v>
      </c>
      <c r="C937" s="275"/>
      <c r="D937" s="275"/>
      <c r="E937" s="275"/>
      <c r="F937" s="275"/>
      <c r="G937" s="275"/>
      <c r="H937" s="275">
        <f t="shared" si="16"/>
        <v>0</v>
      </c>
    </row>
    <row r="938" ht="25.05" customHeight="1" spans="1:8">
      <c r="A938" s="278" t="s">
        <v>1785</v>
      </c>
      <c r="B938" s="278" t="s">
        <v>1786</v>
      </c>
      <c r="C938" s="275"/>
      <c r="D938" s="275"/>
      <c r="E938" s="275"/>
      <c r="F938" s="275"/>
      <c r="G938" s="275"/>
      <c r="H938" s="275">
        <f t="shared" si="16"/>
        <v>0</v>
      </c>
    </row>
    <row r="939" ht="25.05" customHeight="1" spans="1:8">
      <c r="A939" s="278" t="s">
        <v>1787</v>
      </c>
      <c r="B939" s="278" t="s">
        <v>1788</v>
      </c>
      <c r="C939" s="275"/>
      <c r="D939" s="275"/>
      <c r="E939" s="275"/>
      <c r="F939" s="275"/>
      <c r="G939" s="275"/>
      <c r="H939" s="275">
        <f t="shared" si="16"/>
        <v>0</v>
      </c>
    </row>
    <row r="940" ht="25.05" customHeight="1" spans="1:8">
      <c r="A940" s="278" t="s">
        <v>1789</v>
      </c>
      <c r="B940" s="278" t="s">
        <v>1790</v>
      </c>
      <c r="C940" s="275"/>
      <c r="D940" s="275"/>
      <c r="E940" s="275"/>
      <c r="F940" s="275"/>
      <c r="G940" s="275"/>
      <c r="H940" s="275">
        <f t="shared" si="16"/>
        <v>0</v>
      </c>
    </row>
    <row r="941" ht="25.05" customHeight="1" spans="1:10">
      <c r="A941" s="278" t="s">
        <v>1791</v>
      </c>
      <c r="B941" s="279" t="s">
        <v>1792</v>
      </c>
      <c r="C941" s="275">
        <f>SUM(C942:C947)</f>
        <v>0</v>
      </c>
      <c r="D941" s="275">
        <f>D944</f>
        <v>5321</v>
      </c>
      <c r="E941" s="275"/>
      <c r="F941" s="275"/>
      <c r="G941" s="275"/>
      <c r="H941" s="275">
        <f t="shared" si="16"/>
        <v>5321</v>
      </c>
      <c r="J941" s="282"/>
    </row>
    <row r="942" ht="25.05" customHeight="1" spans="1:8">
      <c r="A942" s="278" t="s">
        <v>1793</v>
      </c>
      <c r="B942" s="278" t="s">
        <v>1794</v>
      </c>
      <c r="C942" s="275"/>
      <c r="D942" s="275"/>
      <c r="E942" s="275"/>
      <c r="F942" s="275"/>
      <c r="G942" s="275"/>
      <c r="H942" s="275">
        <f t="shared" si="16"/>
        <v>0</v>
      </c>
    </row>
    <row r="943" ht="25.05" customHeight="1" spans="1:8">
      <c r="A943" s="278" t="s">
        <v>1795</v>
      </c>
      <c r="B943" s="278" t="s">
        <v>1796</v>
      </c>
      <c r="C943" s="275"/>
      <c r="D943" s="275"/>
      <c r="E943" s="275"/>
      <c r="F943" s="275"/>
      <c r="G943" s="275"/>
      <c r="H943" s="275">
        <f t="shared" si="16"/>
        <v>0</v>
      </c>
    </row>
    <row r="944" ht="25.05" customHeight="1" spans="1:8">
      <c r="A944" s="278">
        <v>2130705</v>
      </c>
      <c r="B944" s="278" t="s">
        <v>1797</v>
      </c>
      <c r="C944" s="275"/>
      <c r="D944" s="275">
        <v>5321</v>
      </c>
      <c r="E944" s="275"/>
      <c r="F944" s="275"/>
      <c r="G944" s="275"/>
      <c r="H944" s="275">
        <f t="shared" ref="H944:H964" si="17">C944+D944+E944</f>
        <v>5321</v>
      </c>
    </row>
    <row r="945" ht="25.05" customHeight="1" spans="1:8">
      <c r="A945" s="278" t="s">
        <v>1798</v>
      </c>
      <c r="B945" s="278" t="s">
        <v>1799</v>
      </c>
      <c r="C945" s="275"/>
      <c r="D945" s="275"/>
      <c r="E945" s="275"/>
      <c r="F945" s="275"/>
      <c r="G945" s="275"/>
      <c r="H945" s="275">
        <f t="shared" si="17"/>
        <v>0</v>
      </c>
    </row>
    <row r="946" ht="25.05" customHeight="1" spans="1:8">
      <c r="A946" s="278" t="s">
        <v>1800</v>
      </c>
      <c r="B946" s="278" t="s">
        <v>1801</v>
      </c>
      <c r="C946" s="275"/>
      <c r="D946" s="275"/>
      <c r="E946" s="275"/>
      <c r="F946" s="275"/>
      <c r="G946" s="275"/>
      <c r="H946" s="275">
        <f t="shared" si="17"/>
        <v>0</v>
      </c>
    </row>
    <row r="947" ht="25.05" customHeight="1" spans="1:8">
      <c r="A947" s="278" t="s">
        <v>1802</v>
      </c>
      <c r="B947" s="278" t="s">
        <v>1803</v>
      </c>
      <c r="C947" s="275"/>
      <c r="D947" s="275"/>
      <c r="E947" s="275"/>
      <c r="F947" s="275"/>
      <c r="G947" s="275"/>
      <c r="H947" s="275">
        <f t="shared" si="17"/>
        <v>0</v>
      </c>
    </row>
    <row r="948" ht="25.05" customHeight="1" spans="1:8">
      <c r="A948" s="278" t="s">
        <v>1804</v>
      </c>
      <c r="B948" s="279" t="s">
        <v>1805</v>
      </c>
      <c r="C948" s="275">
        <f>SUM(C949:C954)</f>
        <v>200</v>
      </c>
      <c r="D948" s="275"/>
      <c r="E948" s="275"/>
      <c r="F948" s="275"/>
      <c r="G948" s="275"/>
      <c r="H948" s="275">
        <f t="shared" si="17"/>
        <v>200</v>
      </c>
    </row>
    <row r="949" ht="25.05" customHeight="1" spans="1:8">
      <c r="A949" s="278" t="s">
        <v>1806</v>
      </c>
      <c r="B949" s="278" t="s">
        <v>1807</v>
      </c>
      <c r="C949" s="275"/>
      <c r="D949" s="275"/>
      <c r="E949" s="275"/>
      <c r="F949" s="275"/>
      <c r="G949" s="275"/>
      <c r="H949" s="275">
        <f t="shared" si="17"/>
        <v>0</v>
      </c>
    </row>
    <row r="950" ht="25.05" customHeight="1" spans="1:8">
      <c r="A950" s="278" t="s">
        <v>1808</v>
      </c>
      <c r="B950" s="278" t="s">
        <v>1809</v>
      </c>
      <c r="C950" s="275"/>
      <c r="D950" s="275"/>
      <c r="E950" s="275"/>
      <c r="F950" s="275"/>
      <c r="G950" s="275"/>
      <c r="H950" s="275">
        <f t="shared" si="17"/>
        <v>0</v>
      </c>
    </row>
    <row r="951" ht="25.05" customHeight="1" spans="1:8">
      <c r="A951" s="278" t="s">
        <v>1810</v>
      </c>
      <c r="B951" s="278" t="s">
        <v>1811</v>
      </c>
      <c r="C951" s="275">
        <v>200</v>
      </c>
      <c r="D951" s="275"/>
      <c r="E951" s="275"/>
      <c r="F951" s="275"/>
      <c r="G951" s="275"/>
      <c r="H951" s="275">
        <f t="shared" si="17"/>
        <v>200</v>
      </c>
    </row>
    <row r="952" ht="25.05" customHeight="1" spans="1:8">
      <c r="A952" s="278" t="s">
        <v>1812</v>
      </c>
      <c r="B952" s="278" t="s">
        <v>1813</v>
      </c>
      <c r="C952" s="275"/>
      <c r="D952" s="275"/>
      <c r="E952" s="275"/>
      <c r="F952" s="275"/>
      <c r="G952" s="275"/>
      <c r="H952" s="275">
        <f t="shared" si="17"/>
        <v>0</v>
      </c>
    </row>
    <row r="953" ht="25.05" customHeight="1" spans="1:8">
      <c r="A953" s="278" t="s">
        <v>1814</v>
      </c>
      <c r="B953" s="278" t="s">
        <v>1815</v>
      </c>
      <c r="C953" s="275"/>
      <c r="D953" s="275"/>
      <c r="E953" s="275"/>
      <c r="F953" s="275"/>
      <c r="G953" s="275"/>
      <c r="H953" s="275">
        <f t="shared" si="17"/>
        <v>0</v>
      </c>
    </row>
    <row r="954" ht="25.05" customHeight="1" spans="1:8">
      <c r="A954" s="278" t="s">
        <v>1816</v>
      </c>
      <c r="B954" s="278" t="s">
        <v>1817</v>
      </c>
      <c r="C954" s="275"/>
      <c r="D954" s="275"/>
      <c r="E954" s="275"/>
      <c r="F954" s="275"/>
      <c r="G954" s="275"/>
      <c r="H954" s="275">
        <f t="shared" si="17"/>
        <v>0</v>
      </c>
    </row>
    <row r="955" ht="25.05" customHeight="1" spans="1:8">
      <c r="A955" s="278" t="s">
        <v>1818</v>
      </c>
      <c r="B955" s="279" t="s">
        <v>1819</v>
      </c>
      <c r="C955" s="275">
        <f>SUM(C956:C957)</f>
        <v>0</v>
      </c>
      <c r="D955" s="275"/>
      <c r="E955" s="275"/>
      <c r="F955" s="275"/>
      <c r="G955" s="275"/>
      <c r="H955" s="275">
        <f t="shared" si="17"/>
        <v>0</v>
      </c>
    </row>
    <row r="956" ht="25.05" customHeight="1" spans="1:8">
      <c r="A956" s="278" t="s">
        <v>1820</v>
      </c>
      <c r="B956" s="278" t="s">
        <v>1821</v>
      </c>
      <c r="C956" s="275">
        <v>0</v>
      </c>
      <c r="D956" s="275"/>
      <c r="E956" s="275"/>
      <c r="F956" s="275"/>
      <c r="G956" s="275"/>
      <c r="H956" s="275">
        <f t="shared" si="17"/>
        <v>0</v>
      </c>
    </row>
    <row r="957" ht="25.05" customHeight="1" spans="1:8">
      <c r="A957" s="278" t="s">
        <v>1822</v>
      </c>
      <c r="B957" s="278" t="s">
        <v>1823</v>
      </c>
      <c r="C957" s="275">
        <v>0</v>
      </c>
      <c r="D957" s="275"/>
      <c r="E957" s="275"/>
      <c r="F957" s="275"/>
      <c r="G957" s="275"/>
      <c r="H957" s="275">
        <f t="shared" si="17"/>
        <v>0</v>
      </c>
    </row>
    <row r="958" ht="25.05" customHeight="1" spans="1:8">
      <c r="A958" s="278" t="s">
        <v>1824</v>
      </c>
      <c r="B958" s="279" t="s">
        <v>1825</v>
      </c>
      <c r="C958" s="275">
        <f>SUM(C959:C960)</f>
        <v>0</v>
      </c>
      <c r="D958" s="275"/>
      <c r="E958" s="275"/>
      <c r="F958" s="275"/>
      <c r="G958" s="275"/>
      <c r="H958" s="275">
        <f t="shared" si="17"/>
        <v>0</v>
      </c>
    </row>
    <row r="959" ht="25.05" customHeight="1" spans="1:8">
      <c r="A959" s="278" t="s">
        <v>1826</v>
      </c>
      <c r="B959" s="278" t="s">
        <v>1827</v>
      </c>
      <c r="C959" s="275">
        <v>0</v>
      </c>
      <c r="D959" s="275"/>
      <c r="E959" s="275"/>
      <c r="F959" s="275"/>
      <c r="G959" s="275"/>
      <c r="H959" s="275">
        <f t="shared" si="17"/>
        <v>0</v>
      </c>
    </row>
    <row r="960" ht="25.05" customHeight="1" spans="1:8">
      <c r="A960" s="278" t="s">
        <v>1828</v>
      </c>
      <c r="B960" s="278" t="s">
        <v>1829</v>
      </c>
      <c r="C960" s="275"/>
      <c r="D960" s="275"/>
      <c r="E960" s="275"/>
      <c r="F960" s="275"/>
      <c r="G960" s="275"/>
      <c r="H960" s="275">
        <f t="shared" si="17"/>
        <v>0</v>
      </c>
    </row>
    <row r="961" ht="25.05" customHeight="1" spans="1:8">
      <c r="A961" s="278" t="s">
        <v>1830</v>
      </c>
      <c r="B961" s="279" t="s">
        <v>1831</v>
      </c>
      <c r="C961" s="275">
        <f>C962+C985+C995+C1005+C1010+C1017+C1022</f>
        <v>6639.1787</v>
      </c>
      <c r="D961" s="275">
        <f>D962+D985+D995+D1005+D1010+D1017+D1022</f>
        <v>0</v>
      </c>
      <c r="E961" s="275">
        <f>E962+E985+E995+E1005+E1010+E1017+E1022</f>
        <v>7581</v>
      </c>
      <c r="F961" s="275"/>
      <c r="G961" s="275"/>
      <c r="H961" s="275">
        <f t="shared" si="17"/>
        <v>14220.1787</v>
      </c>
    </row>
    <row r="962" ht="25.05" customHeight="1" spans="1:8">
      <c r="A962" s="278" t="s">
        <v>1832</v>
      </c>
      <c r="B962" s="279" t="s">
        <v>1833</v>
      </c>
      <c r="C962" s="275">
        <f>SUM(C963:C984)</f>
        <v>6639.1787</v>
      </c>
      <c r="D962" s="275">
        <f>SUM(D963:D984)</f>
        <v>0</v>
      </c>
      <c r="E962" s="275">
        <f>SUM(E963:E984)</f>
        <v>7581</v>
      </c>
      <c r="F962" s="275"/>
      <c r="G962" s="275"/>
      <c r="H962" s="275">
        <f t="shared" si="17"/>
        <v>14220.1787</v>
      </c>
    </row>
    <row r="963" ht="25.05" customHeight="1" spans="1:8">
      <c r="A963" s="278" t="s">
        <v>1834</v>
      </c>
      <c r="B963" s="278" t="s">
        <v>153</v>
      </c>
      <c r="C963" s="275">
        <v>4132.1787</v>
      </c>
      <c r="D963" s="275"/>
      <c r="E963" s="275">
        <v>7581</v>
      </c>
      <c r="F963" s="275"/>
      <c r="G963" s="275"/>
      <c r="H963" s="275">
        <f t="shared" si="17"/>
        <v>11713.1787</v>
      </c>
    </row>
    <row r="964" ht="25.05" customHeight="1" spans="1:8">
      <c r="A964" s="278" t="s">
        <v>1835</v>
      </c>
      <c r="B964" s="278" t="s">
        <v>155</v>
      </c>
      <c r="C964" s="275"/>
      <c r="D964" s="275"/>
      <c r="E964" s="275"/>
      <c r="F964" s="275"/>
      <c r="G964" s="275"/>
      <c r="H964" s="275">
        <f t="shared" si="17"/>
        <v>0</v>
      </c>
    </row>
    <row r="965" ht="25.05" customHeight="1" spans="1:8">
      <c r="A965" s="278" t="s">
        <v>1836</v>
      </c>
      <c r="B965" s="278" t="s">
        <v>157</v>
      </c>
      <c r="C965" s="275"/>
      <c r="D965" s="275"/>
      <c r="E965" s="275"/>
      <c r="F965" s="275"/>
      <c r="G965" s="275"/>
      <c r="H965" s="275">
        <f t="shared" ref="H965:H1028" si="18">C965+D965+E965</f>
        <v>0</v>
      </c>
    </row>
    <row r="966" ht="25.05" customHeight="1" spans="1:8">
      <c r="A966" s="278" t="s">
        <v>1837</v>
      </c>
      <c r="B966" s="278" t="s">
        <v>1838</v>
      </c>
      <c r="C966" s="275">
        <v>2277</v>
      </c>
      <c r="D966" s="275"/>
      <c r="E966" s="275"/>
      <c r="F966" s="275"/>
      <c r="G966" s="275"/>
      <c r="H966" s="275">
        <f t="shared" si="18"/>
        <v>2277</v>
      </c>
    </row>
    <row r="967" ht="25.05" customHeight="1" spans="1:8">
      <c r="A967" s="278" t="s">
        <v>1839</v>
      </c>
      <c r="B967" s="278" t="s">
        <v>1840</v>
      </c>
      <c r="C967" s="275">
        <v>230</v>
      </c>
      <c r="D967" s="275"/>
      <c r="E967" s="275"/>
      <c r="F967" s="275"/>
      <c r="G967" s="275"/>
      <c r="H967" s="275">
        <f t="shared" si="18"/>
        <v>230</v>
      </c>
    </row>
    <row r="968" ht="25.05" customHeight="1" spans="1:8">
      <c r="A968" s="278" t="s">
        <v>1841</v>
      </c>
      <c r="B968" s="278" t="s">
        <v>1842</v>
      </c>
      <c r="C968" s="275"/>
      <c r="D968" s="275"/>
      <c r="E968" s="275"/>
      <c r="F968" s="275"/>
      <c r="G968" s="275"/>
      <c r="H968" s="275">
        <f t="shared" si="18"/>
        <v>0</v>
      </c>
    </row>
    <row r="969" ht="25.05" customHeight="1" spans="1:8">
      <c r="A969" s="278" t="s">
        <v>1843</v>
      </c>
      <c r="B969" s="278" t="s">
        <v>1844</v>
      </c>
      <c r="C969" s="275"/>
      <c r="D969" s="275"/>
      <c r="E969" s="275"/>
      <c r="F969" s="275"/>
      <c r="G969" s="275"/>
      <c r="H969" s="275">
        <f t="shared" si="18"/>
        <v>0</v>
      </c>
    </row>
    <row r="970" ht="25.05" customHeight="1" spans="1:8">
      <c r="A970" s="278" t="s">
        <v>1845</v>
      </c>
      <c r="B970" s="278" t="s">
        <v>1846</v>
      </c>
      <c r="C970" s="275"/>
      <c r="D970" s="275"/>
      <c r="E970" s="275"/>
      <c r="F970" s="275"/>
      <c r="G970" s="275"/>
      <c r="H970" s="275">
        <f t="shared" si="18"/>
        <v>0</v>
      </c>
    </row>
    <row r="971" ht="25.05" customHeight="1" spans="1:8">
      <c r="A971" s="278" t="s">
        <v>1847</v>
      </c>
      <c r="B971" s="278" t="s">
        <v>1848</v>
      </c>
      <c r="C971" s="275"/>
      <c r="D971" s="275"/>
      <c r="E971" s="275"/>
      <c r="F971" s="275"/>
      <c r="G971" s="275"/>
      <c r="H971" s="275">
        <f t="shared" si="18"/>
        <v>0</v>
      </c>
    </row>
    <row r="972" ht="25.05" customHeight="1" spans="1:8">
      <c r="A972" s="278" t="s">
        <v>1849</v>
      </c>
      <c r="B972" s="278" t="s">
        <v>1850</v>
      </c>
      <c r="C972" s="275"/>
      <c r="D972" s="275"/>
      <c r="E972" s="275"/>
      <c r="F972" s="275"/>
      <c r="G972" s="275"/>
      <c r="H972" s="275">
        <f t="shared" si="18"/>
        <v>0</v>
      </c>
    </row>
    <row r="973" ht="25.05" customHeight="1" spans="1:8">
      <c r="A973" s="278" t="s">
        <v>1851</v>
      </c>
      <c r="B973" s="278" t="s">
        <v>1852</v>
      </c>
      <c r="C973" s="275"/>
      <c r="D973" s="275"/>
      <c r="E973" s="275"/>
      <c r="F973" s="275"/>
      <c r="G973" s="275"/>
      <c r="H973" s="275">
        <f t="shared" si="18"/>
        <v>0</v>
      </c>
    </row>
    <row r="974" ht="25.05" customHeight="1" spans="1:8">
      <c r="A974" s="278" t="s">
        <v>1853</v>
      </c>
      <c r="B974" s="278" t="s">
        <v>1854</v>
      </c>
      <c r="C974" s="275"/>
      <c r="D974" s="275"/>
      <c r="E974" s="275"/>
      <c r="F974" s="275"/>
      <c r="G974" s="275"/>
      <c r="H974" s="275">
        <f t="shared" si="18"/>
        <v>0</v>
      </c>
    </row>
    <row r="975" ht="25.05" customHeight="1" spans="1:8">
      <c r="A975" s="278" t="s">
        <v>1855</v>
      </c>
      <c r="B975" s="278" t="s">
        <v>1856</v>
      </c>
      <c r="C975" s="275"/>
      <c r="D975" s="275"/>
      <c r="E975" s="275"/>
      <c r="F975" s="275"/>
      <c r="G975" s="275"/>
      <c r="H975" s="275">
        <f t="shared" si="18"/>
        <v>0</v>
      </c>
    </row>
    <row r="976" ht="25.05" customHeight="1" spans="1:8">
      <c r="A976" s="278" t="s">
        <v>1857</v>
      </c>
      <c r="B976" s="278" t="s">
        <v>1858</v>
      </c>
      <c r="C976" s="275"/>
      <c r="D976" s="275"/>
      <c r="E976" s="275"/>
      <c r="F976" s="275"/>
      <c r="G976" s="275"/>
      <c r="H976" s="275">
        <f t="shared" si="18"/>
        <v>0</v>
      </c>
    </row>
    <row r="977" ht="25.05" customHeight="1" spans="1:8">
      <c r="A977" s="278" t="s">
        <v>1859</v>
      </c>
      <c r="B977" s="278" t="s">
        <v>1860</v>
      </c>
      <c r="C977" s="275"/>
      <c r="D977" s="275"/>
      <c r="E977" s="275"/>
      <c r="F977" s="275"/>
      <c r="G977" s="275"/>
      <c r="H977" s="275">
        <f t="shared" si="18"/>
        <v>0</v>
      </c>
    </row>
    <row r="978" ht="25.05" customHeight="1" spans="1:8">
      <c r="A978" s="278" t="s">
        <v>1861</v>
      </c>
      <c r="B978" s="278" t="s">
        <v>1862</v>
      </c>
      <c r="C978" s="275"/>
      <c r="D978" s="275"/>
      <c r="E978" s="275"/>
      <c r="F978" s="275"/>
      <c r="G978" s="275"/>
      <c r="H978" s="275">
        <f t="shared" si="18"/>
        <v>0</v>
      </c>
    </row>
    <row r="979" ht="25.05" customHeight="1" spans="1:8">
      <c r="A979" s="278" t="s">
        <v>1863</v>
      </c>
      <c r="B979" s="278" t="s">
        <v>1864</v>
      </c>
      <c r="C979" s="275"/>
      <c r="D979" s="275"/>
      <c r="E979" s="275"/>
      <c r="F979" s="275"/>
      <c r="G979" s="275"/>
      <c r="H979" s="275">
        <f t="shared" si="18"/>
        <v>0</v>
      </c>
    </row>
    <row r="980" ht="25.05" customHeight="1" spans="1:8">
      <c r="A980" s="278" t="s">
        <v>1865</v>
      </c>
      <c r="B980" s="278" t="s">
        <v>1866</v>
      </c>
      <c r="C980" s="275"/>
      <c r="D980" s="275"/>
      <c r="E980" s="275"/>
      <c r="F980" s="275"/>
      <c r="G980" s="275"/>
      <c r="H980" s="275">
        <f t="shared" si="18"/>
        <v>0</v>
      </c>
    </row>
    <row r="981" ht="25.05" customHeight="1" spans="1:8">
      <c r="A981" s="278" t="s">
        <v>1867</v>
      </c>
      <c r="B981" s="278" t="s">
        <v>1868</v>
      </c>
      <c r="C981" s="275"/>
      <c r="D981" s="275"/>
      <c r="E981" s="275"/>
      <c r="F981" s="275"/>
      <c r="G981" s="275"/>
      <c r="H981" s="275">
        <f t="shared" si="18"/>
        <v>0</v>
      </c>
    </row>
    <row r="982" ht="25.05" customHeight="1" spans="1:8">
      <c r="A982" s="278" t="s">
        <v>1869</v>
      </c>
      <c r="B982" s="278" t="s">
        <v>1870</v>
      </c>
      <c r="C982" s="275"/>
      <c r="D982" s="275"/>
      <c r="E982" s="275"/>
      <c r="F982" s="275"/>
      <c r="G982" s="275"/>
      <c r="H982" s="275">
        <f t="shared" si="18"/>
        <v>0</v>
      </c>
    </row>
    <row r="983" ht="25.05" customHeight="1" spans="1:8">
      <c r="A983" s="278" t="s">
        <v>1871</v>
      </c>
      <c r="B983" s="278" t="s">
        <v>1872</v>
      </c>
      <c r="C983" s="275"/>
      <c r="D983" s="275"/>
      <c r="E983" s="275"/>
      <c r="F983" s="275"/>
      <c r="G983" s="275"/>
      <c r="H983" s="275">
        <f t="shared" si="18"/>
        <v>0</v>
      </c>
    </row>
    <row r="984" ht="25.05" customHeight="1" spans="1:8">
      <c r="A984" s="278" t="s">
        <v>1873</v>
      </c>
      <c r="B984" s="278" t="s">
        <v>1874</v>
      </c>
      <c r="C984" s="275"/>
      <c r="D984" s="275"/>
      <c r="E984" s="275"/>
      <c r="F984" s="275"/>
      <c r="G984" s="275"/>
      <c r="H984" s="275">
        <f t="shared" si="18"/>
        <v>0</v>
      </c>
    </row>
    <row r="985" ht="25.05" customHeight="1" spans="1:8">
      <c r="A985" s="278" t="s">
        <v>1875</v>
      </c>
      <c r="B985" s="279" t="s">
        <v>1876</v>
      </c>
      <c r="C985" s="275">
        <f>SUM(C986:C994)</f>
        <v>0</v>
      </c>
      <c r="D985" s="275"/>
      <c r="E985" s="275"/>
      <c r="F985" s="275"/>
      <c r="G985" s="275"/>
      <c r="H985" s="275">
        <f t="shared" si="18"/>
        <v>0</v>
      </c>
    </row>
    <row r="986" ht="25.05" customHeight="1" spans="1:8">
      <c r="A986" s="278" t="s">
        <v>1877</v>
      </c>
      <c r="B986" s="278" t="s">
        <v>153</v>
      </c>
      <c r="C986" s="275">
        <v>0</v>
      </c>
      <c r="D986" s="275"/>
      <c r="E986" s="275"/>
      <c r="F986" s="275"/>
      <c r="G986" s="275"/>
      <c r="H986" s="275">
        <f t="shared" si="18"/>
        <v>0</v>
      </c>
    </row>
    <row r="987" ht="25.05" customHeight="1" spans="1:8">
      <c r="A987" s="278" t="s">
        <v>1878</v>
      </c>
      <c r="B987" s="278" t="s">
        <v>155</v>
      </c>
      <c r="C987" s="275">
        <v>0</v>
      </c>
      <c r="D987" s="275"/>
      <c r="E987" s="275"/>
      <c r="F987" s="275"/>
      <c r="G987" s="275"/>
      <c r="H987" s="275">
        <f t="shared" si="18"/>
        <v>0</v>
      </c>
    </row>
    <row r="988" ht="25.05" customHeight="1" spans="1:8">
      <c r="A988" s="278" t="s">
        <v>1879</v>
      </c>
      <c r="B988" s="278" t="s">
        <v>157</v>
      </c>
      <c r="C988" s="275">
        <v>0</v>
      </c>
      <c r="D988" s="275"/>
      <c r="E988" s="275"/>
      <c r="F988" s="275"/>
      <c r="G988" s="275"/>
      <c r="H988" s="275">
        <f t="shared" si="18"/>
        <v>0</v>
      </c>
    </row>
    <row r="989" ht="25.05" customHeight="1" spans="1:8">
      <c r="A989" s="278" t="s">
        <v>1880</v>
      </c>
      <c r="B989" s="278" t="s">
        <v>1881</v>
      </c>
      <c r="C989" s="275">
        <v>0</v>
      </c>
      <c r="D989" s="275"/>
      <c r="E989" s="275"/>
      <c r="F989" s="275"/>
      <c r="G989" s="275"/>
      <c r="H989" s="275">
        <f t="shared" si="18"/>
        <v>0</v>
      </c>
    </row>
    <row r="990" ht="25.05" customHeight="1" spans="1:8">
      <c r="A990" s="278" t="s">
        <v>1882</v>
      </c>
      <c r="B990" s="278" t="s">
        <v>1883</v>
      </c>
      <c r="C990" s="275">
        <v>0</v>
      </c>
      <c r="D990" s="275"/>
      <c r="E990" s="275"/>
      <c r="F990" s="275"/>
      <c r="G990" s="275"/>
      <c r="H990" s="275">
        <f t="shared" si="18"/>
        <v>0</v>
      </c>
    </row>
    <row r="991" ht="25.05" customHeight="1" spans="1:8">
      <c r="A991" s="278" t="s">
        <v>1884</v>
      </c>
      <c r="B991" s="278" t="s">
        <v>1885</v>
      </c>
      <c r="C991" s="275">
        <v>0</v>
      </c>
      <c r="D991" s="275"/>
      <c r="E991" s="275"/>
      <c r="F991" s="275"/>
      <c r="G991" s="275"/>
      <c r="H991" s="275">
        <f t="shared" si="18"/>
        <v>0</v>
      </c>
    </row>
    <row r="992" ht="25.05" customHeight="1" spans="1:8">
      <c r="A992" s="278" t="s">
        <v>1886</v>
      </c>
      <c r="B992" s="278" t="s">
        <v>1887</v>
      </c>
      <c r="C992" s="275">
        <v>0</v>
      </c>
      <c r="D992" s="275"/>
      <c r="E992" s="275"/>
      <c r="F992" s="275"/>
      <c r="G992" s="275"/>
      <c r="H992" s="275">
        <f t="shared" si="18"/>
        <v>0</v>
      </c>
    </row>
    <row r="993" ht="25.05" customHeight="1" spans="1:8">
      <c r="A993" s="278" t="s">
        <v>1888</v>
      </c>
      <c r="B993" s="278" t="s">
        <v>1889</v>
      </c>
      <c r="C993" s="275">
        <v>0</v>
      </c>
      <c r="D993" s="275"/>
      <c r="E993" s="275"/>
      <c r="F993" s="275"/>
      <c r="G993" s="275"/>
      <c r="H993" s="275">
        <f t="shared" si="18"/>
        <v>0</v>
      </c>
    </row>
    <row r="994" ht="25.05" customHeight="1" spans="1:8">
      <c r="A994" s="278" t="s">
        <v>1890</v>
      </c>
      <c r="B994" s="278" t="s">
        <v>1891</v>
      </c>
      <c r="C994" s="275">
        <v>0</v>
      </c>
      <c r="D994" s="275"/>
      <c r="E994" s="275"/>
      <c r="F994" s="275"/>
      <c r="G994" s="275"/>
      <c r="H994" s="275">
        <f t="shared" si="18"/>
        <v>0</v>
      </c>
    </row>
    <row r="995" ht="25.05" customHeight="1" spans="1:8">
      <c r="A995" s="278" t="s">
        <v>1892</v>
      </c>
      <c r="B995" s="279" t="s">
        <v>1893</v>
      </c>
      <c r="C995" s="275">
        <f>SUM(C996:C1004)</f>
        <v>0</v>
      </c>
      <c r="D995" s="275"/>
      <c r="E995" s="275"/>
      <c r="F995" s="275"/>
      <c r="G995" s="275"/>
      <c r="H995" s="275">
        <f t="shared" si="18"/>
        <v>0</v>
      </c>
    </row>
    <row r="996" ht="25.05" customHeight="1" spans="1:8">
      <c r="A996" s="278" t="s">
        <v>1894</v>
      </c>
      <c r="B996" s="278" t="s">
        <v>153</v>
      </c>
      <c r="C996" s="275">
        <v>0</v>
      </c>
      <c r="D996" s="275"/>
      <c r="E996" s="275"/>
      <c r="F996" s="275"/>
      <c r="G996" s="275"/>
      <c r="H996" s="275">
        <f t="shared" si="18"/>
        <v>0</v>
      </c>
    </row>
    <row r="997" ht="25.05" customHeight="1" spans="1:8">
      <c r="A997" s="278" t="s">
        <v>1895</v>
      </c>
      <c r="B997" s="278" t="s">
        <v>155</v>
      </c>
      <c r="C997" s="275">
        <v>0</v>
      </c>
      <c r="D997" s="275"/>
      <c r="E997" s="275"/>
      <c r="F997" s="275"/>
      <c r="G997" s="275"/>
      <c r="H997" s="275">
        <f t="shared" si="18"/>
        <v>0</v>
      </c>
    </row>
    <row r="998" ht="25.05" customHeight="1" spans="1:8">
      <c r="A998" s="278" t="s">
        <v>1896</v>
      </c>
      <c r="B998" s="278" t="s">
        <v>157</v>
      </c>
      <c r="C998" s="275">
        <v>0</v>
      </c>
      <c r="D998" s="275"/>
      <c r="E998" s="275"/>
      <c r="F998" s="275"/>
      <c r="G998" s="275"/>
      <c r="H998" s="275">
        <f t="shared" si="18"/>
        <v>0</v>
      </c>
    </row>
    <row r="999" ht="25.05" customHeight="1" spans="1:8">
      <c r="A999" s="278" t="s">
        <v>1897</v>
      </c>
      <c r="B999" s="278" t="s">
        <v>1898</v>
      </c>
      <c r="C999" s="275">
        <v>0</v>
      </c>
      <c r="D999" s="275"/>
      <c r="E999" s="275"/>
      <c r="F999" s="275"/>
      <c r="G999" s="275"/>
      <c r="H999" s="275">
        <f t="shared" si="18"/>
        <v>0</v>
      </c>
    </row>
    <row r="1000" ht="25.05" customHeight="1" spans="1:8">
      <c r="A1000" s="278" t="s">
        <v>1899</v>
      </c>
      <c r="B1000" s="278" t="s">
        <v>1900</v>
      </c>
      <c r="C1000" s="275">
        <v>0</v>
      </c>
      <c r="D1000" s="275"/>
      <c r="E1000" s="275"/>
      <c r="F1000" s="275"/>
      <c r="G1000" s="275"/>
      <c r="H1000" s="275">
        <f t="shared" si="18"/>
        <v>0</v>
      </c>
    </row>
    <row r="1001" ht="25.05" customHeight="1" spans="1:8">
      <c r="A1001" s="278" t="s">
        <v>1901</v>
      </c>
      <c r="B1001" s="278" t="s">
        <v>1902</v>
      </c>
      <c r="C1001" s="275">
        <v>0</v>
      </c>
      <c r="D1001" s="275"/>
      <c r="E1001" s="275"/>
      <c r="F1001" s="275"/>
      <c r="G1001" s="275"/>
      <c r="H1001" s="275">
        <f t="shared" si="18"/>
        <v>0</v>
      </c>
    </row>
    <row r="1002" ht="25.05" customHeight="1" spans="1:8">
      <c r="A1002" s="278" t="s">
        <v>1903</v>
      </c>
      <c r="B1002" s="278" t="s">
        <v>1904</v>
      </c>
      <c r="C1002" s="275">
        <v>0</v>
      </c>
      <c r="D1002" s="275"/>
      <c r="E1002" s="275"/>
      <c r="F1002" s="275"/>
      <c r="G1002" s="275"/>
      <c r="H1002" s="275">
        <f t="shared" si="18"/>
        <v>0</v>
      </c>
    </row>
    <row r="1003" ht="25.05" customHeight="1" spans="1:8">
      <c r="A1003" s="278" t="s">
        <v>1905</v>
      </c>
      <c r="B1003" s="278" t="s">
        <v>1906</v>
      </c>
      <c r="C1003" s="275">
        <v>0</v>
      </c>
      <c r="D1003" s="275"/>
      <c r="E1003" s="275"/>
      <c r="F1003" s="275"/>
      <c r="G1003" s="275"/>
      <c r="H1003" s="275">
        <f t="shared" si="18"/>
        <v>0</v>
      </c>
    </row>
    <row r="1004" ht="25.05" customHeight="1" spans="1:8">
      <c r="A1004" s="278" t="s">
        <v>1907</v>
      </c>
      <c r="B1004" s="278" t="s">
        <v>1908</v>
      </c>
      <c r="C1004" s="275">
        <v>0</v>
      </c>
      <c r="D1004" s="275"/>
      <c r="E1004" s="275"/>
      <c r="F1004" s="275"/>
      <c r="G1004" s="275"/>
      <c r="H1004" s="275">
        <f t="shared" si="18"/>
        <v>0</v>
      </c>
    </row>
    <row r="1005" ht="25.05" customHeight="1" spans="1:8">
      <c r="A1005" s="278" t="s">
        <v>1909</v>
      </c>
      <c r="B1005" s="279" t="s">
        <v>1910</v>
      </c>
      <c r="C1005" s="275">
        <f>SUM(C1006:C1009)</f>
        <v>0</v>
      </c>
      <c r="D1005" s="275"/>
      <c r="E1005" s="275"/>
      <c r="F1005" s="275"/>
      <c r="G1005" s="275"/>
      <c r="H1005" s="275">
        <f t="shared" si="18"/>
        <v>0</v>
      </c>
    </row>
    <row r="1006" ht="25.05" customHeight="1" spans="1:8">
      <c r="A1006" s="278" t="s">
        <v>1911</v>
      </c>
      <c r="B1006" s="278" t="s">
        <v>1912</v>
      </c>
      <c r="C1006" s="275">
        <v>0</v>
      </c>
      <c r="D1006" s="275"/>
      <c r="E1006" s="275"/>
      <c r="F1006" s="275"/>
      <c r="G1006" s="275"/>
      <c r="H1006" s="275">
        <f t="shared" si="18"/>
        <v>0</v>
      </c>
    </row>
    <row r="1007" ht="25.05" customHeight="1" spans="1:8">
      <c r="A1007" s="278" t="s">
        <v>1913</v>
      </c>
      <c r="B1007" s="278" t="s">
        <v>1914</v>
      </c>
      <c r="C1007" s="275">
        <v>0</v>
      </c>
      <c r="D1007" s="275"/>
      <c r="E1007" s="275"/>
      <c r="F1007" s="275"/>
      <c r="G1007" s="275"/>
      <c r="H1007" s="275">
        <f t="shared" si="18"/>
        <v>0</v>
      </c>
    </row>
    <row r="1008" ht="25.05" customHeight="1" spans="1:8">
      <c r="A1008" s="278" t="s">
        <v>1915</v>
      </c>
      <c r="B1008" s="278" t="s">
        <v>1916</v>
      </c>
      <c r="C1008" s="275">
        <v>0</v>
      </c>
      <c r="D1008" s="275"/>
      <c r="E1008" s="275"/>
      <c r="F1008" s="275"/>
      <c r="G1008" s="275"/>
      <c r="H1008" s="275">
        <f t="shared" si="18"/>
        <v>0</v>
      </c>
    </row>
    <row r="1009" ht="25.05" customHeight="1" spans="1:8">
      <c r="A1009" s="278" t="s">
        <v>1917</v>
      </c>
      <c r="B1009" s="278" t="s">
        <v>1918</v>
      </c>
      <c r="C1009" s="275">
        <v>0</v>
      </c>
      <c r="D1009" s="275"/>
      <c r="E1009" s="275"/>
      <c r="F1009" s="275"/>
      <c r="G1009" s="275"/>
      <c r="H1009" s="275">
        <f t="shared" si="18"/>
        <v>0</v>
      </c>
    </row>
    <row r="1010" ht="25.05" customHeight="1" spans="1:8">
      <c r="A1010" s="278" t="s">
        <v>1919</v>
      </c>
      <c r="B1010" s="279" t="s">
        <v>1920</v>
      </c>
      <c r="C1010" s="275">
        <f>SUM(C1011:C1016)</f>
        <v>0</v>
      </c>
      <c r="D1010" s="275"/>
      <c r="E1010" s="275"/>
      <c r="F1010" s="275"/>
      <c r="G1010" s="275"/>
      <c r="H1010" s="275">
        <f t="shared" si="18"/>
        <v>0</v>
      </c>
    </row>
    <row r="1011" ht="25.05" customHeight="1" spans="1:8">
      <c r="A1011" s="278" t="s">
        <v>1921</v>
      </c>
      <c r="B1011" s="278" t="s">
        <v>153</v>
      </c>
      <c r="C1011" s="275">
        <v>0</v>
      </c>
      <c r="D1011" s="275"/>
      <c r="E1011" s="275"/>
      <c r="F1011" s="275"/>
      <c r="G1011" s="275"/>
      <c r="H1011" s="275">
        <f t="shared" si="18"/>
        <v>0</v>
      </c>
    </row>
    <row r="1012" ht="25.05" customHeight="1" spans="1:8">
      <c r="A1012" s="278" t="s">
        <v>1922</v>
      </c>
      <c r="B1012" s="278" t="s">
        <v>155</v>
      </c>
      <c r="C1012" s="275">
        <v>0</v>
      </c>
      <c r="D1012" s="275"/>
      <c r="E1012" s="275"/>
      <c r="F1012" s="275"/>
      <c r="G1012" s="275"/>
      <c r="H1012" s="275">
        <f t="shared" si="18"/>
        <v>0</v>
      </c>
    </row>
    <row r="1013" ht="25.05" customHeight="1" spans="1:8">
      <c r="A1013" s="278" t="s">
        <v>1923</v>
      </c>
      <c r="B1013" s="278" t="s">
        <v>157</v>
      </c>
      <c r="C1013" s="275">
        <v>0</v>
      </c>
      <c r="D1013" s="275"/>
      <c r="E1013" s="275"/>
      <c r="F1013" s="275"/>
      <c r="G1013" s="275"/>
      <c r="H1013" s="275">
        <f t="shared" si="18"/>
        <v>0</v>
      </c>
    </row>
    <row r="1014" ht="25.05" customHeight="1" spans="1:8">
      <c r="A1014" s="278" t="s">
        <v>1924</v>
      </c>
      <c r="B1014" s="278" t="s">
        <v>1889</v>
      </c>
      <c r="C1014" s="275">
        <v>0</v>
      </c>
      <c r="D1014" s="275"/>
      <c r="E1014" s="275"/>
      <c r="F1014" s="275"/>
      <c r="G1014" s="275"/>
      <c r="H1014" s="275">
        <f t="shared" si="18"/>
        <v>0</v>
      </c>
    </row>
    <row r="1015" ht="25.05" customHeight="1" spans="1:8">
      <c r="A1015" s="278" t="s">
        <v>1925</v>
      </c>
      <c r="B1015" s="278" t="s">
        <v>1926</v>
      </c>
      <c r="C1015" s="275">
        <v>0</v>
      </c>
      <c r="D1015" s="275"/>
      <c r="E1015" s="275"/>
      <c r="F1015" s="275"/>
      <c r="G1015" s="275"/>
      <c r="H1015" s="275">
        <f t="shared" si="18"/>
        <v>0</v>
      </c>
    </row>
    <row r="1016" ht="25.05" customHeight="1" spans="1:8">
      <c r="A1016" s="278" t="s">
        <v>1927</v>
      </c>
      <c r="B1016" s="278" t="s">
        <v>1928</v>
      </c>
      <c r="C1016" s="275">
        <v>0</v>
      </c>
      <c r="D1016" s="275"/>
      <c r="E1016" s="275"/>
      <c r="F1016" s="275"/>
      <c r="G1016" s="275"/>
      <c r="H1016" s="275">
        <f t="shared" si="18"/>
        <v>0</v>
      </c>
    </row>
    <row r="1017" ht="25.05" customHeight="1" spans="1:8">
      <c r="A1017" s="278" t="s">
        <v>1929</v>
      </c>
      <c r="B1017" s="279" t="s">
        <v>1930</v>
      </c>
      <c r="C1017" s="275">
        <f>SUM(C1018:C1021)</f>
        <v>0</v>
      </c>
      <c r="D1017" s="275"/>
      <c r="E1017" s="275"/>
      <c r="F1017" s="275"/>
      <c r="G1017" s="275"/>
      <c r="H1017" s="275">
        <f t="shared" si="18"/>
        <v>0</v>
      </c>
    </row>
    <row r="1018" ht="25.05" customHeight="1" spans="1:8">
      <c r="A1018" s="278" t="s">
        <v>1931</v>
      </c>
      <c r="B1018" s="278" t="s">
        <v>1932</v>
      </c>
      <c r="C1018" s="275"/>
      <c r="D1018" s="275"/>
      <c r="E1018" s="275"/>
      <c r="F1018" s="275"/>
      <c r="G1018" s="275"/>
      <c r="H1018" s="275">
        <f t="shared" si="18"/>
        <v>0</v>
      </c>
    </row>
    <row r="1019" ht="25.05" customHeight="1" spans="1:8">
      <c r="A1019" s="278" t="s">
        <v>1933</v>
      </c>
      <c r="B1019" s="278" t="s">
        <v>1934</v>
      </c>
      <c r="C1019" s="275">
        <v>0</v>
      </c>
      <c r="D1019" s="275"/>
      <c r="E1019" s="275"/>
      <c r="F1019" s="275"/>
      <c r="G1019" s="275"/>
      <c r="H1019" s="275">
        <f t="shared" si="18"/>
        <v>0</v>
      </c>
    </row>
    <row r="1020" ht="25.05" customHeight="1" spans="1:8">
      <c r="A1020" s="278" t="s">
        <v>1935</v>
      </c>
      <c r="B1020" s="278" t="s">
        <v>1936</v>
      </c>
      <c r="C1020" s="275">
        <v>0</v>
      </c>
      <c r="D1020" s="275"/>
      <c r="E1020" s="275"/>
      <c r="F1020" s="275"/>
      <c r="G1020" s="275"/>
      <c r="H1020" s="275">
        <f t="shared" si="18"/>
        <v>0</v>
      </c>
    </row>
    <row r="1021" ht="25.05" customHeight="1" spans="1:8">
      <c r="A1021" s="278" t="s">
        <v>1937</v>
      </c>
      <c r="B1021" s="278" t="s">
        <v>1938</v>
      </c>
      <c r="C1021" s="275">
        <v>0</v>
      </c>
      <c r="D1021" s="275"/>
      <c r="E1021" s="275"/>
      <c r="F1021" s="275"/>
      <c r="G1021" s="275"/>
      <c r="H1021" s="275">
        <f t="shared" si="18"/>
        <v>0</v>
      </c>
    </row>
    <row r="1022" ht="25.05" customHeight="1" spans="1:8">
      <c r="A1022" s="278" t="s">
        <v>1939</v>
      </c>
      <c r="B1022" s="279" t="s">
        <v>1940</v>
      </c>
      <c r="C1022" s="275">
        <f>SUM(C1023:C1024)</f>
        <v>0</v>
      </c>
      <c r="D1022" s="275"/>
      <c r="E1022" s="275"/>
      <c r="F1022" s="275"/>
      <c r="G1022" s="275"/>
      <c r="H1022" s="275">
        <f t="shared" si="18"/>
        <v>0</v>
      </c>
    </row>
    <row r="1023" ht="25.05" customHeight="1" spans="1:8">
      <c r="A1023" s="278" t="s">
        <v>1941</v>
      </c>
      <c r="B1023" s="278" t="s">
        <v>1942</v>
      </c>
      <c r="C1023" s="275">
        <v>0</v>
      </c>
      <c r="D1023" s="275"/>
      <c r="E1023" s="275"/>
      <c r="F1023" s="275"/>
      <c r="G1023" s="275"/>
      <c r="H1023" s="275">
        <f t="shared" si="18"/>
        <v>0</v>
      </c>
    </row>
    <row r="1024" ht="25.05" customHeight="1" spans="1:8">
      <c r="A1024" s="278" t="s">
        <v>1943</v>
      </c>
      <c r="B1024" s="278" t="s">
        <v>1944</v>
      </c>
      <c r="C1024" s="275">
        <v>0</v>
      </c>
      <c r="D1024" s="275"/>
      <c r="E1024" s="275"/>
      <c r="F1024" s="275"/>
      <c r="G1024" s="275"/>
      <c r="H1024" s="275">
        <f t="shared" si="18"/>
        <v>0</v>
      </c>
    </row>
    <row r="1025" ht="25.05" customHeight="1" spans="1:8">
      <c r="A1025" s="278" t="s">
        <v>1945</v>
      </c>
      <c r="B1025" s="279" t="s">
        <v>1946</v>
      </c>
      <c r="C1025" s="275">
        <f>C1026+C1036+C1052+C1057+C1068+C1075+C1083</f>
        <v>1031.58</v>
      </c>
      <c r="D1025" s="275">
        <f>D1026+D1036+D1052+D1057+D1068+D1075+D1083</f>
        <v>0</v>
      </c>
      <c r="E1025" s="275">
        <f>E1026+E1036+E1052+E1057+E1068+E1075+E1083</f>
        <v>3621</v>
      </c>
      <c r="F1025" s="275"/>
      <c r="G1025" s="275"/>
      <c r="H1025" s="275">
        <f t="shared" si="18"/>
        <v>4652.58</v>
      </c>
    </row>
    <row r="1026" ht="25.05" customHeight="1" spans="1:8">
      <c r="A1026" s="278" t="s">
        <v>1947</v>
      </c>
      <c r="B1026" s="279" t="s">
        <v>1948</v>
      </c>
      <c r="C1026" s="275">
        <f>SUM(C1027:C1035)</f>
        <v>800.64</v>
      </c>
      <c r="D1026" s="275">
        <f>SUM(D1027:D1035)</f>
        <v>0</v>
      </c>
      <c r="E1026" s="275">
        <f>SUM(E1027:E1035)</f>
        <v>3621</v>
      </c>
      <c r="F1026" s="275"/>
      <c r="G1026" s="275"/>
      <c r="H1026" s="275">
        <f t="shared" si="18"/>
        <v>4421.64</v>
      </c>
    </row>
    <row r="1027" ht="25.05" customHeight="1" spans="1:8">
      <c r="A1027" s="278" t="s">
        <v>1949</v>
      </c>
      <c r="B1027" s="278" t="s">
        <v>153</v>
      </c>
      <c r="C1027" s="275">
        <v>800.64</v>
      </c>
      <c r="D1027" s="275"/>
      <c r="E1027" s="275">
        <v>3621</v>
      </c>
      <c r="F1027" s="275"/>
      <c r="G1027" s="275"/>
      <c r="H1027" s="275">
        <f t="shared" si="18"/>
        <v>4421.64</v>
      </c>
    </row>
    <row r="1028" ht="25.05" customHeight="1" spans="1:8">
      <c r="A1028" s="278" t="s">
        <v>1950</v>
      </c>
      <c r="B1028" s="278" t="s">
        <v>155</v>
      </c>
      <c r="C1028" s="275">
        <v>0</v>
      </c>
      <c r="D1028" s="275"/>
      <c r="E1028" s="275"/>
      <c r="F1028" s="275"/>
      <c r="G1028" s="275"/>
      <c r="H1028" s="275">
        <f t="shared" si="18"/>
        <v>0</v>
      </c>
    </row>
    <row r="1029" ht="25.05" customHeight="1" spans="1:8">
      <c r="A1029" s="278" t="s">
        <v>1951</v>
      </c>
      <c r="B1029" s="278" t="s">
        <v>157</v>
      </c>
      <c r="C1029" s="275">
        <v>0</v>
      </c>
      <c r="D1029" s="275"/>
      <c r="E1029" s="275"/>
      <c r="F1029" s="275"/>
      <c r="G1029" s="275"/>
      <c r="H1029" s="275">
        <f t="shared" ref="H1029:H1092" si="19">C1029+D1029+E1029</f>
        <v>0</v>
      </c>
    </row>
    <row r="1030" ht="25.05" customHeight="1" spans="1:8">
      <c r="A1030" s="278" t="s">
        <v>1952</v>
      </c>
      <c r="B1030" s="278" t="s">
        <v>1953</v>
      </c>
      <c r="C1030" s="275">
        <v>0</v>
      </c>
      <c r="D1030" s="275"/>
      <c r="E1030" s="275"/>
      <c r="F1030" s="275"/>
      <c r="G1030" s="275"/>
      <c r="H1030" s="275">
        <f t="shared" si="19"/>
        <v>0</v>
      </c>
    </row>
    <row r="1031" ht="25.05" customHeight="1" spans="1:8">
      <c r="A1031" s="278" t="s">
        <v>1954</v>
      </c>
      <c r="B1031" s="278" t="s">
        <v>1955</v>
      </c>
      <c r="C1031" s="275">
        <v>0</v>
      </c>
      <c r="D1031" s="275"/>
      <c r="E1031" s="275"/>
      <c r="F1031" s="275"/>
      <c r="G1031" s="275"/>
      <c r="H1031" s="275">
        <f t="shared" si="19"/>
        <v>0</v>
      </c>
    </row>
    <row r="1032" ht="25.05" customHeight="1" spans="1:8">
      <c r="A1032" s="278" t="s">
        <v>1956</v>
      </c>
      <c r="B1032" s="278" t="s">
        <v>1957</v>
      </c>
      <c r="C1032" s="275">
        <v>0</v>
      </c>
      <c r="D1032" s="275"/>
      <c r="E1032" s="275"/>
      <c r="F1032" s="275"/>
      <c r="G1032" s="275"/>
      <c r="H1032" s="275">
        <f t="shared" si="19"/>
        <v>0</v>
      </c>
    </row>
    <row r="1033" ht="25.05" customHeight="1" spans="1:8">
      <c r="A1033" s="278" t="s">
        <v>1958</v>
      </c>
      <c r="B1033" s="278" t="s">
        <v>1959</v>
      </c>
      <c r="C1033" s="275">
        <v>0</v>
      </c>
      <c r="D1033" s="275"/>
      <c r="E1033" s="275"/>
      <c r="F1033" s="275"/>
      <c r="G1033" s="275"/>
      <c r="H1033" s="275">
        <f t="shared" si="19"/>
        <v>0</v>
      </c>
    </row>
    <row r="1034" ht="25.05" customHeight="1" spans="1:8">
      <c r="A1034" s="278" t="s">
        <v>1960</v>
      </c>
      <c r="B1034" s="278" t="s">
        <v>1961</v>
      </c>
      <c r="C1034" s="275">
        <v>0</v>
      </c>
      <c r="D1034" s="275"/>
      <c r="E1034" s="275"/>
      <c r="F1034" s="275"/>
      <c r="G1034" s="275"/>
      <c r="H1034" s="275">
        <f t="shared" si="19"/>
        <v>0</v>
      </c>
    </row>
    <row r="1035" ht="25.05" customHeight="1" spans="1:8">
      <c r="A1035" s="278" t="s">
        <v>1962</v>
      </c>
      <c r="B1035" s="278" t="s">
        <v>1963</v>
      </c>
      <c r="C1035" s="275">
        <v>0</v>
      </c>
      <c r="D1035" s="275"/>
      <c r="E1035" s="275"/>
      <c r="F1035" s="275"/>
      <c r="G1035" s="275"/>
      <c r="H1035" s="275">
        <f t="shared" si="19"/>
        <v>0</v>
      </c>
    </row>
    <row r="1036" ht="25.05" customHeight="1" spans="1:8">
      <c r="A1036" s="278" t="s">
        <v>1964</v>
      </c>
      <c r="B1036" s="279" t="s">
        <v>1965</v>
      </c>
      <c r="C1036" s="275">
        <f>SUM(C1037:C1051)</f>
        <v>0</v>
      </c>
      <c r="D1036" s="275"/>
      <c r="E1036" s="275"/>
      <c r="F1036" s="275"/>
      <c r="G1036" s="275"/>
      <c r="H1036" s="275">
        <f t="shared" si="19"/>
        <v>0</v>
      </c>
    </row>
    <row r="1037" ht="25.05" customHeight="1" spans="1:8">
      <c r="A1037" s="278" t="s">
        <v>1966</v>
      </c>
      <c r="B1037" s="278" t="s">
        <v>153</v>
      </c>
      <c r="C1037" s="275">
        <v>0</v>
      </c>
      <c r="D1037" s="275"/>
      <c r="E1037" s="275"/>
      <c r="F1037" s="275"/>
      <c r="G1037" s="275"/>
      <c r="H1037" s="275">
        <f t="shared" si="19"/>
        <v>0</v>
      </c>
    </row>
    <row r="1038" ht="25.05" customHeight="1" spans="1:8">
      <c r="A1038" s="278" t="s">
        <v>1967</v>
      </c>
      <c r="B1038" s="278" t="s">
        <v>155</v>
      </c>
      <c r="C1038" s="275">
        <v>0</v>
      </c>
      <c r="D1038" s="275"/>
      <c r="E1038" s="275"/>
      <c r="F1038" s="275"/>
      <c r="G1038" s="275"/>
      <c r="H1038" s="275">
        <f t="shared" si="19"/>
        <v>0</v>
      </c>
    </row>
    <row r="1039" ht="25.05" customHeight="1" spans="1:8">
      <c r="A1039" s="278" t="s">
        <v>1968</v>
      </c>
      <c r="B1039" s="278" t="s">
        <v>157</v>
      </c>
      <c r="C1039" s="275">
        <v>0</v>
      </c>
      <c r="D1039" s="275"/>
      <c r="E1039" s="275"/>
      <c r="F1039" s="275"/>
      <c r="G1039" s="275"/>
      <c r="H1039" s="275">
        <f t="shared" si="19"/>
        <v>0</v>
      </c>
    </row>
    <row r="1040" ht="25.05" customHeight="1" spans="1:8">
      <c r="A1040" s="278" t="s">
        <v>1969</v>
      </c>
      <c r="B1040" s="278" t="s">
        <v>1970</v>
      </c>
      <c r="C1040" s="275">
        <v>0</v>
      </c>
      <c r="D1040" s="275"/>
      <c r="E1040" s="275"/>
      <c r="F1040" s="275"/>
      <c r="G1040" s="275"/>
      <c r="H1040" s="275">
        <f t="shared" si="19"/>
        <v>0</v>
      </c>
    </row>
    <row r="1041" ht="25.05" customHeight="1" spans="1:8">
      <c r="A1041" s="278" t="s">
        <v>1971</v>
      </c>
      <c r="B1041" s="278" t="s">
        <v>1972</v>
      </c>
      <c r="C1041" s="275">
        <v>0</v>
      </c>
      <c r="D1041" s="275"/>
      <c r="E1041" s="275"/>
      <c r="F1041" s="275"/>
      <c r="G1041" s="275"/>
      <c r="H1041" s="275">
        <f t="shared" si="19"/>
        <v>0</v>
      </c>
    </row>
    <row r="1042" ht="25.05" customHeight="1" spans="1:8">
      <c r="A1042" s="278" t="s">
        <v>1973</v>
      </c>
      <c r="B1042" s="278" t="s">
        <v>1974</v>
      </c>
      <c r="C1042" s="275">
        <v>0</v>
      </c>
      <c r="D1042" s="275"/>
      <c r="E1042" s="275"/>
      <c r="F1042" s="275"/>
      <c r="G1042" s="275"/>
      <c r="H1042" s="275">
        <f t="shared" si="19"/>
        <v>0</v>
      </c>
    </row>
    <row r="1043" ht="25.05" customHeight="1" spans="1:8">
      <c r="A1043" s="278" t="s">
        <v>1975</v>
      </c>
      <c r="B1043" s="278" t="s">
        <v>1976</v>
      </c>
      <c r="C1043" s="275">
        <v>0</v>
      </c>
      <c r="D1043" s="275"/>
      <c r="E1043" s="275"/>
      <c r="F1043" s="275"/>
      <c r="G1043" s="275"/>
      <c r="H1043" s="275">
        <f t="shared" si="19"/>
        <v>0</v>
      </c>
    </row>
    <row r="1044" ht="25.05" customHeight="1" spans="1:8">
      <c r="A1044" s="278" t="s">
        <v>1977</v>
      </c>
      <c r="B1044" s="278" t="s">
        <v>1978</v>
      </c>
      <c r="C1044" s="275">
        <v>0</v>
      </c>
      <c r="D1044" s="275"/>
      <c r="E1044" s="275"/>
      <c r="F1044" s="275"/>
      <c r="G1044" s="275"/>
      <c r="H1044" s="275">
        <f t="shared" si="19"/>
        <v>0</v>
      </c>
    </row>
    <row r="1045" ht="25.05" customHeight="1" spans="1:8">
      <c r="A1045" s="278" t="s">
        <v>1979</v>
      </c>
      <c r="B1045" s="278" t="s">
        <v>1980</v>
      </c>
      <c r="C1045" s="275">
        <v>0</v>
      </c>
      <c r="D1045" s="275"/>
      <c r="E1045" s="275"/>
      <c r="F1045" s="275"/>
      <c r="G1045" s="275"/>
      <c r="H1045" s="275">
        <f t="shared" si="19"/>
        <v>0</v>
      </c>
    </row>
    <row r="1046" ht="25.05" customHeight="1" spans="1:8">
      <c r="A1046" s="278" t="s">
        <v>1981</v>
      </c>
      <c r="B1046" s="278" t="s">
        <v>1982</v>
      </c>
      <c r="C1046" s="275">
        <v>0</v>
      </c>
      <c r="D1046" s="275"/>
      <c r="E1046" s="275"/>
      <c r="F1046" s="275"/>
      <c r="G1046" s="275"/>
      <c r="H1046" s="275">
        <f t="shared" si="19"/>
        <v>0</v>
      </c>
    </row>
    <row r="1047" ht="25.05" customHeight="1" spans="1:8">
      <c r="A1047" s="278" t="s">
        <v>1983</v>
      </c>
      <c r="B1047" s="278" t="s">
        <v>1984</v>
      </c>
      <c r="C1047" s="275">
        <v>0</v>
      </c>
      <c r="D1047" s="275"/>
      <c r="E1047" s="275"/>
      <c r="F1047" s="275"/>
      <c r="G1047" s="275"/>
      <c r="H1047" s="275">
        <f t="shared" si="19"/>
        <v>0</v>
      </c>
    </row>
    <row r="1048" ht="25.05" customHeight="1" spans="1:8">
      <c r="A1048" s="278" t="s">
        <v>1985</v>
      </c>
      <c r="B1048" s="278" t="s">
        <v>1986</v>
      </c>
      <c r="C1048" s="275">
        <v>0</v>
      </c>
      <c r="D1048" s="275"/>
      <c r="E1048" s="275"/>
      <c r="F1048" s="275"/>
      <c r="G1048" s="275"/>
      <c r="H1048" s="275">
        <f t="shared" si="19"/>
        <v>0</v>
      </c>
    </row>
    <row r="1049" ht="25.05" customHeight="1" spans="1:8">
      <c r="A1049" s="278" t="s">
        <v>1987</v>
      </c>
      <c r="B1049" s="278" t="s">
        <v>1988</v>
      </c>
      <c r="C1049" s="275">
        <v>0</v>
      </c>
      <c r="D1049" s="275"/>
      <c r="E1049" s="275"/>
      <c r="F1049" s="275"/>
      <c r="G1049" s="275"/>
      <c r="H1049" s="275">
        <f t="shared" si="19"/>
        <v>0</v>
      </c>
    </row>
    <row r="1050" ht="25.05" customHeight="1" spans="1:8">
      <c r="A1050" s="278" t="s">
        <v>1989</v>
      </c>
      <c r="B1050" s="278" t="s">
        <v>1990</v>
      </c>
      <c r="C1050" s="275">
        <v>0</v>
      </c>
      <c r="D1050" s="275"/>
      <c r="E1050" s="275"/>
      <c r="F1050" s="275"/>
      <c r="G1050" s="275"/>
      <c r="H1050" s="275">
        <f t="shared" si="19"/>
        <v>0</v>
      </c>
    </row>
    <row r="1051" ht="25.05" customHeight="1" spans="1:8">
      <c r="A1051" s="278" t="s">
        <v>1991</v>
      </c>
      <c r="B1051" s="278" t="s">
        <v>1992</v>
      </c>
      <c r="C1051" s="275">
        <v>0</v>
      </c>
      <c r="D1051" s="275"/>
      <c r="E1051" s="275"/>
      <c r="F1051" s="275"/>
      <c r="G1051" s="275"/>
      <c r="H1051" s="275">
        <f t="shared" si="19"/>
        <v>0</v>
      </c>
    </row>
    <row r="1052" ht="25.05" customHeight="1" spans="1:8">
      <c r="A1052" s="278" t="s">
        <v>1993</v>
      </c>
      <c r="B1052" s="279" t="s">
        <v>1994</v>
      </c>
      <c r="C1052" s="275">
        <f>SUM(C1053:C1056)</f>
        <v>0</v>
      </c>
      <c r="D1052" s="275"/>
      <c r="E1052" s="275"/>
      <c r="F1052" s="275"/>
      <c r="G1052" s="275"/>
      <c r="H1052" s="275">
        <f t="shared" si="19"/>
        <v>0</v>
      </c>
    </row>
    <row r="1053" ht="25.05" customHeight="1" spans="1:8">
      <c r="A1053" s="278" t="s">
        <v>1995</v>
      </c>
      <c r="B1053" s="278" t="s">
        <v>153</v>
      </c>
      <c r="C1053" s="275">
        <v>0</v>
      </c>
      <c r="D1053" s="275"/>
      <c r="E1053" s="275"/>
      <c r="F1053" s="275"/>
      <c r="G1053" s="275"/>
      <c r="H1053" s="275">
        <f t="shared" si="19"/>
        <v>0</v>
      </c>
    </row>
    <row r="1054" ht="25.05" customHeight="1" spans="1:8">
      <c r="A1054" s="278" t="s">
        <v>1996</v>
      </c>
      <c r="B1054" s="278" t="s">
        <v>155</v>
      </c>
      <c r="C1054" s="275">
        <v>0</v>
      </c>
      <c r="D1054" s="275"/>
      <c r="E1054" s="275"/>
      <c r="F1054" s="275"/>
      <c r="G1054" s="275"/>
      <c r="H1054" s="275">
        <f t="shared" si="19"/>
        <v>0</v>
      </c>
    </row>
    <row r="1055" ht="25.05" customHeight="1" spans="1:8">
      <c r="A1055" s="278" t="s">
        <v>1997</v>
      </c>
      <c r="B1055" s="278" t="s">
        <v>157</v>
      </c>
      <c r="C1055" s="275">
        <v>0</v>
      </c>
      <c r="D1055" s="275"/>
      <c r="E1055" s="275"/>
      <c r="F1055" s="275"/>
      <c r="G1055" s="275"/>
      <c r="H1055" s="275">
        <f t="shared" si="19"/>
        <v>0</v>
      </c>
    </row>
    <row r="1056" ht="25.05" customHeight="1" spans="1:8">
      <c r="A1056" s="278" t="s">
        <v>1998</v>
      </c>
      <c r="B1056" s="278" t="s">
        <v>1999</v>
      </c>
      <c r="C1056" s="275">
        <v>0</v>
      </c>
      <c r="D1056" s="275"/>
      <c r="E1056" s="275"/>
      <c r="F1056" s="275"/>
      <c r="G1056" s="275"/>
      <c r="H1056" s="275">
        <f t="shared" si="19"/>
        <v>0</v>
      </c>
    </row>
    <row r="1057" ht="25.05" customHeight="1" spans="1:8">
      <c r="A1057" s="278" t="s">
        <v>2000</v>
      </c>
      <c r="B1057" s="279" t="s">
        <v>2001</v>
      </c>
      <c r="C1057" s="275">
        <f>SUM(C1058:C1067)</f>
        <v>90</v>
      </c>
      <c r="D1057" s="275"/>
      <c r="E1057" s="275"/>
      <c r="F1057" s="275"/>
      <c r="G1057" s="275"/>
      <c r="H1057" s="275">
        <f t="shared" si="19"/>
        <v>90</v>
      </c>
    </row>
    <row r="1058" ht="25.05" customHeight="1" spans="1:8">
      <c r="A1058" s="278" t="s">
        <v>2002</v>
      </c>
      <c r="B1058" s="278" t="s">
        <v>153</v>
      </c>
      <c r="C1058" s="275"/>
      <c r="D1058" s="275"/>
      <c r="E1058" s="275"/>
      <c r="F1058" s="275"/>
      <c r="G1058" s="275"/>
      <c r="H1058" s="275">
        <f t="shared" si="19"/>
        <v>0</v>
      </c>
    </row>
    <row r="1059" ht="25.05" customHeight="1" spans="1:8">
      <c r="A1059" s="278" t="s">
        <v>2003</v>
      </c>
      <c r="B1059" s="278" t="s">
        <v>155</v>
      </c>
      <c r="C1059" s="275">
        <v>0</v>
      </c>
      <c r="D1059" s="275"/>
      <c r="E1059" s="275"/>
      <c r="F1059" s="275"/>
      <c r="G1059" s="275"/>
      <c r="H1059" s="275">
        <f t="shared" si="19"/>
        <v>0</v>
      </c>
    </row>
    <row r="1060" ht="25.05" customHeight="1" spans="1:8">
      <c r="A1060" s="278" t="s">
        <v>2004</v>
      </c>
      <c r="B1060" s="278" t="s">
        <v>157</v>
      </c>
      <c r="C1060" s="275"/>
      <c r="D1060" s="275"/>
      <c r="E1060" s="275"/>
      <c r="F1060" s="275"/>
      <c r="G1060" s="275"/>
      <c r="H1060" s="275">
        <f t="shared" si="19"/>
        <v>0</v>
      </c>
    </row>
    <row r="1061" ht="25.05" customHeight="1" spans="1:8">
      <c r="A1061" s="278" t="s">
        <v>2005</v>
      </c>
      <c r="B1061" s="278" t="s">
        <v>2006</v>
      </c>
      <c r="C1061" s="275">
        <v>0</v>
      </c>
      <c r="D1061" s="275"/>
      <c r="E1061" s="275"/>
      <c r="F1061" s="275"/>
      <c r="G1061" s="275"/>
      <c r="H1061" s="275">
        <f t="shared" si="19"/>
        <v>0</v>
      </c>
    </row>
    <row r="1062" ht="25.05" customHeight="1" spans="1:8">
      <c r="A1062" s="278" t="s">
        <v>2007</v>
      </c>
      <c r="B1062" s="278" t="s">
        <v>2008</v>
      </c>
      <c r="C1062" s="275">
        <v>0</v>
      </c>
      <c r="D1062" s="275"/>
      <c r="E1062" s="275"/>
      <c r="F1062" s="275"/>
      <c r="G1062" s="275"/>
      <c r="H1062" s="275">
        <f t="shared" si="19"/>
        <v>0</v>
      </c>
    </row>
    <row r="1063" ht="25.05" customHeight="1" spans="1:8">
      <c r="A1063" s="278" t="s">
        <v>2009</v>
      </c>
      <c r="B1063" s="278" t="s">
        <v>2010</v>
      </c>
      <c r="C1063" s="275">
        <v>0</v>
      </c>
      <c r="D1063" s="275"/>
      <c r="E1063" s="275"/>
      <c r="F1063" s="275"/>
      <c r="G1063" s="275"/>
      <c r="H1063" s="275">
        <f t="shared" si="19"/>
        <v>0</v>
      </c>
    </row>
    <row r="1064" ht="25.05" customHeight="1" spans="1:8">
      <c r="A1064" s="278" t="s">
        <v>2011</v>
      </c>
      <c r="B1064" s="278" t="s">
        <v>2012</v>
      </c>
      <c r="C1064" s="275">
        <v>0</v>
      </c>
      <c r="D1064" s="275"/>
      <c r="E1064" s="275"/>
      <c r="F1064" s="275"/>
      <c r="G1064" s="275"/>
      <c r="H1064" s="275">
        <f t="shared" si="19"/>
        <v>0</v>
      </c>
    </row>
    <row r="1065" ht="25.05" customHeight="1" spans="1:8">
      <c r="A1065" s="278" t="s">
        <v>2013</v>
      </c>
      <c r="B1065" s="278" t="s">
        <v>2014</v>
      </c>
      <c r="C1065" s="275">
        <v>90</v>
      </c>
      <c r="D1065" s="275"/>
      <c r="E1065" s="275"/>
      <c r="F1065" s="275"/>
      <c r="G1065" s="275"/>
      <c r="H1065" s="275">
        <f t="shared" si="19"/>
        <v>90</v>
      </c>
    </row>
    <row r="1066" ht="25.05" customHeight="1" spans="1:8">
      <c r="A1066" s="278" t="s">
        <v>2015</v>
      </c>
      <c r="B1066" s="278" t="s">
        <v>171</v>
      </c>
      <c r="C1066" s="275">
        <v>0</v>
      </c>
      <c r="D1066" s="275"/>
      <c r="E1066" s="275"/>
      <c r="F1066" s="275"/>
      <c r="G1066" s="275"/>
      <c r="H1066" s="275">
        <f t="shared" si="19"/>
        <v>0</v>
      </c>
    </row>
    <row r="1067" ht="25.05" customHeight="1" spans="1:8">
      <c r="A1067" s="278" t="s">
        <v>2016</v>
      </c>
      <c r="B1067" s="278" t="s">
        <v>2017</v>
      </c>
      <c r="C1067" s="275"/>
      <c r="D1067" s="275"/>
      <c r="E1067" s="275"/>
      <c r="F1067" s="275"/>
      <c r="G1067" s="275"/>
      <c r="H1067" s="275">
        <f t="shared" si="19"/>
        <v>0</v>
      </c>
    </row>
    <row r="1068" ht="25.05" customHeight="1" spans="1:8">
      <c r="A1068" s="278" t="s">
        <v>2018</v>
      </c>
      <c r="B1068" s="279" t="s">
        <v>2019</v>
      </c>
      <c r="C1068" s="275">
        <f>SUM(C1069:C1074)</f>
        <v>0</v>
      </c>
      <c r="D1068" s="275"/>
      <c r="E1068" s="275"/>
      <c r="F1068" s="275"/>
      <c r="G1068" s="275"/>
      <c r="H1068" s="275">
        <f t="shared" si="19"/>
        <v>0</v>
      </c>
    </row>
    <row r="1069" ht="25.05" customHeight="1" spans="1:8">
      <c r="A1069" s="278" t="s">
        <v>2020</v>
      </c>
      <c r="B1069" s="278" t="s">
        <v>153</v>
      </c>
      <c r="C1069" s="275">
        <v>0</v>
      </c>
      <c r="D1069" s="275"/>
      <c r="E1069" s="275"/>
      <c r="F1069" s="275"/>
      <c r="G1069" s="275"/>
      <c r="H1069" s="275">
        <f t="shared" si="19"/>
        <v>0</v>
      </c>
    </row>
    <row r="1070" ht="25.05" customHeight="1" spans="1:8">
      <c r="A1070" s="278" t="s">
        <v>2021</v>
      </c>
      <c r="B1070" s="278" t="s">
        <v>155</v>
      </c>
      <c r="C1070" s="275">
        <v>0</v>
      </c>
      <c r="D1070" s="275"/>
      <c r="E1070" s="275"/>
      <c r="F1070" s="275"/>
      <c r="G1070" s="275"/>
      <c r="H1070" s="275">
        <f t="shared" si="19"/>
        <v>0</v>
      </c>
    </row>
    <row r="1071" ht="25.05" customHeight="1" spans="1:8">
      <c r="A1071" s="278" t="s">
        <v>2022</v>
      </c>
      <c r="B1071" s="278" t="s">
        <v>157</v>
      </c>
      <c r="C1071" s="275">
        <v>0</v>
      </c>
      <c r="D1071" s="275"/>
      <c r="E1071" s="275"/>
      <c r="F1071" s="275"/>
      <c r="G1071" s="275"/>
      <c r="H1071" s="275">
        <f t="shared" si="19"/>
        <v>0</v>
      </c>
    </row>
    <row r="1072" ht="25.05" customHeight="1" spans="1:8">
      <c r="A1072" s="278" t="s">
        <v>2023</v>
      </c>
      <c r="B1072" s="278" t="s">
        <v>2024</v>
      </c>
      <c r="C1072" s="275">
        <v>0</v>
      </c>
      <c r="D1072" s="275"/>
      <c r="E1072" s="275"/>
      <c r="F1072" s="275"/>
      <c r="G1072" s="275"/>
      <c r="H1072" s="275">
        <f t="shared" si="19"/>
        <v>0</v>
      </c>
    </row>
    <row r="1073" ht="25.05" customHeight="1" spans="1:8">
      <c r="A1073" s="278" t="s">
        <v>2025</v>
      </c>
      <c r="B1073" s="278" t="s">
        <v>2026</v>
      </c>
      <c r="C1073" s="275">
        <v>0</v>
      </c>
      <c r="D1073" s="275"/>
      <c r="E1073" s="275"/>
      <c r="F1073" s="275"/>
      <c r="G1073" s="275"/>
      <c r="H1073" s="275">
        <f t="shared" si="19"/>
        <v>0</v>
      </c>
    </row>
    <row r="1074" ht="25.05" customHeight="1" spans="1:8">
      <c r="A1074" s="278" t="s">
        <v>2027</v>
      </c>
      <c r="B1074" s="278" t="s">
        <v>2028</v>
      </c>
      <c r="C1074" s="275">
        <v>0</v>
      </c>
      <c r="D1074" s="275"/>
      <c r="E1074" s="275"/>
      <c r="F1074" s="275"/>
      <c r="G1074" s="275"/>
      <c r="H1074" s="275">
        <f t="shared" si="19"/>
        <v>0</v>
      </c>
    </row>
    <row r="1075" ht="25.05" customHeight="1" spans="1:8">
      <c r="A1075" s="278" t="s">
        <v>2029</v>
      </c>
      <c r="B1075" s="279" t="s">
        <v>2030</v>
      </c>
      <c r="C1075" s="275">
        <f>SUM(C1076:C1082)</f>
        <v>140.94</v>
      </c>
      <c r="D1075" s="275"/>
      <c r="E1075" s="275"/>
      <c r="F1075" s="275"/>
      <c r="G1075" s="275"/>
      <c r="H1075" s="275">
        <f t="shared" si="19"/>
        <v>140.94</v>
      </c>
    </row>
    <row r="1076" ht="25.05" customHeight="1" spans="1:8">
      <c r="A1076" s="278" t="s">
        <v>2031</v>
      </c>
      <c r="B1076" s="278" t="s">
        <v>153</v>
      </c>
      <c r="C1076" s="275">
        <v>140.94</v>
      </c>
      <c r="D1076" s="275"/>
      <c r="E1076" s="275"/>
      <c r="F1076" s="275"/>
      <c r="G1076" s="275"/>
      <c r="H1076" s="275">
        <f t="shared" si="19"/>
        <v>140.94</v>
      </c>
    </row>
    <row r="1077" ht="25.05" customHeight="1" spans="1:8">
      <c r="A1077" s="278" t="s">
        <v>2032</v>
      </c>
      <c r="B1077" s="278" t="s">
        <v>155</v>
      </c>
      <c r="C1077" s="275"/>
      <c r="D1077" s="275"/>
      <c r="E1077" s="275"/>
      <c r="F1077" s="275"/>
      <c r="G1077" s="275"/>
      <c r="H1077" s="275">
        <f t="shared" si="19"/>
        <v>0</v>
      </c>
    </row>
    <row r="1078" ht="25.05" customHeight="1" spans="1:8">
      <c r="A1078" s="278" t="s">
        <v>2033</v>
      </c>
      <c r="B1078" s="278" t="s">
        <v>157</v>
      </c>
      <c r="C1078" s="275"/>
      <c r="D1078" s="275"/>
      <c r="E1078" s="275"/>
      <c r="F1078" s="275"/>
      <c r="G1078" s="275"/>
      <c r="H1078" s="275">
        <f t="shared" si="19"/>
        <v>0</v>
      </c>
    </row>
    <row r="1079" ht="25.05" customHeight="1" spans="1:8">
      <c r="A1079" s="278" t="s">
        <v>2034</v>
      </c>
      <c r="B1079" s="278" t="s">
        <v>2035</v>
      </c>
      <c r="C1079" s="275"/>
      <c r="D1079" s="275"/>
      <c r="E1079" s="275"/>
      <c r="F1079" s="275"/>
      <c r="G1079" s="275"/>
      <c r="H1079" s="275">
        <f t="shared" si="19"/>
        <v>0</v>
      </c>
    </row>
    <row r="1080" ht="25.05" customHeight="1" spans="1:8">
      <c r="A1080" s="278" t="s">
        <v>2036</v>
      </c>
      <c r="B1080" s="278" t="s">
        <v>2037</v>
      </c>
      <c r="C1080" s="275"/>
      <c r="D1080" s="275"/>
      <c r="E1080" s="275"/>
      <c r="F1080" s="275"/>
      <c r="G1080" s="275"/>
      <c r="H1080" s="275">
        <f t="shared" si="19"/>
        <v>0</v>
      </c>
    </row>
    <row r="1081" ht="25.05" customHeight="1" spans="1:8">
      <c r="A1081" s="278" t="s">
        <v>2038</v>
      </c>
      <c r="B1081" s="278" t="s">
        <v>2039</v>
      </c>
      <c r="C1081" s="275"/>
      <c r="D1081" s="275"/>
      <c r="E1081" s="275"/>
      <c r="F1081" s="275"/>
      <c r="G1081" s="275"/>
      <c r="H1081" s="275">
        <f t="shared" si="19"/>
        <v>0</v>
      </c>
    </row>
    <row r="1082" ht="25.05" customHeight="1" spans="1:8">
      <c r="A1082" s="278" t="s">
        <v>2040</v>
      </c>
      <c r="B1082" s="278" t="s">
        <v>2041</v>
      </c>
      <c r="C1082" s="275"/>
      <c r="D1082" s="275"/>
      <c r="E1082" s="275"/>
      <c r="F1082" s="275"/>
      <c r="G1082" s="275"/>
      <c r="H1082" s="275">
        <f t="shared" si="19"/>
        <v>0</v>
      </c>
    </row>
    <row r="1083" ht="25.05" customHeight="1" spans="1:8">
      <c r="A1083" s="278" t="s">
        <v>2042</v>
      </c>
      <c r="B1083" s="279" t="s">
        <v>2043</v>
      </c>
      <c r="C1083" s="275">
        <f>SUM(C1084:C1088)</f>
        <v>0</v>
      </c>
      <c r="D1083" s="275"/>
      <c r="E1083" s="275"/>
      <c r="F1083" s="275"/>
      <c r="G1083" s="275"/>
      <c r="H1083" s="275">
        <f t="shared" si="19"/>
        <v>0</v>
      </c>
    </row>
    <row r="1084" ht="25.05" customHeight="1" spans="1:8">
      <c r="A1084" s="278" t="s">
        <v>2044</v>
      </c>
      <c r="B1084" s="278" t="s">
        <v>2045</v>
      </c>
      <c r="C1084" s="275">
        <v>0</v>
      </c>
      <c r="D1084" s="275"/>
      <c r="E1084" s="275"/>
      <c r="F1084" s="275"/>
      <c r="G1084" s="275"/>
      <c r="H1084" s="275">
        <f t="shared" si="19"/>
        <v>0</v>
      </c>
    </row>
    <row r="1085" ht="25.05" customHeight="1" spans="1:8">
      <c r="A1085" s="278" t="s">
        <v>2046</v>
      </c>
      <c r="B1085" s="278" t="s">
        <v>2047</v>
      </c>
      <c r="C1085" s="275">
        <v>0</v>
      </c>
      <c r="D1085" s="275"/>
      <c r="E1085" s="275"/>
      <c r="F1085" s="275"/>
      <c r="G1085" s="275"/>
      <c r="H1085" s="275">
        <f t="shared" si="19"/>
        <v>0</v>
      </c>
    </row>
    <row r="1086" ht="25.05" customHeight="1" spans="1:8">
      <c r="A1086" s="278" t="s">
        <v>2048</v>
      </c>
      <c r="B1086" s="278" t="s">
        <v>2049</v>
      </c>
      <c r="C1086" s="275">
        <v>0</v>
      </c>
      <c r="D1086" s="275"/>
      <c r="E1086" s="275"/>
      <c r="F1086" s="275"/>
      <c r="G1086" s="275"/>
      <c r="H1086" s="275">
        <f t="shared" si="19"/>
        <v>0</v>
      </c>
    </row>
    <row r="1087" ht="25.05" customHeight="1" spans="1:8">
      <c r="A1087" s="278" t="s">
        <v>2050</v>
      </c>
      <c r="B1087" s="278" t="s">
        <v>2051</v>
      </c>
      <c r="C1087" s="275">
        <v>0</v>
      </c>
      <c r="D1087" s="275"/>
      <c r="E1087" s="275"/>
      <c r="F1087" s="275"/>
      <c r="G1087" s="275"/>
      <c r="H1087" s="275">
        <f t="shared" si="19"/>
        <v>0</v>
      </c>
    </row>
    <row r="1088" ht="25.05" customHeight="1" spans="1:8">
      <c r="A1088" s="278" t="s">
        <v>2052</v>
      </c>
      <c r="B1088" s="278" t="s">
        <v>2053</v>
      </c>
      <c r="C1088" s="275"/>
      <c r="D1088" s="275"/>
      <c r="E1088" s="275"/>
      <c r="F1088" s="275"/>
      <c r="G1088" s="275"/>
      <c r="H1088" s="275">
        <f t="shared" si="19"/>
        <v>0</v>
      </c>
    </row>
    <row r="1089" ht="25.05" customHeight="1" spans="1:8">
      <c r="A1089" s="278" t="s">
        <v>2054</v>
      </c>
      <c r="B1089" s="279" t="s">
        <v>2055</v>
      </c>
      <c r="C1089" s="275">
        <f>C1090+C1100+C1106</f>
        <v>1861.348</v>
      </c>
      <c r="D1089" s="275"/>
      <c r="E1089" s="275"/>
      <c r="F1089" s="275"/>
      <c r="G1089" s="275"/>
      <c r="H1089" s="275">
        <f t="shared" si="19"/>
        <v>1861.348</v>
      </c>
    </row>
    <row r="1090" ht="25.05" customHeight="1" spans="1:8">
      <c r="A1090" s="278" t="s">
        <v>2056</v>
      </c>
      <c r="B1090" s="279" t="s">
        <v>2057</v>
      </c>
      <c r="C1090" s="275">
        <f>SUM(C1091:C1099)</f>
        <v>1861.348</v>
      </c>
      <c r="D1090" s="275"/>
      <c r="E1090" s="275"/>
      <c r="F1090" s="275"/>
      <c r="G1090" s="275"/>
      <c r="H1090" s="275">
        <f t="shared" si="19"/>
        <v>1861.348</v>
      </c>
    </row>
    <row r="1091" ht="25.05" customHeight="1" spans="1:8">
      <c r="A1091" s="278" t="s">
        <v>2058</v>
      </c>
      <c r="B1091" s="278" t="s">
        <v>153</v>
      </c>
      <c r="C1091" s="275">
        <v>1346.728</v>
      </c>
      <c r="D1091" s="275"/>
      <c r="E1091" s="275"/>
      <c r="F1091" s="275"/>
      <c r="G1091" s="275"/>
      <c r="H1091" s="275">
        <f t="shared" si="19"/>
        <v>1346.728</v>
      </c>
    </row>
    <row r="1092" ht="25.05" customHeight="1" spans="1:8">
      <c r="A1092" s="278" t="s">
        <v>2059</v>
      </c>
      <c r="B1092" s="278" t="s">
        <v>155</v>
      </c>
      <c r="C1092" s="275">
        <v>100</v>
      </c>
      <c r="D1092" s="275"/>
      <c r="E1092" s="275"/>
      <c r="F1092" s="275"/>
      <c r="G1092" s="275"/>
      <c r="H1092" s="275">
        <f t="shared" si="19"/>
        <v>100</v>
      </c>
    </row>
    <row r="1093" ht="25.05" customHeight="1" spans="1:8">
      <c r="A1093" s="278" t="s">
        <v>2060</v>
      </c>
      <c r="B1093" s="278" t="s">
        <v>157</v>
      </c>
      <c r="C1093" s="275"/>
      <c r="D1093" s="275"/>
      <c r="E1093" s="275"/>
      <c r="F1093" s="275"/>
      <c r="G1093" s="275"/>
      <c r="H1093" s="275">
        <f t="shared" ref="H1093:H1156" si="20">C1093+D1093+E1093</f>
        <v>0</v>
      </c>
    </row>
    <row r="1094" ht="25.05" customHeight="1" spans="1:8">
      <c r="A1094" s="278" t="s">
        <v>2061</v>
      </c>
      <c r="B1094" s="278" t="s">
        <v>2062</v>
      </c>
      <c r="C1094" s="275"/>
      <c r="D1094" s="275"/>
      <c r="E1094" s="275"/>
      <c r="F1094" s="275"/>
      <c r="G1094" s="275"/>
      <c r="H1094" s="275">
        <f t="shared" si="20"/>
        <v>0</v>
      </c>
    </row>
    <row r="1095" ht="25.05" customHeight="1" spans="1:8">
      <c r="A1095" s="278" t="s">
        <v>2063</v>
      </c>
      <c r="B1095" s="278" t="s">
        <v>2064</v>
      </c>
      <c r="C1095" s="275">
        <v>414.62</v>
      </c>
      <c r="D1095" s="275"/>
      <c r="E1095" s="275"/>
      <c r="F1095" s="275"/>
      <c r="G1095" s="275"/>
      <c r="H1095" s="275">
        <f t="shared" si="20"/>
        <v>414.62</v>
      </c>
    </row>
    <row r="1096" ht="25.05" customHeight="1" spans="1:8">
      <c r="A1096" s="278" t="s">
        <v>2065</v>
      </c>
      <c r="B1096" s="278" t="s">
        <v>2066</v>
      </c>
      <c r="C1096" s="275"/>
      <c r="D1096" s="275"/>
      <c r="E1096" s="275"/>
      <c r="F1096" s="275"/>
      <c r="G1096" s="275"/>
      <c r="H1096" s="275">
        <f t="shared" si="20"/>
        <v>0</v>
      </c>
    </row>
    <row r="1097" ht="25.05" customHeight="1" spans="1:8">
      <c r="A1097" s="278" t="s">
        <v>2067</v>
      </c>
      <c r="B1097" s="278" t="s">
        <v>2068</v>
      </c>
      <c r="C1097" s="275"/>
      <c r="D1097" s="275"/>
      <c r="E1097" s="275"/>
      <c r="F1097" s="275"/>
      <c r="G1097" s="275"/>
      <c r="H1097" s="275">
        <f t="shared" si="20"/>
        <v>0</v>
      </c>
    </row>
    <row r="1098" ht="25.05" customHeight="1" spans="1:8">
      <c r="A1098" s="278" t="s">
        <v>2069</v>
      </c>
      <c r="B1098" s="278" t="s">
        <v>171</v>
      </c>
      <c r="C1098" s="275"/>
      <c r="D1098" s="275"/>
      <c r="E1098" s="275"/>
      <c r="F1098" s="275"/>
      <c r="G1098" s="275"/>
      <c r="H1098" s="275">
        <f t="shared" si="20"/>
        <v>0</v>
      </c>
    </row>
    <row r="1099" ht="25.05" customHeight="1" spans="1:8">
      <c r="A1099" s="278" t="s">
        <v>2070</v>
      </c>
      <c r="B1099" s="278" t="s">
        <v>2071</v>
      </c>
      <c r="C1099" s="275"/>
      <c r="D1099" s="275"/>
      <c r="E1099" s="275"/>
      <c r="F1099" s="275"/>
      <c r="G1099" s="275"/>
      <c r="H1099" s="275">
        <f t="shared" si="20"/>
        <v>0</v>
      </c>
    </row>
    <row r="1100" ht="25.05" customHeight="1" spans="1:8">
      <c r="A1100" s="278" t="s">
        <v>2072</v>
      </c>
      <c r="B1100" s="279" t="s">
        <v>2073</v>
      </c>
      <c r="C1100" s="275">
        <f>SUM(C1101:C1105)</f>
        <v>0</v>
      </c>
      <c r="D1100" s="275"/>
      <c r="E1100" s="275"/>
      <c r="F1100" s="275"/>
      <c r="G1100" s="275"/>
      <c r="H1100" s="275">
        <f t="shared" si="20"/>
        <v>0</v>
      </c>
    </row>
    <row r="1101" ht="25.05" customHeight="1" spans="1:8">
      <c r="A1101" s="278" t="s">
        <v>2074</v>
      </c>
      <c r="B1101" s="278" t="s">
        <v>153</v>
      </c>
      <c r="C1101" s="275">
        <v>0</v>
      </c>
      <c r="D1101" s="275"/>
      <c r="E1101" s="275"/>
      <c r="F1101" s="275"/>
      <c r="G1101" s="275"/>
      <c r="H1101" s="275">
        <f t="shared" si="20"/>
        <v>0</v>
      </c>
    </row>
    <row r="1102" ht="25.05" customHeight="1" spans="1:8">
      <c r="A1102" s="278" t="s">
        <v>2075</v>
      </c>
      <c r="B1102" s="278" t="s">
        <v>155</v>
      </c>
      <c r="C1102" s="275">
        <v>0</v>
      </c>
      <c r="D1102" s="275"/>
      <c r="E1102" s="275"/>
      <c r="F1102" s="275"/>
      <c r="G1102" s="275"/>
      <c r="H1102" s="275">
        <f t="shared" si="20"/>
        <v>0</v>
      </c>
    </row>
    <row r="1103" ht="25.05" customHeight="1" spans="1:8">
      <c r="A1103" s="278" t="s">
        <v>2076</v>
      </c>
      <c r="B1103" s="278" t="s">
        <v>157</v>
      </c>
      <c r="C1103" s="275">
        <v>0</v>
      </c>
      <c r="D1103" s="275"/>
      <c r="E1103" s="275"/>
      <c r="F1103" s="275"/>
      <c r="G1103" s="275"/>
      <c r="H1103" s="275">
        <f t="shared" si="20"/>
        <v>0</v>
      </c>
    </row>
    <row r="1104" ht="25.05" customHeight="1" spans="1:8">
      <c r="A1104" s="278" t="s">
        <v>2077</v>
      </c>
      <c r="B1104" s="278" t="s">
        <v>2078</v>
      </c>
      <c r="C1104" s="275">
        <v>0</v>
      </c>
      <c r="D1104" s="275"/>
      <c r="E1104" s="275"/>
      <c r="F1104" s="275"/>
      <c r="G1104" s="275"/>
      <c r="H1104" s="275">
        <f t="shared" si="20"/>
        <v>0</v>
      </c>
    </row>
    <row r="1105" ht="25.05" customHeight="1" spans="1:8">
      <c r="A1105" s="278" t="s">
        <v>2079</v>
      </c>
      <c r="B1105" s="278" t="s">
        <v>2080</v>
      </c>
      <c r="C1105" s="275"/>
      <c r="D1105" s="275"/>
      <c r="E1105" s="275"/>
      <c r="F1105" s="275"/>
      <c r="G1105" s="275"/>
      <c r="H1105" s="275">
        <f t="shared" si="20"/>
        <v>0</v>
      </c>
    </row>
    <row r="1106" ht="25.05" customHeight="1" spans="1:8">
      <c r="A1106" s="278" t="s">
        <v>2081</v>
      </c>
      <c r="B1106" s="279" t="s">
        <v>2082</v>
      </c>
      <c r="C1106" s="275">
        <f>SUM(C1107:C1108)</f>
        <v>0</v>
      </c>
      <c r="D1106" s="275"/>
      <c r="E1106" s="275"/>
      <c r="F1106" s="275"/>
      <c r="G1106" s="275"/>
      <c r="H1106" s="275">
        <f t="shared" si="20"/>
        <v>0</v>
      </c>
    </row>
    <row r="1107" ht="25.05" customHeight="1" spans="1:8">
      <c r="A1107" s="278" t="s">
        <v>2083</v>
      </c>
      <c r="B1107" s="278" t="s">
        <v>2084</v>
      </c>
      <c r="C1107" s="275">
        <v>0</v>
      </c>
      <c r="D1107" s="275"/>
      <c r="E1107" s="275"/>
      <c r="F1107" s="275"/>
      <c r="G1107" s="275"/>
      <c r="H1107" s="275">
        <f t="shared" si="20"/>
        <v>0</v>
      </c>
    </row>
    <row r="1108" ht="25.05" customHeight="1" spans="1:8">
      <c r="A1108" s="278" t="s">
        <v>2085</v>
      </c>
      <c r="B1108" s="278" t="s">
        <v>2086</v>
      </c>
      <c r="C1108" s="275">
        <v>0</v>
      </c>
      <c r="D1108" s="275"/>
      <c r="E1108" s="275"/>
      <c r="F1108" s="275"/>
      <c r="G1108" s="275"/>
      <c r="H1108" s="275">
        <f t="shared" si="20"/>
        <v>0</v>
      </c>
    </row>
    <row r="1109" ht="25.05" customHeight="1" spans="1:8">
      <c r="A1109" s="278" t="s">
        <v>2087</v>
      </c>
      <c r="B1109" s="279" t="s">
        <v>2088</v>
      </c>
      <c r="C1109" s="275">
        <f>C1110+C1117+C1127+C1133+C1136</f>
        <v>16</v>
      </c>
      <c r="D1109" s="275"/>
      <c r="E1109" s="275"/>
      <c r="F1109" s="275"/>
      <c r="G1109" s="275"/>
      <c r="H1109" s="275">
        <f t="shared" si="20"/>
        <v>16</v>
      </c>
    </row>
    <row r="1110" ht="25.05" customHeight="1" spans="1:8">
      <c r="A1110" s="278" t="s">
        <v>2089</v>
      </c>
      <c r="B1110" s="279" t="s">
        <v>2090</v>
      </c>
      <c r="C1110" s="275">
        <f>SUM(C1111:C1116)</f>
        <v>16</v>
      </c>
      <c r="D1110" s="275"/>
      <c r="E1110" s="275"/>
      <c r="F1110" s="275"/>
      <c r="G1110" s="275"/>
      <c r="H1110" s="275">
        <f t="shared" si="20"/>
        <v>16</v>
      </c>
    </row>
    <row r="1111" ht="25.05" customHeight="1" spans="1:8">
      <c r="A1111" s="278" t="s">
        <v>2091</v>
      </c>
      <c r="B1111" s="278" t="s">
        <v>153</v>
      </c>
      <c r="C1111" s="275">
        <v>16</v>
      </c>
      <c r="D1111" s="275"/>
      <c r="E1111" s="275"/>
      <c r="F1111" s="275"/>
      <c r="G1111" s="275"/>
      <c r="H1111" s="275">
        <f t="shared" si="20"/>
        <v>16</v>
      </c>
    </row>
    <row r="1112" ht="25.05" customHeight="1" spans="1:8">
      <c r="A1112" s="278" t="s">
        <v>2092</v>
      </c>
      <c r="B1112" s="278" t="s">
        <v>155</v>
      </c>
      <c r="C1112" s="275">
        <v>0</v>
      </c>
      <c r="D1112" s="275"/>
      <c r="E1112" s="275"/>
      <c r="F1112" s="275"/>
      <c r="G1112" s="275"/>
      <c r="H1112" s="275">
        <f t="shared" si="20"/>
        <v>0</v>
      </c>
    </row>
    <row r="1113" ht="25.05" customHeight="1" spans="1:8">
      <c r="A1113" s="278" t="s">
        <v>2093</v>
      </c>
      <c r="B1113" s="278" t="s">
        <v>157</v>
      </c>
      <c r="C1113" s="275">
        <v>0</v>
      </c>
      <c r="D1113" s="275"/>
      <c r="E1113" s="275"/>
      <c r="F1113" s="275"/>
      <c r="G1113" s="275"/>
      <c r="H1113" s="275">
        <f t="shared" si="20"/>
        <v>0</v>
      </c>
    </row>
    <row r="1114" ht="25.05" customHeight="1" spans="1:8">
      <c r="A1114" s="278" t="s">
        <v>2094</v>
      </c>
      <c r="B1114" s="278" t="s">
        <v>2095</v>
      </c>
      <c r="C1114" s="275">
        <v>0</v>
      </c>
      <c r="D1114" s="275"/>
      <c r="E1114" s="275"/>
      <c r="F1114" s="275"/>
      <c r="G1114" s="275"/>
      <c r="H1114" s="275">
        <f t="shared" si="20"/>
        <v>0</v>
      </c>
    </row>
    <row r="1115" ht="25.05" customHeight="1" spans="1:8">
      <c r="A1115" s="278" t="s">
        <v>2096</v>
      </c>
      <c r="B1115" s="278" t="s">
        <v>171</v>
      </c>
      <c r="C1115" s="275">
        <v>0</v>
      </c>
      <c r="D1115" s="275"/>
      <c r="E1115" s="275"/>
      <c r="F1115" s="275"/>
      <c r="G1115" s="275"/>
      <c r="H1115" s="275">
        <f t="shared" si="20"/>
        <v>0</v>
      </c>
    </row>
    <row r="1116" ht="25.05" customHeight="1" spans="1:8">
      <c r="A1116" s="278" t="s">
        <v>2097</v>
      </c>
      <c r="B1116" s="278" t="s">
        <v>2098</v>
      </c>
      <c r="C1116" s="275">
        <v>0</v>
      </c>
      <c r="D1116" s="275"/>
      <c r="E1116" s="275"/>
      <c r="F1116" s="275"/>
      <c r="G1116" s="275"/>
      <c r="H1116" s="275">
        <f t="shared" si="20"/>
        <v>0</v>
      </c>
    </row>
    <row r="1117" ht="25.05" customHeight="1" spans="1:8">
      <c r="A1117" s="278" t="s">
        <v>2099</v>
      </c>
      <c r="B1117" s="279" t="s">
        <v>2100</v>
      </c>
      <c r="C1117" s="275">
        <f>SUM(C1118:C1126)</f>
        <v>0</v>
      </c>
      <c r="D1117" s="275"/>
      <c r="E1117" s="275"/>
      <c r="F1117" s="275"/>
      <c r="G1117" s="275"/>
      <c r="H1117" s="275">
        <f t="shared" si="20"/>
        <v>0</v>
      </c>
    </row>
    <row r="1118" ht="25.05" customHeight="1" spans="1:8">
      <c r="A1118" s="278" t="s">
        <v>2101</v>
      </c>
      <c r="B1118" s="278" t="s">
        <v>2102</v>
      </c>
      <c r="C1118" s="275">
        <v>0</v>
      </c>
      <c r="D1118" s="275"/>
      <c r="E1118" s="275"/>
      <c r="F1118" s="275"/>
      <c r="G1118" s="275"/>
      <c r="H1118" s="275">
        <f t="shared" si="20"/>
        <v>0</v>
      </c>
    </row>
    <row r="1119" ht="25.05" customHeight="1" spans="1:8">
      <c r="A1119" s="278" t="s">
        <v>2103</v>
      </c>
      <c r="B1119" s="278" t="s">
        <v>2104</v>
      </c>
      <c r="C1119" s="275">
        <v>0</v>
      </c>
      <c r="D1119" s="275"/>
      <c r="E1119" s="275"/>
      <c r="F1119" s="275"/>
      <c r="G1119" s="275"/>
      <c r="H1119" s="275">
        <f t="shared" si="20"/>
        <v>0</v>
      </c>
    </row>
    <row r="1120" ht="25.05" customHeight="1" spans="1:8">
      <c r="A1120" s="278" t="s">
        <v>2105</v>
      </c>
      <c r="B1120" s="278" t="s">
        <v>2106</v>
      </c>
      <c r="C1120" s="275">
        <v>0</v>
      </c>
      <c r="D1120" s="275"/>
      <c r="E1120" s="275"/>
      <c r="F1120" s="275"/>
      <c r="G1120" s="275"/>
      <c r="H1120" s="275">
        <f t="shared" si="20"/>
        <v>0</v>
      </c>
    </row>
    <row r="1121" ht="25.05" customHeight="1" spans="1:8">
      <c r="A1121" s="278" t="s">
        <v>2107</v>
      </c>
      <c r="B1121" s="278" t="s">
        <v>2108</v>
      </c>
      <c r="C1121" s="275">
        <v>0</v>
      </c>
      <c r="D1121" s="275"/>
      <c r="E1121" s="275"/>
      <c r="F1121" s="275"/>
      <c r="G1121" s="275"/>
      <c r="H1121" s="275">
        <f t="shared" si="20"/>
        <v>0</v>
      </c>
    </row>
    <row r="1122" ht="25.05" customHeight="1" spans="1:8">
      <c r="A1122" s="278" t="s">
        <v>2109</v>
      </c>
      <c r="B1122" s="278" t="s">
        <v>2110</v>
      </c>
      <c r="C1122" s="275">
        <v>0</v>
      </c>
      <c r="D1122" s="275"/>
      <c r="E1122" s="275"/>
      <c r="F1122" s="275"/>
      <c r="G1122" s="275"/>
      <c r="H1122" s="275">
        <f t="shared" si="20"/>
        <v>0</v>
      </c>
    </row>
    <row r="1123" ht="25.05" customHeight="1" spans="1:8">
      <c r="A1123" s="278" t="s">
        <v>2111</v>
      </c>
      <c r="B1123" s="278" t="s">
        <v>2112</v>
      </c>
      <c r="C1123" s="275">
        <v>0</v>
      </c>
      <c r="D1123" s="275"/>
      <c r="E1123" s="275"/>
      <c r="F1123" s="275"/>
      <c r="G1123" s="275"/>
      <c r="H1123" s="275">
        <f t="shared" si="20"/>
        <v>0</v>
      </c>
    </row>
    <row r="1124" ht="25.05" customHeight="1" spans="1:8">
      <c r="A1124" s="278" t="s">
        <v>2113</v>
      </c>
      <c r="B1124" s="278" t="s">
        <v>2114</v>
      </c>
      <c r="C1124" s="275">
        <v>0</v>
      </c>
      <c r="D1124" s="275"/>
      <c r="E1124" s="275"/>
      <c r="F1124" s="275"/>
      <c r="G1124" s="275"/>
      <c r="H1124" s="275">
        <f t="shared" si="20"/>
        <v>0</v>
      </c>
    </row>
    <row r="1125" ht="25.05" customHeight="1" spans="1:8">
      <c r="A1125" s="278" t="s">
        <v>2115</v>
      </c>
      <c r="B1125" s="278" t="s">
        <v>2116</v>
      </c>
      <c r="C1125" s="275">
        <v>0</v>
      </c>
      <c r="D1125" s="275"/>
      <c r="E1125" s="275"/>
      <c r="F1125" s="275"/>
      <c r="G1125" s="275"/>
      <c r="H1125" s="275">
        <f t="shared" si="20"/>
        <v>0</v>
      </c>
    </row>
    <row r="1126" ht="25.05" customHeight="1" spans="1:8">
      <c r="A1126" s="278" t="s">
        <v>2117</v>
      </c>
      <c r="B1126" s="278" t="s">
        <v>2118</v>
      </c>
      <c r="C1126" s="275">
        <v>0</v>
      </c>
      <c r="D1126" s="275"/>
      <c r="E1126" s="275"/>
      <c r="F1126" s="275"/>
      <c r="G1126" s="275"/>
      <c r="H1126" s="275">
        <f t="shared" si="20"/>
        <v>0</v>
      </c>
    </row>
    <row r="1127" ht="25.05" customHeight="1" spans="1:8">
      <c r="A1127" s="278" t="s">
        <v>2119</v>
      </c>
      <c r="B1127" s="279" t="s">
        <v>2120</v>
      </c>
      <c r="C1127" s="275">
        <f>SUM(C1128:C1132)</f>
        <v>0</v>
      </c>
      <c r="D1127" s="275"/>
      <c r="E1127" s="275"/>
      <c r="F1127" s="275"/>
      <c r="G1127" s="275"/>
      <c r="H1127" s="275">
        <f t="shared" si="20"/>
        <v>0</v>
      </c>
    </row>
    <row r="1128" ht="25.05" customHeight="1" spans="1:8">
      <c r="A1128" s="278" t="s">
        <v>2121</v>
      </c>
      <c r="B1128" s="278" t="s">
        <v>2122</v>
      </c>
      <c r="C1128" s="275">
        <v>0</v>
      </c>
      <c r="D1128" s="275"/>
      <c r="E1128" s="275"/>
      <c r="F1128" s="275"/>
      <c r="G1128" s="275"/>
      <c r="H1128" s="275">
        <f t="shared" si="20"/>
        <v>0</v>
      </c>
    </row>
    <row r="1129" ht="25.05" customHeight="1" spans="1:8">
      <c r="A1129" s="278" t="s">
        <v>2123</v>
      </c>
      <c r="B1129" s="278" t="s">
        <v>2124</v>
      </c>
      <c r="C1129" s="275">
        <v>0</v>
      </c>
      <c r="D1129" s="275"/>
      <c r="E1129" s="275"/>
      <c r="F1129" s="275"/>
      <c r="G1129" s="275"/>
      <c r="H1129" s="275">
        <f t="shared" si="20"/>
        <v>0</v>
      </c>
    </row>
    <row r="1130" ht="25.05" customHeight="1" spans="1:8">
      <c r="A1130" s="278" t="s">
        <v>2125</v>
      </c>
      <c r="B1130" s="278" t="s">
        <v>2126</v>
      </c>
      <c r="C1130" s="275">
        <v>0</v>
      </c>
      <c r="D1130" s="275"/>
      <c r="E1130" s="275"/>
      <c r="F1130" s="275"/>
      <c r="G1130" s="275"/>
      <c r="H1130" s="275">
        <f t="shared" si="20"/>
        <v>0</v>
      </c>
    </row>
    <row r="1131" ht="25.05" customHeight="1" spans="1:8">
      <c r="A1131" s="278" t="s">
        <v>2127</v>
      </c>
      <c r="B1131" s="278" t="s">
        <v>2128</v>
      </c>
      <c r="C1131" s="275">
        <v>0</v>
      </c>
      <c r="D1131" s="275"/>
      <c r="E1131" s="275"/>
      <c r="F1131" s="275"/>
      <c r="G1131" s="275"/>
      <c r="H1131" s="275">
        <f t="shared" si="20"/>
        <v>0</v>
      </c>
    </row>
    <row r="1132" ht="25.05" customHeight="1" spans="1:8">
      <c r="A1132" s="278" t="s">
        <v>2129</v>
      </c>
      <c r="B1132" s="278" t="s">
        <v>2130</v>
      </c>
      <c r="C1132" s="275">
        <v>0</v>
      </c>
      <c r="D1132" s="275"/>
      <c r="E1132" s="275"/>
      <c r="F1132" s="275"/>
      <c r="G1132" s="275"/>
      <c r="H1132" s="275">
        <f t="shared" si="20"/>
        <v>0</v>
      </c>
    </row>
    <row r="1133" ht="25.05" customHeight="1" spans="1:8">
      <c r="A1133" s="278" t="s">
        <v>2131</v>
      </c>
      <c r="B1133" s="279" t="s">
        <v>2132</v>
      </c>
      <c r="C1133" s="275">
        <f>SUM(C1134:C1135)</f>
        <v>0</v>
      </c>
      <c r="D1133" s="275"/>
      <c r="E1133" s="275"/>
      <c r="F1133" s="275"/>
      <c r="G1133" s="275"/>
      <c r="H1133" s="275">
        <f t="shared" si="20"/>
        <v>0</v>
      </c>
    </row>
    <row r="1134" ht="25.05" customHeight="1" spans="1:8">
      <c r="A1134" s="278" t="s">
        <v>2133</v>
      </c>
      <c r="B1134" s="278" t="s">
        <v>2134</v>
      </c>
      <c r="C1134" s="275">
        <v>0</v>
      </c>
      <c r="D1134" s="275"/>
      <c r="E1134" s="275"/>
      <c r="F1134" s="275"/>
      <c r="G1134" s="275"/>
      <c r="H1134" s="275">
        <f t="shared" si="20"/>
        <v>0</v>
      </c>
    </row>
    <row r="1135" ht="25.05" customHeight="1" spans="1:8">
      <c r="A1135" s="278" t="s">
        <v>2135</v>
      </c>
      <c r="B1135" s="278" t="s">
        <v>2136</v>
      </c>
      <c r="C1135" s="275">
        <v>0</v>
      </c>
      <c r="D1135" s="275"/>
      <c r="E1135" s="275"/>
      <c r="F1135" s="275"/>
      <c r="G1135" s="275"/>
      <c r="H1135" s="275">
        <f t="shared" si="20"/>
        <v>0</v>
      </c>
    </row>
    <row r="1136" ht="25.05" customHeight="1" spans="1:8">
      <c r="A1136" s="278" t="s">
        <v>2137</v>
      </c>
      <c r="B1136" s="279" t="s">
        <v>2138</v>
      </c>
      <c r="C1136" s="275">
        <f>C1137+C1138</f>
        <v>0</v>
      </c>
      <c r="D1136" s="275"/>
      <c r="E1136" s="275"/>
      <c r="F1136" s="275"/>
      <c r="G1136" s="275"/>
      <c r="H1136" s="275">
        <f t="shared" si="20"/>
        <v>0</v>
      </c>
    </row>
    <row r="1137" ht="25.05" customHeight="1" spans="1:8">
      <c r="A1137" s="278" t="s">
        <v>2139</v>
      </c>
      <c r="B1137" s="278" t="s">
        <v>2140</v>
      </c>
      <c r="C1137" s="275">
        <v>0</v>
      </c>
      <c r="D1137" s="275"/>
      <c r="E1137" s="275"/>
      <c r="F1137" s="275"/>
      <c r="G1137" s="275"/>
      <c r="H1137" s="275">
        <f t="shared" si="20"/>
        <v>0</v>
      </c>
    </row>
    <row r="1138" ht="25.05" customHeight="1" spans="1:8">
      <c r="A1138" s="278" t="s">
        <v>2141</v>
      </c>
      <c r="B1138" s="278" t="s">
        <v>2142</v>
      </c>
      <c r="C1138" s="275">
        <v>0</v>
      </c>
      <c r="D1138" s="275"/>
      <c r="E1138" s="275"/>
      <c r="F1138" s="275"/>
      <c r="G1138" s="275"/>
      <c r="H1138" s="275">
        <f t="shared" si="20"/>
        <v>0</v>
      </c>
    </row>
    <row r="1139" ht="25.05" customHeight="1" spans="1:8">
      <c r="A1139" s="278" t="s">
        <v>2143</v>
      </c>
      <c r="B1139" s="279" t="s">
        <v>2144</v>
      </c>
      <c r="C1139" s="275">
        <f>SUM(C1140:C1148)</f>
        <v>0</v>
      </c>
      <c r="D1139" s="275"/>
      <c r="E1139" s="275"/>
      <c r="F1139" s="275"/>
      <c r="G1139" s="275"/>
      <c r="H1139" s="275">
        <f t="shared" si="20"/>
        <v>0</v>
      </c>
    </row>
    <row r="1140" ht="25.05" customHeight="1" spans="1:8">
      <c r="A1140" s="278" t="s">
        <v>2145</v>
      </c>
      <c r="B1140" s="279" t="s">
        <v>2146</v>
      </c>
      <c r="C1140" s="275">
        <v>0</v>
      </c>
      <c r="D1140" s="275"/>
      <c r="E1140" s="275"/>
      <c r="F1140" s="275"/>
      <c r="G1140" s="275"/>
      <c r="H1140" s="275">
        <f t="shared" si="20"/>
        <v>0</v>
      </c>
    </row>
    <row r="1141" ht="25.05" customHeight="1" spans="1:8">
      <c r="A1141" s="278" t="s">
        <v>2147</v>
      </c>
      <c r="B1141" s="279" t="s">
        <v>2148</v>
      </c>
      <c r="C1141" s="275">
        <v>0</v>
      </c>
      <c r="D1141" s="275"/>
      <c r="E1141" s="275"/>
      <c r="F1141" s="275"/>
      <c r="G1141" s="275"/>
      <c r="H1141" s="275">
        <f t="shared" si="20"/>
        <v>0</v>
      </c>
    </row>
    <row r="1142" ht="25.05" customHeight="1" spans="1:8">
      <c r="A1142" s="278" t="s">
        <v>2149</v>
      </c>
      <c r="B1142" s="279" t="s">
        <v>2150</v>
      </c>
      <c r="C1142" s="275">
        <v>0</v>
      </c>
      <c r="D1142" s="275"/>
      <c r="E1142" s="275"/>
      <c r="F1142" s="275"/>
      <c r="G1142" s="275"/>
      <c r="H1142" s="275">
        <f t="shared" si="20"/>
        <v>0</v>
      </c>
    </row>
    <row r="1143" ht="25.05" customHeight="1" spans="1:8">
      <c r="A1143" s="278" t="s">
        <v>2151</v>
      </c>
      <c r="B1143" s="279" t="s">
        <v>2152</v>
      </c>
      <c r="C1143" s="275">
        <v>0</v>
      </c>
      <c r="D1143" s="275"/>
      <c r="E1143" s="275"/>
      <c r="F1143" s="275"/>
      <c r="G1143" s="275"/>
      <c r="H1143" s="275">
        <f t="shared" si="20"/>
        <v>0</v>
      </c>
    </row>
    <row r="1144" ht="25.05" customHeight="1" spans="1:8">
      <c r="A1144" s="278" t="s">
        <v>2153</v>
      </c>
      <c r="B1144" s="279" t="s">
        <v>2154</v>
      </c>
      <c r="C1144" s="275">
        <v>0</v>
      </c>
      <c r="D1144" s="275"/>
      <c r="E1144" s="275"/>
      <c r="F1144" s="275"/>
      <c r="G1144" s="275"/>
      <c r="H1144" s="275">
        <f t="shared" si="20"/>
        <v>0</v>
      </c>
    </row>
    <row r="1145" ht="25.05" customHeight="1" spans="1:8">
      <c r="A1145" s="278" t="s">
        <v>2155</v>
      </c>
      <c r="B1145" s="279" t="s">
        <v>2156</v>
      </c>
      <c r="C1145" s="275">
        <v>0</v>
      </c>
      <c r="D1145" s="275"/>
      <c r="E1145" s="275"/>
      <c r="F1145" s="275"/>
      <c r="G1145" s="275"/>
      <c r="H1145" s="275">
        <f t="shared" si="20"/>
        <v>0</v>
      </c>
    </row>
    <row r="1146" ht="25.05" customHeight="1" spans="1:8">
      <c r="A1146" s="278" t="s">
        <v>2157</v>
      </c>
      <c r="B1146" s="279" t="s">
        <v>2158</v>
      </c>
      <c r="C1146" s="275">
        <v>0</v>
      </c>
      <c r="D1146" s="275"/>
      <c r="E1146" s="275"/>
      <c r="F1146" s="275"/>
      <c r="G1146" s="275"/>
      <c r="H1146" s="275">
        <f t="shared" si="20"/>
        <v>0</v>
      </c>
    </row>
    <row r="1147" ht="25.05" customHeight="1" spans="1:8">
      <c r="A1147" s="278" t="s">
        <v>2159</v>
      </c>
      <c r="B1147" s="279" t="s">
        <v>2160</v>
      </c>
      <c r="C1147" s="275">
        <v>0</v>
      </c>
      <c r="D1147" s="275"/>
      <c r="E1147" s="275"/>
      <c r="F1147" s="275"/>
      <c r="G1147" s="275"/>
      <c r="H1147" s="275">
        <f t="shared" si="20"/>
        <v>0</v>
      </c>
    </row>
    <row r="1148" ht="25.05" customHeight="1" spans="1:8">
      <c r="A1148" s="278" t="s">
        <v>2161</v>
      </c>
      <c r="B1148" s="279" t="s">
        <v>2162</v>
      </c>
      <c r="C1148" s="275">
        <v>0</v>
      </c>
      <c r="D1148" s="275"/>
      <c r="E1148" s="275"/>
      <c r="F1148" s="275"/>
      <c r="G1148" s="275"/>
      <c r="H1148" s="275">
        <f t="shared" si="20"/>
        <v>0</v>
      </c>
    </row>
    <row r="1149" ht="25.05" customHeight="1" spans="1:8">
      <c r="A1149" s="278" t="s">
        <v>2163</v>
      </c>
      <c r="B1149" s="279" t="s">
        <v>2164</v>
      </c>
      <c r="C1149" s="275">
        <f>C1150+C1177+C1192</f>
        <v>3198.6588</v>
      </c>
      <c r="D1149" s="275">
        <f>D1150+D1177+D1192</f>
        <v>0</v>
      </c>
      <c r="E1149" s="275">
        <f>E1150+E1177+E1192</f>
        <v>985</v>
      </c>
      <c r="F1149" s="275"/>
      <c r="G1149" s="275"/>
      <c r="H1149" s="275">
        <f t="shared" si="20"/>
        <v>4183.6588</v>
      </c>
    </row>
    <row r="1150" ht="25.05" customHeight="1" spans="1:8">
      <c r="A1150" s="278" t="s">
        <v>2165</v>
      </c>
      <c r="B1150" s="279" t="s">
        <v>2166</v>
      </c>
      <c r="C1150" s="275">
        <f>SUM(C1151:C1176)</f>
        <v>3095.83</v>
      </c>
      <c r="D1150" s="275">
        <f>SUM(D1151:D1176)</f>
        <v>0</v>
      </c>
      <c r="E1150" s="275">
        <f>SUM(E1151:E1176)</f>
        <v>985</v>
      </c>
      <c r="F1150" s="275"/>
      <c r="G1150" s="275"/>
      <c r="H1150" s="275">
        <f t="shared" si="20"/>
        <v>4080.83</v>
      </c>
    </row>
    <row r="1151" ht="25.05" customHeight="1" spans="1:8">
      <c r="A1151" s="278" t="s">
        <v>2167</v>
      </c>
      <c r="B1151" s="278" t="s">
        <v>153</v>
      </c>
      <c r="C1151" s="275">
        <v>3095.83</v>
      </c>
      <c r="D1151" s="275"/>
      <c r="E1151" s="275">
        <v>985</v>
      </c>
      <c r="F1151" s="275"/>
      <c r="G1151" s="275"/>
      <c r="H1151" s="275">
        <f t="shared" si="20"/>
        <v>4080.83</v>
      </c>
    </row>
    <row r="1152" ht="25.05" customHeight="1" spans="1:8">
      <c r="A1152" s="278" t="s">
        <v>2168</v>
      </c>
      <c r="B1152" s="278" t="s">
        <v>155</v>
      </c>
      <c r="C1152" s="275"/>
      <c r="D1152" s="275"/>
      <c r="E1152" s="275"/>
      <c r="F1152" s="275"/>
      <c r="G1152" s="275"/>
      <c r="H1152" s="275">
        <f t="shared" si="20"/>
        <v>0</v>
      </c>
    </row>
    <row r="1153" ht="25.05" customHeight="1" spans="1:8">
      <c r="A1153" s="278" t="s">
        <v>2169</v>
      </c>
      <c r="B1153" s="278" t="s">
        <v>157</v>
      </c>
      <c r="C1153" s="275"/>
      <c r="D1153" s="275"/>
      <c r="E1153" s="275"/>
      <c r="F1153" s="275"/>
      <c r="G1153" s="275"/>
      <c r="H1153" s="275">
        <f t="shared" si="20"/>
        <v>0</v>
      </c>
    </row>
    <row r="1154" ht="25.05" customHeight="1" spans="1:8">
      <c r="A1154" s="278" t="s">
        <v>2170</v>
      </c>
      <c r="B1154" s="278" t="s">
        <v>2171</v>
      </c>
      <c r="C1154" s="275"/>
      <c r="D1154" s="275"/>
      <c r="E1154" s="275"/>
      <c r="F1154" s="275"/>
      <c r="G1154" s="275"/>
      <c r="H1154" s="275">
        <f t="shared" si="20"/>
        <v>0</v>
      </c>
    </row>
    <row r="1155" ht="25.05" customHeight="1" spans="1:8">
      <c r="A1155" s="278" t="s">
        <v>2172</v>
      </c>
      <c r="B1155" s="278" t="s">
        <v>2173</v>
      </c>
      <c r="C1155" s="275"/>
      <c r="D1155" s="275"/>
      <c r="E1155" s="275"/>
      <c r="F1155" s="275"/>
      <c r="G1155" s="275"/>
      <c r="H1155" s="275">
        <f t="shared" si="20"/>
        <v>0</v>
      </c>
    </row>
    <row r="1156" ht="25.05" customHeight="1" spans="1:8">
      <c r="A1156" s="278" t="s">
        <v>2174</v>
      </c>
      <c r="B1156" s="278" t="s">
        <v>2175</v>
      </c>
      <c r="C1156" s="275"/>
      <c r="D1156" s="275"/>
      <c r="E1156" s="275"/>
      <c r="F1156" s="275"/>
      <c r="G1156" s="275"/>
      <c r="H1156" s="275">
        <f t="shared" si="20"/>
        <v>0</v>
      </c>
    </row>
    <row r="1157" ht="25.05" customHeight="1" spans="1:8">
      <c r="A1157" s="278" t="s">
        <v>2176</v>
      </c>
      <c r="B1157" s="278" t="s">
        <v>2177</v>
      </c>
      <c r="C1157" s="275"/>
      <c r="D1157" s="275"/>
      <c r="E1157" s="275"/>
      <c r="F1157" s="275"/>
      <c r="G1157" s="275"/>
      <c r="H1157" s="275">
        <f t="shared" ref="H1157:H1205" si="21">C1157+D1157+E1157</f>
        <v>0</v>
      </c>
    </row>
    <row r="1158" ht="25.05" customHeight="1" spans="1:8">
      <c r="A1158" s="278" t="s">
        <v>2178</v>
      </c>
      <c r="B1158" s="278" t="s">
        <v>2179</v>
      </c>
      <c r="C1158" s="275"/>
      <c r="D1158" s="275"/>
      <c r="E1158" s="275"/>
      <c r="F1158" s="275"/>
      <c r="G1158" s="275"/>
      <c r="H1158" s="275">
        <f t="shared" si="21"/>
        <v>0</v>
      </c>
    </row>
    <row r="1159" ht="25.05" customHeight="1" spans="1:8">
      <c r="A1159" s="278" t="s">
        <v>2180</v>
      </c>
      <c r="B1159" s="278" t="s">
        <v>2181</v>
      </c>
      <c r="C1159" s="275"/>
      <c r="D1159" s="275"/>
      <c r="E1159" s="275"/>
      <c r="F1159" s="275"/>
      <c r="G1159" s="275"/>
      <c r="H1159" s="275">
        <f t="shared" si="21"/>
        <v>0</v>
      </c>
    </row>
    <row r="1160" ht="25.05" customHeight="1" spans="1:8">
      <c r="A1160" s="278" t="s">
        <v>2182</v>
      </c>
      <c r="B1160" s="278" t="s">
        <v>2183</v>
      </c>
      <c r="C1160" s="275"/>
      <c r="D1160" s="275"/>
      <c r="E1160" s="275"/>
      <c r="F1160" s="275"/>
      <c r="G1160" s="275"/>
      <c r="H1160" s="275">
        <f t="shared" si="21"/>
        <v>0</v>
      </c>
    </row>
    <row r="1161" ht="25.05" customHeight="1" spans="1:8">
      <c r="A1161" s="278" t="s">
        <v>2184</v>
      </c>
      <c r="B1161" s="278" t="s">
        <v>2185</v>
      </c>
      <c r="C1161" s="275"/>
      <c r="D1161" s="275"/>
      <c r="E1161" s="275"/>
      <c r="F1161" s="275"/>
      <c r="G1161" s="275"/>
      <c r="H1161" s="275">
        <f t="shared" si="21"/>
        <v>0</v>
      </c>
    </row>
    <row r="1162" ht="25.05" customHeight="1" spans="1:8">
      <c r="A1162" s="278" t="s">
        <v>2186</v>
      </c>
      <c r="B1162" s="278" t="s">
        <v>2187</v>
      </c>
      <c r="C1162" s="275"/>
      <c r="D1162" s="275"/>
      <c r="E1162" s="275"/>
      <c r="F1162" s="275"/>
      <c r="G1162" s="275"/>
      <c r="H1162" s="275">
        <f t="shared" si="21"/>
        <v>0</v>
      </c>
    </row>
    <row r="1163" ht="25.05" customHeight="1" spans="1:8">
      <c r="A1163" s="278" t="s">
        <v>2188</v>
      </c>
      <c r="B1163" s="278" t="s">
        <v>2189</v>
      </c>
      <c r="C1163" s="275"/>
      <c r="D1163" s="275"/>
      <c r="E1163" s="275"/>
      <c r="F1163" s="275"/>
      <c r="G1163" s="275"/>
      <c r="H1163" s="275">
        <f t="shared" si="21"/>
        <v>0</v>
      </c>
    </row>
    <row r="1164" ht="25.05" customHeight="1" spans="1:8">
      <c r="A1164" s="278" t="s">
        <v>2190</v>
      </c>
      <c r="B1164" s="278" t="s">
        <v>2191</v>
      </c>
      <c r="C1164" s="275"/>
      <c r="D1164" s="275"/>
      <c r="E1164" s="275"/>
      <c r="F1164" s="275"/>
      <c r="G1164" s="275"/>
      <c r="H1164" s="275">
        <f t="shared" si="21"/>
        <v>0</v>
      </c>
    </row>
    <row r="1165" ht="25.05" customHeight="1" spans="1:8">
      <c r="A1165" s="278" t="s">
        <v>2192</v>
      </c>
      <c r="B1165" s="278" t="s">
        <v>2193</v>
      </c>
      <c r="C1165" s="275"/>
      <c r="D1165" s="275"/>
      <c r="E1165" s="275"/>
      <c r="F1165" s="275"/>
      <c r="G1165" s="275"/>
      <c r="H1165" s="275">
        <f t="shared" si="21"/>
        <v>0</v>
      </c>
    </row>
    <row r="1166" ht="25.05" customHeight="1" spans="1:8">
      <c r="A1166" s="278" t="s">
        <v>2194</v>
      </c>
      <c r="B1166" s="278" t="s">
        <v>2195</v>
      </c>
      <c r="C1166" s="275"/>
      <c r="D1166" s="275"/>
      <c r="E1166" s="275"/>
      <c r="F1166" s="275"/>
      <c r="G1166" s="275"/>
      <c r="H1166" s="275">
        <f t="shared" si="21"/>
        <v>0</v>
      </c>
    </row>
    <row r="1167" ht="25.05" customHeight="1" spans="1:8">
      <c r="A1167" s="278" t="s">
        <v>2196</v>
      </c>
      <c r="B1167" s="278" t="s">
        <v>2197</v>
      </c>
      <c r="C1167" s="275"/>
      <c r="D1167" s="275"/>
      <c r="E1167" s="275"/>
      <c r="F1167" s="275"/>
      <c r="G1167" s="275"/>
      <c r="H1167" s="275">
        <f t="shared" si="21"/>
        <v>0</v>
      </c>
    </row>
    <row r="1168" ht="25.05" customHeight="1" spans="1:8">
      <c r="A1168" s="278" t="s">
        <v>2198</v>
      </c>
      <c r="B1168" s="278" t="s">
        <v>2199</v>
      </c>
      <c r="C1168" s="275"/>
      <c r="D1168" s="275"/>
      <c r="E1168" s="275"/>
      <c r="F1168" s="275"/>
      <c r="G1168" s="275"/>
      <c r="H1168" s="275">
        <f t="shared" si="21"/>
        <v>0</v>
      </c>
    </row>
    <row r="1169" ht="25.05" customHeight="1" spans="1:8">
      <c r="A1169" s="278" t="s">
        <v>2200</v>
      </c>
      <c r="B1169" s="278" t="s">
        <v>2201</v>
      </c>
      <c r="C1169" s="275"/>
      <c r="D1169" s="275"/>
      <c r="E1169" s="275"/>
      <c r="F1169" s="275"/>
      <c r="G1169" s="275"/>
      <c r="H1169" s="275">
        <f t="shared" si="21"/>
        <v>0</v>
      </c>
    </row>
    <row r="1170" ht="25.05" customHeight="1" spans="1:8">
      <c r="A1170" s="278" t="s">
        <v>2202</v>
      </c>
      <c r="B1170" s="278" t="s">
        <v>2203</v>
      </c>
      <c r="C1170" s="275"/>
      <c r="D1170" s="275"/>
      <c r="E1170" s="275"/>
      <c r="F1170" s="275"/>
      <c r="G1170" s="275"/>
      <c r="H1170" s="275">
        <f t="shared" si="21"/>
        <v>0</v>
      </c>
    </row>
    <row r="1171" ht="25.05" customHeight="1" spans="1:8">
      <c r="A1171" s="278" t="s">
        <v>2204</v>
      </c>
      <c r="B1171" s="278" t="s">
        <v>2205</v>
      </c>
      <c r="C1171" s="275"/>
      <c r="D1171" s="275"/>
      <c r="E1171" s="275"/>
      <c r="F1171" s="275"/>
      <c r="G1171" s="275"/>
      <c r="H1171" s="275">
        <f t="shared" si="21"/>
        <v>0</v>
      </c>
    </row>
    <row r="1172" ht="25.05" customHeight="1" spans="1:8">
      <c r="A1172" s="278" t="s">
        <v>2206</v>
      </c>
      <c r="B1172" s="278" t="s">
        <v>2207</v>
      </c>
      <c r="C1172" s="275"/>
      <c r="D1172" s="275"/>
      <c r="E1172" s="275"/>
      <c r="F1172" s="275"/>
      <c r="G1172" s="275"/>
      <c r="H1172" s="275">
        <f t="shared" si="21"/>
        <v>0</v>
      </c>
    </row>
    <row r="1173" ht="25.05" customHeight="1" spans="1:8">
      <c r="A1173" s="278" t="s">
        <v>2208</v>
      </c>
      <c r="B1173" s="278" t="s">
        <v>2209</v>
      </c>
      <c r="C1173" s="275"/>
      <c r="D1173" s="275"/>
      <c r="E1173" s="275"/>
      <c r="F1173" s="275"/>
      <c r="G1173" s="275"/>
      <c r="H1173" s="275">
        <f t="shared" si="21"/>
        <v>0</v>
      </c>
    </row>
    <row r="1174" ht="25.05" customHeight="1" spans="1:8">
      <c r="A1174" s="278" t="s">
        <v>2210</v>
      </c>
      <c r="B1174" s="278" t="s">
        <v>2211</v>
      </c>
      <c r="C1174" s="275"/>
      <c r="D1174" s="275"/>
      <c r="E1174" s="275"/>
      <c r="F1174" s="275"/>
      <c r="G1174" s="275"/>
      <c r="H1174" s="275">
        <f t="shared" si="21"/>
        <v>0</v>
      </c>
    </row>
    <row r="1175" ht="25.05" customHeight="1" spans="1:8">
      <c r="A1175" s="278" t="s">
        <v>2212</v>
      </c>
      <c r="B1175" s="278" t="s">
        <v>171</v>
      </c>
      <c r="C1175" s="275"/>
      <c r="D1175" s="275"/>
      <c r="E1175" s="275"/>
      <c r="F1175" s="275"/>
      <c r="G1175" s="275"/>
      <c r="H1175" s="275">
        <f t="shared" si="21"/>
        <v>0</v>
      </c>
    </row>
    <row r="1176" ht="25.05" customHeight="1" spans="1:8">
      <c r="A1176" s="278" t="s">
        <v>2213</v>
      </c>
      <c r="B1176" s="278" t="s">
        <v>2214</v>
      </c>
      <c r="C1176" s="275"/>
      <c r="D1176" s="275"/>
      <c r="E1176" s="275"/>
      <c r="F1176" s="275"/>
      <c r="G1176" s="275"/>
      <c r="H1176" s="275">
        <f t="shared" si="21"/>
        <v>0</v>
      </c>
    </row>
    <row r="1177" ht="25.05" customHeight="1" spans="1:8">
      <c r="A1177" s="278" t="s">
        <v>2215</v>
      </c>
      <c r="B1177" s="279" t="s">
        <v>2216</v>
      </c>
      <c r="C1177" s="275">
        <f>SUM(C1178:C1191)</f>
        <v>102.8288</v>
      </c>
      <c r="D1177" s="275"/>
      <c r="E1177" s="275"/>
      <c r="F1177" s="275"/>
      <c r="G1177" s="275"/>
      <c r="H1177" s="275">
        <f t="shared" si="21"/>
        <v>102.8288</v>
      </c>
    </row>
    <row r="1178" ht="25.05" customHeight="1" spans="1:8">
      <c r="A1178" s="278" t="s">
        <v>2217</v>
      </c>
      <c r="B1178" s="278" t="s">
        <v>153</v>
      </c>
      <c r="C1178" s="275">
        <v>102.8288</v>
      </c>
      <c r="D1178" s="275"/>
      <c r="E1178" s="275"/>
      <c r="F1178" s="275"/>
      <c r="G1178" s="275"/>
      <c r="H1178" s="275">
        <f t="shared" si="21"/>
        <v>102.8288</v>
      </c>
    </row>
    <row r="1179" ht="25.05" customHeight="1" spans="1:8">
      <c r="A1179" s="278" t="s">
        <v>2218</v>
      </c>
      <c r="B1179" s="278" t="s">
        <v>155</v>
      </c>
      <c r="C1179" s="275">
        <v>0</v>
      </c>
      <c r="D1179" s="275"/>
      <c r="E1179" s="275"/>
      <c r="F1179" s="275"/>
      <c r="G1179" s="275"/>
      <c r="H1179" s="275">
        <f t="shared" si="21"/>
        <v>0</v>
      </c>
    </row>
    <row r="1180" ht="25.05" customHeight="1" spans="1:8">
      <c r="A1180" s="278" t="s">
        <v>2219</v>
      </c>
      <c r="B1180" s="278" t="s">
        <v>157</v>
      </c>
      <c r="C1180" s="275">
        <v>0</v>
      </c>
      <c r="D1180" s="275"/>
      <c r="E1180" s="275"/>
      <c r="F1180" s="275"/>
      <c r="G1180" s="275"/>
      <c r="H1180" s="275">
        <f t="shared" si="21"/>
        <v>0</v>
      </c>
    </row>
    <row r="1181" ht="25.05" customHeight="1" spans="1:8">
      <c r="A1181" s="278" t="s">
        <v>2220</v>
      </c>
      <c r="B1181" s="278" t="s">
        <v>2221</v>
      </c>
      <c r="C1181" s="275">
        <v>0</v>
      </c>
      <c r="D1181" s="275"/>
      <c r="E1181" s="275"/>
      <c r="F1181" s="275"/>
      <c r="G1181" s="275"/>
      <c r="H1181" s="275">
        <f t="shared" si="21"/>
        <v>0</v>
      </c>
    </row>
    <row r="1182" ht="25.05" customHeight="1" spans="1:8">
      <c r="A1182" s="278" t="s">
        <v>2222</v>
      </c>
      <c r="B1182" s="278" t="s">
        <v>2223</v>
      </c>
      <c r="C1182" s="275">
        <v>0</v>
      </c>
      <c r="D1182" s="275"/>
      <c r="E1182" s="275"/>
      <c r="F1182" s="275"/>
      <c r="G1182" s="275"/>
      <c r="H1182" s="275">
        <f t="shared" si="21"/>
        <v>0</v>
      </c>
    </row>
    <row r="1183" ht="25.05" customHeight="1" spans="1:8">
      <c r="A1183" s="278" t="s">
        <v>2224</v>
      </c>
      <c r="B1183" s="278" t="s">
        <v>2225</v>
      </c>
      <c r="C1183" s="275">
        <v>0</v>
      </c>
      <c r="D1183" s="275"/>
      <c r="E1183" s="275"/>
      <c r="F1183" s="275"/>
      <c r="G1183" s="275"/>
      <c r="H1183" s="275">
        <f t="shared" si="21"/>
        <v>0</v>
      </c>
    </row>
    <row r="1184" ht="25.05" customHeight="1" spans="1:8">
      <c r="A1184" s="278" t="s">
        <v>2226</v>
      </c>
      <c r="B1184" s="278" t="s">
        <v>2227</v>
      </c>
      <c r="C1184" s="275">
        <v>0</v>
      </c>
      <c r="D1184" s="275"/>
      <c r="E1184" s="275"/>
      <c r="F1184" s="275"/>
      <c r="G1184" s="275"/>
      <c r="H1184" s="275">
        <f t="shared" si="21"/>
        <v>0</v>
      </c>
    </row>
    <row r="1185" ht="25.05" customHeight="1" spans="1:8">
      <c r="A1185" s="278" t="s">
        <v>2228</v>
      </c>
      <c r="B1185" s="278" t="s">
        <v>2229</v>
      </c>
      <c r="C1185" s="275">
        <v>0</v>
      </c>
      <c r="D1185" s="275"/>
      <c r="E1185" s="275"/>
      <c r="F1185" s="275"/>
      <c r="G1185" s="275"/>
      <c r="H1185" s="275">
        <f t="shared" si="21"/>
        <v>0</v>
      </c>
    </row>
    <row r="1186" ht="25.05" customHeight="1" spans="1:8">
      <c r="A1186" s="278" t="s">
        <v>2230</v>
      </c>
      <c r="B1186" s="278" t="s">
        <v>2231</v>
      </c>
      <c r="C1186" s="275">
        <v>0</v>
      </c>
      <c r="D1186" s="275"/>
      <c r="E1186" s="275"/>
      <c r="F1186" s="275"/>
      <c r="G1186" s="275"/>
      <c r="H1186" s="275">
        <f t="shared" si="21"/>
        <v>0</v>
      </c>
    </row>
    <row r="1187" ht="25.05" customHeight="1" spans="1:8">
      <c r="A1187" s="278" t="s">
        <v>2232</v>
      </c>
      <c r="B1187" s="278" t="s">
        <v>2233</v>
      </c>
      <c r="C1187" s="275">
        <v>0</v>
      </c>
      <c r="D1187" s="275"/>
      <c r="E1187" s="275"/>
      <c r="F1187" s="275"/>
      <c r="G1187" s="275"/>
      <c r="H1187" s="275">
        <f t="shared" si="21"/>
        <v>0</v>
      </c>
    </row>
    <row r="1188" ht="25.05" customHeight="1" spans="1:8">
      <c r="A1188" s="278" t="s">
        <v>2234</v>
      </c>
      <c r="B1188" s="278" t="s">
        <v>2235</v>
      </c>
      <c r="C1188" s="275">
        <v>0</v>
      </c>
      <c r="D1188" s="275"/>
      <c r="E1188" s="275"/>
      <c r="F1188" s="275"/>
      <c r="G1188" s="275"/>
      <c r="H1188" s="275">
        <f t="shared" si="21"/>
        <v>0</v>
      </c>
    </row>
    <row r="1189" ht="25.05" customHeight="1" spans="1:8">
      <c r="A1189" s="278" t="s">
        <v>2236</v>
      </c>
      <c r="B1189" s="278" t="s">
        <v>2237</v>
      </c>
      <c r="C1189" s="275">
        <v>0</v>
      </c>
      <c r="D1189" s="275"/>
      <c r="E1189" s="275"/>
      <c r="F1189" s="275"/>
      <c r="G1189" s="275"/>
      <c r="H1189" s="275">
        <f t="shared" si="21"/>
        <v>0</v>
      </c>
    </row>
    <row r="1190" ht="25.05" customHeight="1" spans="1:8">
      <c r="A1190" s="278" t="s">
        <v>2238</v>
      </c>
      <c r="B1190" s="278" t="s">
        <v>2239</v>
      </c>
      <c r="C1190" s="275">
        <v>0</v>
      </c>
      <c r="D1190" s="275"/>
      <c r="E1190" s="275"/>
      <c r="F1190" s="275"/>
      <c r="G1190" s="275"/>
      <c r="H1190" s="275">
        <f t="shared" si="21"/>
        <v>0</v>
      </c>
    </row>
    <row r="1191" ht="25.05" customHeight="1" spans="1:8">
      <c r="A1191" s="278" t="s">
        <v>2240</v>
      </c>
      <c r="B1191" s="278" t="s">
        <v>2241</v>
      </c>
      <c r="C1191" s="275">
        <v>0</v>
      </c>
      <c r="D1191" s="275"/>
      <c r="E1191" s="275"/>
      <c r="F1191" s="275"/>
      <c r="G1191" s="275"/>
      <c r="H1191" s="275">
        <f t="shared" si="21"/>
        <v>0</v>
      </c>
    </row>
    <row r="1192" ht="25.05" customHeight="1" spans="1:8">
      <c r="A1192" s="278" t="s">
        <v>2242</v>
      </c>
      <c r="B1192" s="279" t="s">
        <v>2243</v>
      </c>
      <c r="C1192" s="275">
        <f>C1193</f>
        <v>0</v>
      </c>
      <c r="D1192" s="275"/>
      <c r="E1192" s="275"/>
      <c r="F1192" s="275"/>
      <c r="G1192" s="275"/>
      <c r="H1192" s="275">
        <f t="shared" si="21"/>
        <v>0</v>
      </c>
    </row>
    <row r="1193" ht="25.05" customHeight="1" spans="1:8">
      <c r="A1193" s="278" t="s">
        <v>2244</v>
      </c>
      <c r="B1193" s="278" t="s">
        <v>2245</v>
      </c>
      <c r="C1193" s="275">
        <v>0</v>
      </c>
      <c r="D1193" s="275"/>
      <c r="E1193" s="275"/>
      <c r="F1193" s="275"/>
      <c r="G1193" s="275"/>
      <c r="H1193" s="275">
        <f t="shared" si="21"/>
        <v>0</v>
      </c>
    </row>
    <row r="1194" ht="25.05" customHeight="1" spans="1:8">
      <c r="A1194" s="278" t="s">
        <v>2246</v>
      </c>
      <c r="B1194" s="279" t="s">
        <v>2247</v>
      </c>
      <c r="C1194" s="275">
        <f>SUM(C1195,C1208)</f>
        <v>7780.934736</v>
      </c>
      <c r="D1194" s="275">
        <f>SUM(D1195,D1208)</f>
        <v>0</v>
      </c>
      <c r="E1194" s="275">
        <f>SUM(E1195,E1208)</f>
        <v>4285</v>
      </c>
      <c r="F1194" s="275"/>
      <c r="G1194" s="275"/>
      <c r="H1194" s="275">
        <f t="shared" si="21"/>
        <v>12065.934736</v>
      </c>
    </row>
    <row r="1195" ht="25.05" customHeight="1" spans="1:8">
      <c r="A1195" s="278">
        <v>22102</v>
      </c>
      <c r="B1195" s="279" t="s">
        <v>2248</v>
      </c>
      <c r="C1195" s="275">
        <f>SUM(C1196:C1205)</f>
        <v>7780.934736</v>
      </c>
      <c r="D1195" s="275">
        <f>SUM(D1196:D1205)</f>
        <v>0</v>
      </c>
      <c r="E1195" s="275">
        <f>SUM(E1196:E1205)</f>
        <v>4285</v>
      </c>
      <c r="F1195" s="275"/>
      <c r="G1195" s="275"/>
      <c r="H1195" s="275">
        <f t="shared" si="21"/>
        <v>12065.934736</v>
      </c>
    </row>
    <row r="1196" ht="25.05" customHeight="1" spans="1:8">
      <c r="A1196" s="278">
        <v>2210201</v>
      </c>
      <c r="B1196" s="278" t="s">
        <v>2249</v>
      </c>
      <c r="C1196" s="275">
        <v>7780.934736</v>
      </c>
      <c r="D1196" s="275"/>
      <c r="E1196" s="275">
        <v>4285</v>
      </c>
      <c r="F1196" s="275"/>
      <c r="G1196" s="275"/>
      <c r="H1196" s="275">
        <f t="shared" si="21"/>
        <v>12065.934736</v>
      </c>
    </row>
    <row r="1197" ht="25.05" customHeight="1" spans="1:8">
      <c r="A1197" s="278" t="s">
        <v>2250</v>
      </c>
      <c r="B1197" s="278" t="s">
        <v>2251</v>
      </c>
      <c r="C1197" s="275"/>
      <c r="D1197" s="275"/>
      <c r="E1197" s="275"/>
      <c r="F1197" s="275"/>
      <c r="G1197" s="275"/>
      <c r="H1197" s="275">
        <f t="shared" si="21"/>
        <v>0</v>
      </c>
    </row>
    <row r="1198" ht="25.05" customHeight="1" spans="1:8">
      <c r="A1198" s="278" t="s">
        <v>2252</v>
      </c>
      <c r="B1198" s="278" t="s">
        <v>2253</v>
      </c>
      <c r="C1198" s="275"/>
      <c r="D1198" s="275"/>
      <c r="E1198" s="275"/>
      <c r="F1198" s="275"/>
      <c r="G1198" s="275"/>
      <c r="H1198" s="275">
        <f t="shared" si="21"/>
        <v>0</v>
      </c>
    </row>
    <row r="1199" ht="25.05" customHeight="1" spans="1:8">
      <c r="A1199" s="278" t="s">
        <v>2254</v>
      </c>
      <c r="B1199" s="278" t="s">
        <v>2255</v>
      </c>
      <c r="C1199" s="275"/>
      <c r="D1199" s="275"/>
      <c r="E1199" s="275"/>
      <c r="F1199" s="275"/>
      <c r="G1199" s="275"/>
      <c r="H1199" s="275">
        <f t="shared" si="21"/>
        <v>0</v>
      </c>
    </row>
    <row r="1200" ht="25.05" customHeight="1" spans="1:8">
      <c r="A1200" s="278" t="s">
        <v>2256</v>
      </c>
      <c r="B1200" s="278" t="s">
        <v>2257</v>
      </c>
      <c r="C1200" s="275"/>
      <c r="D1200" s="275"/>
      <c r="E1200" s="275"/>
      <c r="F1200" s="275"/>
      <c r="G1200" s="275"/>
      <c r="H1200" s="275">
        <f t="shared" si="21"/>
        <v>0</v>
      </c>
    </row>
    <row r="1201" ht="25.05" customHeight="1" spans="1:8">
      <c r="A1201" s="278" t="s">
        <v>2258</v>
      </c>
      <c r="B1201" s="278" t="s">
        <v>2259</v>
      </c>
      <c r="C1201" s="275"/>
      <c r="D1201" s="275"/>
      <c r="E1201" s="275"/>
      <c r="F1201" s="275"/>
      <c r="G1201" s="275"/>
      <c r="H1201" s="275">
        <f t="shared" si="21"/>
        <v>0</v>
      </c>
    </row>
    <row r="1202" ht="25.05" customHeight="1" spans="1:8">
      <c r="A1202" s="278" t="s">
        <v>2260</v>
      </c>
      <c r="B1202" s="278" t="s">
        <v>2261</v>
      </c>
      <c r="C1202" s="275"/>
      <c r="D1202" s="275"/>
      <c r="E1202" s="275"/>
      <c r="F1202" s="275"/>
      <c r="G1202" s="275"/>
      <c r="H1202" s="275">
        <f t="shared" si="21"/>
        <v>0</v>
      </c>
    </row>
    <row r="1203" ht="25.05" customHeight="1" spans="1:8">
      <c r="A1203" s="278" t="s">
        <v>2262</v>
      </c>
      <c r="B1203" s="278" t="s">
        <v>2263</v>
      </c>
      <c r="C1203" s="275"/>
      <c r="D1203" s="275"/>
      <c r="E1203" s="275"/>
      <c r="F1203" s="275"/>
      <c r="G1203" s="275"/>
      <c r="H1203" s="275">
        <f t="shared" si="21"/>
        <v>0</v>
      </c>
    </row>
    <row r="1204" ht="25.05" customHeight="1" spans="1:8">
      <c r="A1204" s="278" t="s">
        <v>2264</v>
      </c>
      <c r="B1204" s="278" t="s">
        <v>2265</v>
      </c>
      <c r="C1204" s="275"/>
      <c r="D1204" s="275"/>
      <c r="E1204" s="275"/>
      <c r="F1204" s="275"/>
      <c r="G1204" s="275"/>
      <c r="H1204" s="275">
        <f t="shared" si="21"/>
        <v>0</v>
      </c>
    </row>
    <row r="1205" ht="25.05" customHeight="1" spans="1:8">
      <c r="A1205" s="278" t="s">
        <v>2266</v>
      </c>
      <c r="B1205" s="278" t="s">
        <v>2267</v>
      </c>
      <c r="C1205" s="275"/>
      <c r="D1205" s="275"/>
      <c r="E1205" s="275"/>
      <c r="F1205" s="275"/>
      <c r="G1205" s="275"/>
      <c r="H1205" s="275">
        <f t="shared" si="21"/>
        <v>0</v>
      </c>
    </row>
    <row r="1206" ht="25.05" customHeight="1" spans="1:8">
      <c r="A1206" s="278" t="s">
        <v>2268</v>
      </c>
      <c r="B1206" s="278" t="s">
        <v>2269</v>
      </c>
      <c r="C1206" s="275"/>
      <c r="D1206" s="275"/>
      <c r="E1206" s="275"/>
      <c r="F1206" s="275"/>
      <c r="G1206" s="275"/>
      <c r="H1206" s="275">
        <f t="shared" ref="H1206:H1218" si="22">C1206+D1206+E1206</f>
        <v>0</v>
      </c>
    </row>
    <row r="1207" ht="25.05" customHeight="1" spans="1:8">
      <c r="A1207" s="278" t="s">
        <v>2270</v>
      </c>
      <c r="B1207" s="278" t="s">
        <v>2271</v>
      </c>
      <c r="C1207" s="275"/>
      <c r="D1207" s="275"/>
      <c r="E1207" s="275"/>
      <c r="F1207" s="275"/>
      <c r="G1207" s="275"/>
      <c r="H1207" s="275">
        <f t="shared" si="22"/>
        <v>0</v>
      </c>
    </row>
    <row r="1208" ht="25.05" customHeight="1" spans="1:8">
      <c r="A1208" s="278" t="s">
        <v>2272</v>
      </c>
      <c r="B1208" s="279" t="s">
        <v>2273</v>
      </c>
      <c r="C1208" s="275">
        <f>SUM(C1209:C1211)</f>
        <v>0</v>
      </c>
      <c r="D1208" s="275"/>
      <c r="E1208" s="275"/>
      <c r="F1208" s="275"/>
      <c r="G1208" s="275"/>
      <c r="H1208" s="275">
        <f t="shared" si="22"/>
        <v>0</v>
      </c>
    </row>
    <row r="1209" ht="25.05" customHeight="1" spans="1:8">
      <c r="A1209" s="278" t="s">
        <v>2274</v>
      </c>
      <c r="B1209" s="278" t="s">
        <v>2275</v>
      </c>
      <c r="C1209" s="275">
        <v>0</v>
      </c>
      <c r="D1209" s="275"/>
      <c r="E1209" s="275"/>
      <c r="F1209" s="275"/>
      <c r="G1209" s="275"/>
      <c r="H1209" s="275">
        <f t="shared" si="22"/>
        <v>0</v>
      </c>
    </row>
    <row r="1210" ht="25.05" customHeight="1" spans="1:8">
      <c r="A1210" s="278" t="s">
        <v>2276</v>
      </c>
      <c r="B1210" s="278" t="s">
        <v>2277</v>
      </c>
      <c r="C1210" s="275">
        <v>0</v>
      </c>
      <c r="D1210" s="275"/>
      <c r="E1210" s="275"/>
      <c r="F1210" s="275"/>
      <c r="G1210" s="275"/>
      <c r="H1210" s="275">
        <f t="shared" si="22"/>
        <v>0</v>
      </c>
    </row>
    <row r="1211" ht="25.05" customHeight="1" spans="1:8">
      <c r="A1211" s="278" t="s">
        <v>2278</v>
      </c>
      <c r="B1211" s="278" t="s">
        <v>2279</v>
      </c>
      <c r="C1211" s="275">
        <v>0</v>
      </c>
      <c r="D1211" s="275"/>
      <c r="E1211" s="275"/>
      <c r="F1211" s="275"/>
      <c r="G1211" s="275"/>
      <c r="H1211" s="275">
        <f t="shared" si="22"/>
        <v>0</v>
      </c>
    </row>
    <row r="1212" ht="25.05" customHeight="1" spans="1:8">
      <c r="A1212" s="278" t="s">
        <v>2280</v>
      </c>
      <c r="B1212" s="279" t="s">
        <v>2281</v>
      </c>
      <c r="C1212" s="275">
        <f>C1213+C1231+C1237+C1243</f>
        <v>0</v>
      </c>
      <c r="D1212" s="275"/>
      <c r="E1212" s="275"/>
      <c r="F1212" s="275"/>
      <c r="G1212" s="275"/>
      <c r="H1212" s="275">
        <f t="shared" si="22"/>
        <v>0</v>
      </c>
    </row>
    <row r="1213" ht="25.05" customHeight="1" spans="1:8">
      <c r="A1213" s="278" t="s">
        <v>2282</v>
      </c>
      <c r="B1213" s="279" t="s">
        <v>2283</v>
      </c>
      <c r="C1213" s="275">
        <f>SUM(C1214:C1230)</f>
        <v>0</v>
      </c>
      <c r="D1213" s="275"/>
      <c r="E1213" s="275"/>
      <c r="F1213" s="275"/>
      <c r="G1213" s="275"/>
      <c r="H1213" s="275">
        <f t="shared" si="22"/>
        <v>0</v>
      </c>
    </row>
    <row r="1214" ht="25.05" customHeight="1" spans="1:8">
      <c r="A1214" s="278" t="s">
        <v>2284</v>
      </c>
      <c r="B1214" s="278" t="s">
        <v>153</v>
      </c>
      <c r="C1214" s="275">
        <v>0</v>
      </c>
      <c r="D1214" s="275"/>
      <c r="E1214" s="275"/>
      <c r="F1214" s="275"/>
      <c r="G1214" s="275"/>
      <c r="H1214" s="275">
        <f t="shared" si="22"/>
        <v>0</v>
      </c>
    </row>
    <row r="1215" ht="25.05" customHeight="1" spans="1:8">
      <c r="A1215" s="278" t="s">
        <v>2285</v>
      </c>
      <c r="B1215" s="278" t="s">
        <v>155</v>
      </c>
      <c r="C1215" s="275">
        <v>0</v>
      </c>
      <c r="D1215" s="275"/>
      <c r="E1215" s="275"/>
      <c r="F1215" s="275"/>
      <c r="G1215" s="275"/>
      <c r="H1215" s="275">
        <f t="shared" si="22"/>
        <v>0</v>
      </c>
    </row>
    <row r="1216" ht="25.05" customHeight="1" spans="1:8">
      <c r="A1216" s="278" t="s">
        <v>2286</v>
      </c>
      <c r="B1216" s="278" t="s">
        <v>157</v>
      </c>
      <c r="C1216" s="275">
        <v>0</v>
      </c>
      <c r="D1216" s="275"/>
      <c r="E1216" s="275"/>
      <c r="F1216" s="275"/>
      <c r="G1216" s="275"/>
      <c r="H1216" s="275">
        <f t="shared" si="22"/>
        <v>0</v>
      </c>
    </row>
    <row r="1217" ht="25.05" customHeight="1" spans="1:8">
      <c r="A1217" s="278" t="s">
        <v>2287</v>
      </c>
      <c r="B1217" s="278" t="s">
        <v>2288</v>
      </c>
      <c r="C1217" s="275">
        <v>0</v>
      </c>
      <c r="D1217" s="275"/>
      <c r="E1217" s="275"/>
      <c r="F1217" s="275"/>
      <c r="G1217" s="275"/>
      <c r="H1217" s="275">
        <f t="shared" si="22"/>
        <v>0</v>
      </c>
    </row>
    <row r="1218" ht="25.05" customHeight="1" spans="1:8">
      <c r="A1218" s="278" t="s">
        <v>2289</v>
      </c>
      <c r="B1218" s="278" t="s">
        <v>2290</v>
      </c>
      <c r="C1218" s="275">
        <v>0</v>
      </c>
      <c r="D1218" s="275"/>
      <c r="E1218" s="275"/>
      <c r="F1218" s="275"/>
      <c r="G1218" s="275"/>
      <c r="H1218" s="275">
        <f t="shared" si="22"/>
        <v>0</v>
      </c>
    </row>
    <row r="1219" ht="25.05" customHeight="1" spans="1:8">
      <c r="A1219" s="278" t="s">
        <v>2291</v>
      </c>
      <c r="B1219" s="278" t="s">
        <v>2292</v>
      </c>
      <c r="C1219" s="275">
        <v>0</v>
      </c>
      <c r="D1219" s="275"/>
      <c r="E1219" s="275"/>
      <c r="F1219" s="275"/>
      <c r="G1219" s="275"/>
      <c r="H1219" s="275">
        <f t="shared" ref="H1219:H1282" si="23">C1219+D1219+E1219</f>
        <v>0</v>
      </c>
    </row>
    <row r="1220" ht="25.05" customHeight="1" spans="1:8">
      <c r="A1220" s="278" t="s">
        <v>2293</v>
      </c>
      <c r="B1220" s="278" t="s">
        <v>2294</v>
      </c>
      <c r="C1220" s="275">
        <v>0</v>
      </c>
      <c r="D1220" s="275"/>
      <c r="E1220" s="275"/>
      <c r="F1220" s="275"/>
      <c r="G1220" s="275"/>
      <c r="H1220" s="275">
        <f t="shared" si="23"/>
        <v>0</v>
      </c>
    </row>
    <row r="1221" ht="25.05" customHeight="1" spans="1:8">
      <c r="A1221" s="278" t="s">
        <v>2295</v>
      </c>
      <c r="B1221" s="278" t="s">
        <v>2296</v>
      </c>
      <c r="C1221" s="275">
        <v>0</v>
      </c>
      <c r="D1221" s="275"/>
      <c r="E1221" s="275"/>
      <c r="F1221" s="275"/>
      <c r="G1221" s="275"/>
      <c r="H1221" s="275">
        <f t="shared" si="23"/>
        <v>0</v>
      </c>
    </row>
    <row r="1222" ht="25.05" customHeight="1" spans="1:8">
      <c r="A1222" s="278" t="s">
        <v>2297</v>
      </c>
      <c r="B1222" s="278" t="s">
        <v>2298</v>
      </c>
      <c r="C1222" s="275">
        <v>0</v>
      </c>
      <c r="D1222" s="275"/>
      <c r="E1222" s="275"/>
      <c r="F1222" s="275"/>
      <c r="G1222" s="275"/>
      <c r="H1222" s="275">
        <f t="shared" si="23"/>
        <v>0</v>
      </c>
    </row>
    <row r="1223" ht="25.05" customHeight="1" spans="1:8">
      <c r="A1223" s="278" t="s">
        <v>2299</v>
      </c>
      <c r="B1223" s="278" t="s">
        <v>2300</v>
      </c>
      <c r="C1223" s="275">
        <v>0</v>
      </c>
      <c r="D1223" s="275"/>
      <c r="E1223" s="275"/>
      <c r="F1223" s="275"/>
      <c r="G1223" s="275"/>
      <c r="H1223" s="275">
        <f t="shared" si="23"/>
        <v>0</v>
      </c>
    </row>
    <row r="1224" ht="25.05" customHeight="1" spans="1:8">
      <c r="A1224" s="278" t="s">
        <v>2301</v>
      </c>
      <c r="B1224" s="278" t="s">
        <v>2302</v>
      </c>
      <c r="C1224" s="275">
        <v>0</v>
      </c>
      <c r="D1224" s="275"/>
      <c r="E1224" s="275"/>
      <c r="F1224" s="275"/>
      <c r="G1224" s="275"/>
      <c r="H1224" s="275">
        <f t="shared" si="23"/>
        <v>0</v>
      </c>
    </row>
    <row r="1225" ht="25.05" customHeight="1" spans="1:8">
      <c r="A1225" s="278" t="s">
        <v>2303</v>
      </c>
      <c r="B1225" s="278" t="s">
        <v>2304</v>
      </c>
      <c r="C1225" s="275">
        <v>0</v>
      </c>
      <c r="D1225" s="275"/>
      <c r="E1225" s="275"/>
      <c r="F1225" s="275"/>
      <c r="G1225" s="275"/>
      <c r="H1225" s="275">
        <f t="shared" si="23"/>
        <v>0</v>
      </c>
    </row>
    <row r="1226" ht="25.05" customHeight="1" spans="1:8">
      <c r="A1226" s="278" t="s">
        <v>2305</v>
      </c>
      <c r="B1226" s="278" t="s">
        <v>2306</v>
      </c>
      <c r="C1226" s="275">
        <v>0</v>
      </c>
      <c r="D1226" s="275"/>
      <c r="E1226" s="275"/>
      <c r="F1226" s="275"/>
      <c r="G1226" s="275"/>
      <c r="H1226" s="275">
        <f t="shared" si="23"/>
        <v>0</v>
      </c>
    </row>
    <row r="1227" ht="25.05" customHeight="1" spans="1:8">
      <c r="A1227" s="278" t="s">
        <v>2307</v>
      </c>
      <c r="B1227" s="278" t="s">
        <v>2308</v>
      </c>
      <c r="C1227" s="275">
        <v>0</v>
      </c>
      <c r="D1227" s="275"/>
      <c r="E1227" s="275"/>
      <c r="F1227" s="275"/>
      <c r="G1227" s="275"/>
      <c r="H1227" s="275">
        <f t="shared" si="23"/>
        <v>0</v>
      </c>
    </row>
    <row r="1228" ht="25.05" customHeight="1" spans="1:8">
      <c r="A1228" s="278" t="s">
        <v>2309</v>
      </c>
      <c r="B1228" s="278" t="s">
        <v>2310</v>
      </c>
      <c r="C1228" s="275">
        <v>0</v>
      </c>
      <c r="D1228" s="275"/>
      <c r="E1228" s="275"/>
      <c r="F1228" s="275"/>
      <c r="G1228" s="275"/>
      <c r="H1228" s="275">
        <f t="shared" si="23"/>
        <v>0</v>
      </c>
    </row>
    <row r="1229" ht="25.05" customHeight="1" spans="1:8">
      <c r="A1229" s="278" t="s">
        <v>2311</v>
      </c>
      <c r="B1229" s="278" t="s">
        <v>171</v>
      </c>
      <c r="C1229" s="275">
        <v>0</v>
      </c>
      <c r="D1229" s="275"/>
      <c r="E1229" s="275"/>
      <c r="F1229" s="275"/>
      <c r="G1229" s="275"/>
      <c r="H1229" s="275">
        <f t="shared" si="23"/>
        <v>0</v>
      </c>
    </row>
    <row r="1230" ht="25.05" customHeight="1" spans="1:8">
      <c r="A1230" s="278" t="s">
        <v>2312</v>
      </c>
      <c r="B1230" s="278" t="s">
        <v>2313</v>
      </c>
      <c r="C1230" s="275"/>
      <c r="D1230" s="275"/>
      <c r="E1230" s="275"/>
      <c r="F1230" s="275"/>
      <c r="G1230" s="275"/>
      <c r="H1230" s="275">
        <f t="shared" si="23"/>
        <v>0</v>
      </c>
    </row>
    <row r="1231" ht="25.05" customHeight="1" spans="1:8">
      <c r="A1231" s="278" t="s">
        <v>2314</v>
      </c>
      <c r="B1231" s="279" t="s">
        <v>2315</v>
      </c>
      <c r="C1231" s="275">
        <f>SUM(C1232:C1236)</f>
        <v>0</v>
      </c>
      <c r="D1231" s="275"/>
      <c r="E1231" s="275"/>
      <c r="F1231" s="275"/>
      <c r="G1231" s="275"/>
      <c r="H1231" s="275">
        <f t="shared" si="23"/>
        <v>0</v>
      </c>
    </row>
    <row r="1232" ht="25.05" customHeight="1" spans="1:8">
      <c r="A1232" s="278" t="s">
        <v>2316</v>
      </c>
      <c r="B1232" s="278" t="s">
        <v>2317</v>
      </c>
      <c r="C1232" s="275">
        <v>0</v>
      </c>
      <c r="D1232" s="275"/>
      <c r="E1232" s="275"/>
      <c r="F1232" s="275"/>
      <c r="G1232" s="275"/>
      <c r="H1232" s="275">
        <f t="shared" si="23"/>
        <v>0</v>
      </c>
    </row>
    <row r="1233" ht="25.05" customHeight="1" spans="1:8">
      <c r="A1233" s="278" t="s">
        <v>2318</v>
      </c>
      <c r="B1233" s="278" t="s">
        <v>2319</v>
      </c>
      <c r="C1233" s="275">
        <v>0</v>
      </c>
      <c r="D1233" s="275"/>
      <c r="E1233" s="275"/>
      <c r="F1233" s="275"/>
      <c r="G1233" s="275"/>
      <c r="H1233" s="275">
        <f t="shared" si="23"/>
        <v>0</v>
      </c>
    </row>
    <row r="1234" ht="25.05" customHeight="1" spans="1:8">
      <c r="A1234" s="278" t="s">
        <v>2320</v>
      </c>
      <c r="B1234" s="278" t="s">
        <v>2321</v>
      </c>
      <c r="C1234" s="275">
        <v>0</v>
      </c>
      <c r="D1234" s="275"/>
      <c r="E1234" s="275"/>
      <c r="F1234" s="275"/>
      <c r="G1234" s="275"/>
      <c r="H1234" s="275">
        <f t="shared" si="23"/>
        <v>0</v>
      </c>
    </row>
    <row r="1235" ht="25.05" customHeight="1" spans="1:8">
      <c r="A1235" s="278" t="s">
        <v>2322</v>
      </c>
      <c r="B1235" s="278" t="s">
        <v>2323</v>
      </c>
      <c r="C1235" s="275">
        <v>0</v>
      </c>
      <c r="D1235" s="275"/>
      <c r="E1235" s="275"/>
      <c r="F1235" s="275"/>
      <c r="G1235" s="275"/>
      <c r="H1235" s="275">
        <f t="shared" si="23"/>
        <v>0</v>
      </c>
    </row>
    <row r="1236" ht="25.05" customHeight="1" spans="1:8">
      <c r="A1236" s="278" t="s">
        <v>2324</v>
      </c>
      <c r="B1236" s="278" t="s">
        <v>2325</v>
      </c>
      <c r="C1236" s="275">
        <v>0</v>
      </c>
      <c r="D1236" s="275"/>
      <c r="E1236" s="275"/>
      <c r="F1236" s="275"/>
      <c r="G1236" s="275"/>
      <c r="H1236" s="275">
        <f t="shared" si="23"/>
        <v>0</v>
      </c>
    </row>
    <row r="1237" ht="25.05" customHeight="1" spans="1:8">
      <c r="A1237" s="278" t="s">
        <v>2326</v>
      </c>
      <c r="B1237" s="279" t="s">
        <v>2327</v>
      </c>
      <c r="C1237" s="275">
        <f>SUM(C1238:C1242)</f>
        <v>0</v>
      </c>
      <c r="D1237" s="275"/>
      <c r="E1237" s="275"/>
      <c r="F1237" s="275"/>
      <c r="G1237" s="275"/>
      <c r="H1237" s="275">
        <f t="shared" si="23"/>
        <v>0</v>
      </c>
    </row>
    <row r="1238" ht="25.05" customHeight="1" spans="1:8">
      <c r="A1238" s="278" t="s">
        <v>2328</v>
      </c>
      <c r="B1238" s="278" t="s">
        <v>2329</v>
      </c>
      <c r="C1238" s="275">
        <v>0</v>
      </c>
      <c r="D1238" s="275"/>
      <c r="E1238" s="275"/>
      <c r="F1238" s="275"/>
      <c r="G1238" s="275"/>
      <c r="H1238" s="275">
        <f t="shared" si="23"/>
        <v>0</v>
      </c>
    </row>
    <row r="1239" ht="25.05" customHeight="1" spans="1:8">
      <c r="A1239" s="278" t="s">
        <v>2330</v>
      </c>
      <c r="B1239" s="278" t="s">
        <v>2331</v>
      </c>
      <c r="C1239" s="275">
        <v>0</v>
      </c>
      <c r="D1239" s="275"/>
      <c r="E1239" s="275"/>
      <c r="F1239" s="275"/>
      <c r="G1239" s="275"/>
      <c r="H1239" s="275">
        <f t="shared" si="23"/>
        <v>0</v>
      </c>
    </row>
    <row r="1240" ht="25.05" customHeight="1" spans="1:8">
      <c r="A1240" s="278" t="s">
        <v>2332</v>
      </c>
      <c r="B1240" s="278" t="s">
        <v>2333</v>
      </c>
      <c r="C1240" s="275">
        <v>0</v>
      </c>
      <c r="D1240" s="275"/>
      <c r="E1240" s="275"/>
      <c r="F1240" s="275"/>
      <c r="G1240" s="275"/>
      <c r="H1240" s="275">
        <f t="shared" si="23"/>
        <v>0</v>
      </c>
    </row>
    <row r="1241" ht="25.05" customHeight="1" spans="1:8">
      <c r="A1241" s="278" t="s">
        <v>2334</v>
      </c>
      <c r="B1241" s="278" t="s">
        <v>2335</v>
      </c>
      <c r="C1241" s="275">
        <v>0</v>
      </c>
      <c r="D1241" s="275"/>
      <c r="E1241" s="275"/>
      <c r="F1241" s="275"/>
      <c r="G1241" s="275"/>
      <c r="H1241" s="275">
        <f t="shared" si="23"/>
        <v>0</v>
      </c>
    </row>
    <row r="1242" ht="25.05" customHeight="1" spans="1:8">
      <c r="A1242" s="278" t="s">
        <v>2336</v>
      </c>
      <c r="B1242" s="278" t="s">
        <v>2337</v>
      </c>
      <c r="C1242" s="275"/>
      <c r="D1242" s="275"/>
      <c r="E1242" s="275"/>
      <c r="F1242" s="275"/>
      <c r="G1242" s="275"/>
      <c r="H1242" s="275">
        <f t="shared" si="23"/>
        <v>0</v>
      </c>
    </row>
    <row r="1243" ht="25.05" customHeight="1" spans="1:8">
      <c r="A1243" s="278" t="s">
        <v>2338</v>
      </c>
      <c r="B1243" s="279" t="s">
        <v>2339</v>
      </c>
      <c r="C1243" s="275">
        <f>SUM(C1244:C1255)</f>
        <v>0</v>
      </c>
      <c r="D1243" s="275"/>
      <c r="E1243" s="275"/>
      <c r="F1243" s="275"/>
      <c r="G1243" s="275"/>
      <c r="H1243" s="275">
        <f t="shared" si="23"/>
        <v>0</v>
      </c>
    </row>
    <row r="1244" ht="25.05" customHeight="1" spans="1:8">
      <c r="A1244" s="278" t="s">
        <v>2340</v>
      </c>
      <c r="B1244" s="278" t="s">
        <v>2341</v>
      </c>
      <c r="C1244" s="275">
        <v>0</v>
      </c>
      <c r="D1244" s="275"/>
      <c r="E1244" s="275"/>
      <c r="F1244" s="275"/>
      <c r="G1244" s="275"/>
      <c r="H1244" s="275">
        <f t="shared" si="23"/>
        <v>0</v>
      </c>
    </row>
    <row r="1245" ht="25.05" customHeight="1" spans="1:8">
      <c r="A1245" s="278" t="s">
        <v>2342</v>
      </c>
      <c r="B1245" s="278" t="s">
        <v>2343</v>
      </c>
      <c r="C1245" s="275">
        <v>0</v>
      </c>
      <c r="D1245" s="275"/>
      <c r="E1245" s="275"/>
      <c r="F1245" s="275"/>
      <c r="G1245" s="275"/>
      <c r="H1245" s="275">
        <f t="shared" si="23"/>
        <v>0</v>
      </c>
    </row>
    <row r="1246" ht="25.05" customHeight="1" spans="1:8">
      <c r="A1246" s="278" t="s">
        <v>2344</v>
      </c>
      <c r="B1246" s="278" t="s">
        <v>2345</v>
      </c>
      <c r="C1246" s="275">
        <v>0</v>
      </c>
      <c r="D1246" s="275"/>
      <c r="E1246" s="275"/>
      <c r="F1246" s="275"/>
      <c r="G1246" s="275"/>
      <c r="H1246" s="275">
        <f t="shared" si="23"/>
        <v>0</v>
      </c>
    </row>
    <row r="1247" ht="25.05" customHeight="1" spans="1:8">
      <c r="A1247" s="278" t="s">
        <v>2346</v>
      </c>
      <c r="B1247" s="278" t="s">
        <v>2347</v>
      </c>
      <c r="C1247" s="275">
        <v>0</v>
      </c>
      <c r="D1247" s="275"/>
      <c r="E1247" s="275"/>
      <c r="F1247" s="275"/>
      <c r="G1247" s="275"/>
      <c r="H1247" s="275">
        <f t="shared" si="23"/>
        <v>0</v>
      </c>
    </row>
    <row r="1248" ht="25.05" customHeight="1" spans="1:8">
      <c r="A1248" s="278" t="s">
        <v>2348</v>
      </c>
      <c r="B1248" s="278" t="s">
        <v>2349</v>
      </c>
      <c r="C1248" s="275">
        <v>0</v>
      </c>
      <c r="D1248" s="275"/>
      <c r="E1248" s="275"/>
      <c r="F1248" s="275"/>
      <c r="G1248" s="275"/>
      <c r="H1248" s="275">
        <f t="shared" si="23"/>
        <v>0</v>
      </c>
    </row>
    <row r="1249" ht="25.05" customHeight="1" spans="1:8">
      <c r="A1249" s="278" t="s">
        <v>2350</v>
      </c>
      <c r="B1249" s="278" t="s">
        <v>2351</v>
      </c>
      <c r="C1249" s="275">
        <v>0</v>
      </c>
      <c r="D1249" s="275"/>
      <c r="E1249" s="275"/>
      <c r="F1249" s="275"/>
      <c r="G1249" s="275"/>
      <c r="H1249" s="275">
        <f t="shared" si="23"/>
        <v>0</v>
      </c>
    </row>
    <row r="1250" ht="25.05" customHeight="1" spans="1:8">
      <c r="A1250" s="278" t="s">
        <v>2352</v>
      </c>
      <c r="B1250" s="278" t="s">
        <v>2353</v>
      </c>
      <c r="C1250" s="275">
        <v>0</v>
      </c>
      <c r="D1250" s="275"/>
      <c r="E1250" s="275"/>
      <c r="F1250" s="275"/>
      <c r="G1250" s="275"/>
      <c r="H1250" s="275">
        <f t="shared" si="23"/>
        <v>0</v>
      </c>
    </row>
    <row r="1251" ht="25.05" customHeight="1" spans="1:8">
      <c r="A1251" s="278" t="s">
        <v>2354</v>
      </c>
      <c r="B1251" s="278" t="s">
        <v>2355</v>
      </c>
      <c r="C1251" s="275">
        <v>0</v>
      </c>
      <c r="D1251" s="275"/>
      <c r="E1251" s="275"/>
      <c r="F1251" s="275"/>
      <c r="G1251" s="275"/>
      <c r="H1251" s="275">
        <f t="shared" si="23"/>
        <v>0</v>
      </c>
    </row>
    <row r="1252" ht="25.05" customHeight="1" spans="1:8">
      <c r="A1252" s="278" t="s">
        <v>2356</v>
      </c>
      <c r="B1252" s="278" t="s">
        <v>2357</v>
      </c>
      <c r="C1252" s="275">
        <v>0</v>
      </c>
      <c r="D1252" s="275"/>
      <c r="E1252" s="275"/>
      <c r="F1252" s="275"/>
      <c r="G1252" s="275"/>
      <c r="H1252" s="275">
        <f t="shared" si="23"/>
        <v>0</v>
      </c>
    </row>
    <row r="1253" ht="25.05" customHeight="1" spans="1:8">
      <c r="A1253" s="278" t="s">
        <v>2358</v>
      </c>
      <c r="B1253" s="278" t="s">
        <v>2359</v>
      </c>
      <c r="C1253" s="275">
        <v>0</v>
      </c>
      <c r="D1253" s="275"/>
      <c r="E1253" s="275"/>
      <c r="F1253" s="275"/>
      <c r="G1253" s="275"/>
      <c r="H1253" s="275">
        <f t="shared" si="23"/>
        <v>0</v>
      </c>
    </row>
    <row r="1254" ht="25.05" customHeight="1" spans="1:8">
      <c r="A1254" s="278" t="s">
        <v>2360</v>
      </c>
      <c r="B1254" s="278" t="s">
        <v>2361</v>
      </c>
      <c r="C1254" s="275">
        <v>0</v>
      </c>
      <c r="D1254" s="275"/>
      <c r="E1254" s="275"/>
      <c r="F1254" s="275"/>
      <c r="G1254" s="275"/>
      <c r="H1254" s="275">
        <f t="shared" si="23"/>
        <v>0</v>
      </c>
    </row>
    <row r="1255" ht="25.05" customHeight="1" spans="1:8">
      <c r="A1255" s="278" t="s">
        <v>2362</v>
      </c>
      <c r="B1255" s="278" t="s">
        <v>2363</v>
      </c>
      <c r="C1255" s="275">
        <v>0</v>
      </c>
      <c r="D1255" s="275"/>
      <c r="E1255" s="275"/>
      <c r="F1255" s="275"/>
      <c r="G1255" s="275"/>
      <c r="H1255" s="275">
        <f t="shared" si="23"/>
        <v>0</v>
      </c>
    </row>
    <row r="1256" ht="25.05" customHeight="1" spans="1:8">
      <c r="A1256" s="278" t="s">
        <v>2364</v>
      </c>
      <c r="B1256" s="279" t="s">
        <v>2365</v>
      </c>
      <c r="C1256" s="275">
        <f>C1257+C1269+C1275+C1281+C1289+C1302+C1306+C1310</f>
        <v>1128.23</v>
      </c>
      <c r="D1256" s="275">
        <f>D1257+D1269+D1275+D1281+D1289+D1302+D1306+D1310</f>
        <v>0</v>
      </c>
      <c r="E1256" s="275">
        <f>E1257+E1269+E1275+E1281+E1289+E1302+E1306+E1310</f>
        <v>5945</v>
      </c>
      <c r="F1256" s="275"/>
      <c r="G1256" s="275"/>
      <c r="H1256" s="275">
        <f t="shared" si="23"/>
        <v>7073.23</v>
      </c>
    </row>
    <row r="1257" ht="25.05" customHeight="1" spans="1:8">
      <c r="A1257" s="278" t="s">
        <v>2366</v>
      </c>
      <c r="B1257" s="279" t="s">
        <v>2367</v>
      </c>
      <c r="C1257" s="275">
        <f>SUM(C1258:C1268)</f>
        <v>580.23</v>
      </c>
      <c r="D1257" s="275">
        <f>SUM(D1258:D1268)</f>
        <v>0</v>
      </c>
      <c r="E1257" s="275">
        <f>SUM(E1258:E1268)</f>
        <v>5945</v>
      </c>
      <c r="F1257" s="275"/>
      <c r="G1257" s="275"/>
      <c r="H1257" s="275">
        <f t="shared" si="23"/>
        <v>6525.23</v>
      </c>
    </row>
    <row r="1258" ht="25.05" customHeight="1" spans="1:8">
      <c r="A1258" s="278" t="s">
        <v>2368</v>
      </c>
      <c r="B1258" s="278" t="s">
        <v>153</v>
      </c>
      <c r="C1258" s="275">
        <v>565.23</v>
      </c>
      <c r="D1258" s="275"/>
      <c r="E1258" s="275">
        <v>3204</v>
      </c>
      <c r="F1258" s="275"/>
      <c r="G1258" s="275"/>
      <c r="H1258" s="275">
        <f t="shared" si="23"/>
        <v>3769.23</v>
      </c>
    </row>
    <row r="1259" ht="25.05" customHeight="1" spans="1:8">
      <c r="A1259" s="278" t="s">
        <v>2369</v>
      </c>
      <c r="B1259" s="278" t="s">
        <v>155</v>
      </c>
      <c r="C1259" s="275">
        <v>0</v>
      </c>
      <c r="D1259" s="275"/>
      <c r="E1259" s="275"/>
      <c r="F1259" s="275"/>
      <c r="G1259" s="275"/>
      <c r="H1259" s="275">
        <f t="shared" si="23"/>
        <v>0</v>
      </c>
    </row>
    <row r="1260" ht="25.05" customHeight="1" spans="1:8">
      <c r="A1260" s="278" t="s">
        <v>2370</v>
      </c>
      <c r="B1260" s="278" t="s">
        <v>157</v>
      </c>
      <c r="C1260" s="275">
        <v>0</v>
      </c>
      <c r="D1260" s="275"/>
      <c r="E1260" s="275"/>
      <c r="F1260" s="275"/>
      <c r="G1260" s="275"/>
      <c r="H1260" s="275">
        <f t="shared" si="23"/>
        <v>0</v>
      </c>
    </row>
    <row r="1261" ht="25.05" customHeight="1" spans="1:8">
      <c r="A1261" s="278" t="s">
        <v>2371</v>
      </c>
      <c r="B1261" s="278" t="s">
        <v>2372</v>
      </c>
      <c r="C1261" s="275">
        <v>0</v>
      </c>
      <c r="D1261" s="275"/>
      <c r="E1261" s="275"/>
      <c r="F1261" s="275"/>
      <c r="G1261" s="275"/>
      <c r="H1261" s="275">
        <f t="shared" si="23"/>
        <v>0</v>
      </c>
    </row>
    <row r="1262" ht="25.05" customHeight="1" spans="1:8">
      <c r="A1262" s="278" t="s">
        <v>2373</v>
      </c>
      <c r="B1262" s="278" t="s">
        <v>2374</v>
      </c>
      <c r="C1262" s="275">
        <v>0</v>
      </c>
      <c r="D1262" s="275"/>
      <c r="E1262" s="275"/>
      <c r="F1262" s="275"/>
      <c r="G1262" s="275"/>
      <c r="H1262" s="275">
        <f t="shared" si="23"/>
        <v>0</v>
      </c>
    </row>
    <row r="1263" ht="25.05" customHeight="1" spans="1:8">
      <c r="A1263" s="278" t="s">
        <v>2375</v>
      </c>
      <c r="B1263" s="278" t="s">
        <v>2376</v>
      </c>
      <c r="C1263" s="275">
        <v>15</v>
      </c>
      <c r="D1263" s="275"/>
      <c r="E1263" s="275">
        <f>3000-259</f>
        <v>2741</v>
      </c>
      <c r="F1263" s="275"/>
      <c r="G1263" s="275"/>
      <c r="H1263" s="275">
        <f t="shared" si="23"/>
        <v>2756</v>
      </c>
    </row>
    <row r="1264" ht="25.05" customHeight="1" spans="1:8">
      <c r="A1264" s="278" t="s">
        <v>2377</v>
      </c>
      <c r="B1264" s="278" t="s">
        <v>2378</v>
      </c>
      <c r="C1264" s="275">
        <v>0</v>
      </c>
      <c r="D1264" s="275"/>
      <c r="E1264" s="275"/>
      <c r="F1264" s="275"/>
      <c r="G1264" s="275"/>
      <c r="H1264" s="275">
        <f t="shared" si="23"/>
        <v>0</v>
      </c>
    </row>
    <row r="1265" ht="25.05" customHeight="1" spans="1:8">
      <c r="A1265" s="278" t="s">
        <v>2379</v>
      </c>
      <c r="B1265" s="278" t="s">
        <v>2380</v>
      </c>
      <c r="C1265" s="275">
        <v>0</v>
      </c>
      <c r="D1265" s="275"/>
      <c r="E1265" s="275"/>
      <c r="F1265" s="275"/>
      <c r="G1265" s="275"/>
      <c r="H1265" s="275">
        <f t="shared" si="23"/>
        <v>0</v>
      </c>
    </row>
    <row r="1266" ht="25.05" customHeight="1" spans="1:8">
      <c r="A1266" s="278" t="s">
        <v>2381</v>
      </c>
      <c r="B1266" s="278" t="s">
        <v>2382</v>
      </c>
      <c r="C1266" s="275"/>
      <c r="D1266" s="275"/>
      <c r="E1266" s="275"/>
      <c r="F1266" s="275"/>
      <c r="G1266" s="275"/>
      <c r="H1266" s="275">
        <f t="shared" si="23"/>
        <v>0</v>
      </c>
    </row>
    <row r="1267" ht="25.05" customHeight="1" spans="1:8">
      <c r="A1267" s="278" t="s">
        <v>2383</v>
      </c>
      <c r="B1267" s="278" t="s">
        <v>171</v>
      </c>
      <c r="C1267" s="275">
        <v>0</v>
      </c>
      <c r="D1267" s="275"/>
      <c r="E1267" s="275"/>
      <c r="F1267" s="275"/>
      <c r="G1267" s="275"/>
      <c r="H1267" s="275">
        <f t="shared" si="23"/>
        <v>0</v>
      </c>
    </row>
    <row r="1268" ht="25.05" customHeight="1" spans="1:8">
      <c r="A1268" s="278" t="s">
        <v>2384</v>
      </c>
      <c r="B1268" s="278" t="s">
        <v>2385</v>
      </c>
      <c r="C1268" s="275">
        <v>0</v>
      </c>
      <c r="D1268" s="275"/>
      <c r="E1268" s="275"/>
      <c r="F1268" s="275"/>
      <c r="G1268" s="275"/>
      <c r="H1268" s="275">
        <f t="shared" si="23"/>
        <v>0</v>
      </c>
    </row>
    <row r="1269" ht="25.05" customHeight="1" spans="1:8">
      <c r="A1269" s="278" t="s">
        <v>2386</v>
      </c>
      <c r="B1269" s="279" t="s">
        <v>2387</v>
      </c>
      <c r="C1269" s="275">
        <f>SUM(C1270:C1274)</f>
        <v>548</v>
      </c>
      <c r="D1269" s="275"/>
      <c r="E1269" s="275"/>
      <c r="F1269" s="275"/>
      <c r="G1269" s="275"/>
      <c r="H1269" s="275">
        <f t="shared" si="23"/>
        <v>548</v>
      </c>
    </row>
    <row r="1270" ht="25.05" customHeight="1" spans="1:8">
      <c r="A1270" s="278" t="s">
        <v>2388</v>
      </c>
      <c r="B1270" s="278" t="s">
        <v>153</v>
      </c>
      <c r="C1270" s="275">
        <v>548</v>
      </c>
      <c r="D1270" s="275"/>
      <c r="E1270" s="275"/>
      <c r="F1270" s="275"/>
      <c r="G1270" s="275"/>
      <c r="H1270" s="275">
        <f t="shared" si="23"/>
        <v>548</v>
      </c>
    </row>
    <row r="1271" ht="25.05" customHeight="1" spans="1:8">
      <c r="A1271" s="278" t="s">
        <v>2389</v>
      </c>
      <c r="B1271" s="278" t="s">
        <v>155</v>
      </c>
      <c r="C1271" s="275">
        <v>0</v>
      </c>
      <c r="D1271" s="275"/>
      <c r="E1271" s="275"/>
      <c r="F1271" s="275"/>
      <c r="G1271" s="275"/>
      <c r="H1271" s="275">
        <f t="shared" si="23"/>
        <v>0</v>
      </c>
    </row>
    <row r="1272" ht="25.05" customHeight="1" spans="1:8">
      <c r="A1272" s="278" t="s">
        <v>2390</v>
      </c>
      <c r="B1272" s="278" t="s">
        <v>157</v>
      </c>
      <c r="C1272" s="275">
        <v>0</v>
      </c>
      <c r="D1272" s="275"/>
      <c r="E1272" s="275"/>
      <c r="F1272" s="275"/>
      <c r="G1272" s="275"/>
      <c r="H1272" s="275">
        <f t="shared" si="23"/>
        <v>0</v>
      </c>
    </row>
    <row r="1273" ht="25.05" customHeight="1" spans="1:8">
      <c r="A1273" s="278" t="s">
        <v>2391</v>
      </c>
      <c r="B1273" s="278" t="s">
        <v>2392</v>
      </c>
      <c r="C1273" s="275">
        <v>0</v>
      </c>
      <c r="D1273" s="275"/>
      <c r="E1273" s="275"/>
      <c r="F1273" s="275"/>
      <c r="G1273" s="275"/>
      <c r="H1273" s="275">
        <f t="shared" si="23"/>
        <v>0</v>
      </c>
    </row>
    <row r="1274" ht="25.05" customHeight="1" spans="1:8">
      <c r="A1274" s="278" t="s">
        <v>2393</v>
      </c>
      <c r="B1274" s="278" t="s">
        <v>2394</v>
      </c>
      <c r="C1274" s="275">
        <v>0</v>
      </c>
      <c r="D1274" s="275"/>
      <c r="E1274" s="275"/>
      <c r="F1274" s="275"/>
      <c r="G1274" s="275"/>
      <c r="H1274" s="275">
        <f t="shared" si="23"/>
        <v>0</v>
      </c>
    </row>
    <row r="1275" ht="25.05" customHeight="1" spans="1:8">
      <c r="A1275" s="278" t="s">
        <v>2395</v>
      </c>
      <c r="B1275" s="279" t="s">
        <v>2396</v>
      </c>
      <c r="C1275" s="275">
        <f>SUM(C1276:C1280)</f>
        <v>0</v>
      </c>
      <c r="D1275" s="275"/>
      <c r="E1275" s="275"/>
      <c r="F1275" s="275"/>
      <c r="G1275" s="275"/>
      <c r="H1275" s="275">
        <f t="shared" si="23"/>
        <v>0</v>
      </c>
    </row>
    <row r="1276" ht="25.05" customHeight="1" spans="1:8">
      <c r="A1276" s="278" t="s">
        <v>2397</v>
      </c>
      <c r="B1276" s="278" t="s">
        <v>153</v>
      </c>
      <c r="C1276" s="275">
        <v>0</v>
      </c>
      <c r="D1276" s="275"/>
      <c r="E1276" s="275"/>
      <c r="F1276" s="275"/>
      <c r="G1276" s="275"/>
      <c r="H1276" s="275">
        <f t="shared" si="23"/>
        <v>0</v>
      </c>
    </row>
    <row r="1277" ht="25.05" customHeight="1" spans="1:8">
      <c r="A1277" s="278" t="s">
        <v>2398</v>
      </c>
      <c r="B1277" s="278" t="s">
        <v>155</v>
      </c>
      <c r="C1277" s="275">
        <v>0</v>
      </c>
      <c r="D1277" s="275"/>
      <c r="E1277" s="275"/>
      <c r="F1277" s="275"/>
      <c r="G1277" s="275"/>
      <c r="H1277" s="275">
        <f t="shared" si="23"/>
        <v>0</v>
      </c>
    </row>
    <row r="1278" ht="25.05" customHeight="1" spans="1:8">
      <c r="A1278" s="278" t="s">
        <v>2399</v>
      </c>
      <c r="B1278" s="278" t="s">
        <v>157</v>
      </c>
      <c r="C1278" s="275">
        <v>0</v>
      </c>
      <c r="D1278" s="275"/>
      <c r="E1278" s="275"/>
      <c r="F1278" s="275"/>
      <c r="G1278" s="275"/>
      <c r="H1278" s="275">
        <f t="shared" si="23"/>
        <v>0</v>
      </c>
    </row>
    <row r="1279" ht="25.05" customHeight="1" spans="1:8">
      <c r="A1279" s="278" t="s">
        <v>2400</v>
      </c>
      <c r="B1279" s="278" t="s">
        <v>2401</v>
      </c>
      <c r="C1279" s="275"/>
      <c r="D1279" s="275"/>
      <c r="E1279" s="275"/>
      <c r="F1279" s="275"/>
      <c r="G1279" s="275"/>
      <c r="H1279" s="275">
        <f t="shared" si="23"/>
        <v>0</v>
      </c>
    </row>
    <row r="1280" ht="25.05" customHeight="1" spans="1:8">
      <c r="A1280" s="278" t="s">
        <v>2402</v>
      </c>
      <c r="B1280" s="278" t="s">
        <v>2403</v>
      </c>
      <c r="C1280" s="275"/>
      <c r="D1280" s="275"/>
      <c r="E1280" s="275"/>
      <c r="F1280" s="275"/>
      <c r="G1280" s="275"/>
      <c r="H1280" s="275">
        <f t="shared" si="23"/>
        <v>0</v>
      </c>
    </row>
    <row r="1281" ht="25.05" customHeight="1" spans="1:8">
      <c r="A1281" s="278" t="s">
        <v>2404</v>
      </c>
      <c r="B1281" s="279" t="s">
        <v>2405</v>
      </c>
      <c r="C1281" s="275">
        <f>SUM(C1282:C1288)</f>
        <v>0</v>
      </c>
      <c r="D1281" s="275"/>
      <c r="E1281" s="275"/>
      <c r="F1281" s="275"/>
      <c r="G1281" s="275"/>
      <c r="H1281" s="275">
        <f t="shared" si="23"/>
        <v>0</v>
      </c>
    </row>
    <row r="1282" ht="25.05" customHeight="1" spans="1:8">
      <c r="A1282" s="278" t="s">
        <v>2406</v>
      </c>
      <c r="B1282" s="278" t="s">
        <v>153</v>
      </c>
      <c r="C1282" s="275">
        <v>0</v>
      </c>
      <c r="D1282" s="275"/>
      <c r="E1282" s="275"/>
      <c r="F1282" s="275"/>
      <c r="G1282" s="275"/>
      <c r="H1282" s="275">
        <f t="shared" si="23"/>
        <v>0</v>
      </c>
    </row>
    <row r="1283" ht="25.05" customHeight="1" spans="1:8">
      <c r="A1283" s="278" t="s">
        <v>2407</v>
      </c>
      <c r="B1283" s="278" t="s">
        <v>155</v>
      </c>
      <c r="C1283" s="275">
        <v>0</v>
      </c>
      <c r="D1283" s="275"/>
      <c r="E1283" s="275"/>
      <c r="F1283" s="275"/>
      <c r="G1283" s="275"/>
      <c r="H1283" s="275">
        <f t="shared" ref="H1283:H1322" si="24">C1283+D1283+E1283</f>
        <v>0</v>
      </c>
    </row>
    <row r="1284" ht="25.05" customHeight="1" spans="1:8">
      <c r="A1284" s="278" t="s">
        <v>2408</v>
      </c>
      <c r="B1284" s="278" t="s">
        <v>157</v>
      </c>
      <c r="C1284" s="275">
        <v>0</v>
      </c>
      <c r="D1284" s="275"/>
      <c r="E1284" s="275"/>
      <c r="F1284" s="275"/>
      <c r="G1284" s="275"/>
      <c r="H1284" s="275">
        <f t="shared" si="24"/>
        <v>0</v>
      </c>
    </row>
    <row r="1285" ht="25.05" customHeight="1" spans="1:8">
      <c r="A1285" s="278" t="s">
        <v>2409</v>
      </c>
      <c r="B1285" s="278" t="s">
        <v>2410</v>
      </c>
      <c r="C1285" s="275">
        <v>0</v>
      </c>
      <c r="D1285" s="275"/>
      <c r="E1285" s="275"/>
      <c r="F1285" s="275"/>
      <c r="G1285" s="275"/>
      <c r="H1285" s="275">
        <f t="shared" si="24"/>
        <v>0</v>
      </c>
    </row>
    <row r="1286" ht="25.05" customHeight="1" spans="1:8">
      <c r="A1286" s="278" t="s">
        <v>2411</v>
      </c>
      <c r="B1286" s="278" t="s">
        <v>2412</v>
      </c>
      <c r="C1286" s="275">
        <v>0</v>
      </c>
      <c r="D1286" s="275"/>
      <c r="E1286" s="275"/>
      <c r="F1286" s="275"/>
      <c r="G1286" s="275"/>
      <c r="H1286" s="275">
        <f t="shared" si="24"/>
        <v>0</v>
      </c>
    </row>
    <row r="1287" ht="25.05" customHeight="1" spans="1:8">
      <c r="A1287" s="278" t="s">
        <v>2413</v>
      </c>
      <c r="B1287" s="278" t="s">
        <v>171</v>
      </c>
      <c r="C1287" s="275">
        <v>0</v>
      </c>
      <c r="D1287" s="275"/>
      <c r="E1287" s="275"/>
      <c r="F1287" s="275"/>
      <c r="G1287" s="275"/>
      <c r="H1287" s="275">
        <f t="shared" si="24"/>
        <v>0</v>
      </c>
    </row>
    <row r="1288" ht="25.05" customHeight="1" spans="1:8">
      <c r="A1288" s="278" t="s">
        <v>2414</v>
      </c>
      <c r="B1288" s="278" t="s">
        <v>2415</v>
      </c>
      <c r="C1288" s="275">
        <v>0</v>
      </c>
      <c r="D1288" s="275"/>
      <c r="E1288" s="275"/>
      <c r="F1288" s="275"/>
      <c r="G1288" s="275"/>
      <c r="H1288" s="275">
        <f t="shared" si="24"/>
        <v>0</v>
      </c>
    </row>
    <row r="1289" ht="25.05" customHeight="1" spans="1:8">
      <c r="A1289" s="278" t="s">
        <v>2416</v>
      </c>
      <c r="B1289" s="279" t="s">
        <v>2417</v>
      </c>
      <c r="C1289" s="275">
        <f>SUM(C1290:C1301)</f>
        <v>0</v>
      </c>
      <c r="D1289" s="275"/>
      <c r="E1289" s="275"/>
      <c r="F1289" s="275"/>
      <c r="G1289" s="275"/>
      <c r="H1289" s="275">
        <f t="shared" si="24"/>
        <v>0</v>
      </c>
    </row>
    <row r="1290" ht="25.05" customHeight="1" spans="1:8">
      <c r="A1290" s="278" t="s">
        <v>2418</v>
      </c>
      <c r="B1290" s="278" t="s">
        <v>153</v>
      </c>
      <c r="C1290" s="275">
        <v>0</v>
      </c>
      <c r="D1290" s="275"/>
      <c r="E1290" s="275"/>
      <c r="F1290" s="275"/>
      <c r="G1290" s="275"/>
      <c r="H1290" s="275">
        <f t="shared" si="24"/>
        <v>0</v>
      </c>
    </row>
    <row r="1291" ht="25.05" customHeight="1" spans="1:8">
      <c r="A1291" s="278" t="s">
        <v>2419</v>
      </c>
      <c r="B1291" s="278" t="s">
        <v>155</v>
      </c>
      <c r="C1291" s="275">
        <v>0</v>
      </c>
      <c r="D1291" s="275"/>
      <c r="E1291" s="275"/>
      <c r="F1291" s="275"/>
      <c r="G1291" s="275"/>
      <c r="H1291" s="275">
        <f t="shared" si="24"/>
        <v>0</v>
      </c>
    </row>
    <row r="1292" ht="25.05" customHeight="1" spans="1:8">
      <c r="A1292" s="278" t="s">
        <v>2420</v>
      </c>
      <c r="B1292" s="278" t="s">
        <v>157</v>
      </c>
      <c r="C1292" s="275">
        <v>0</v>
      </c>
      <c r="D1292" s="275"/>
      <c r="E1292" s="275"/>
      <c r="F1292" s="275"/>
      <c r="G1292" s="275"/>
      <c r="H1292" s="275">
        <f t="shared" si="24"/>
        <v>0</v>
      </c>
    </row>
    <row r="1293" ht="25.05" customHeight="1" spans="1:8">
      <c r="A1293" s="278" t="s">
        <v>2421</v>
      </c>
      <c r="B1293" s="278" t="s">
        <v>2422</v>
      </c>
      <c r="C1293" s="275">
        <v>0</v>
      </c>
      <c r="D1293" s="275"/>
      <c r="E1293" s="275"/>
      <c r="F1293" s="275"/>
      <c r="G1293" s="275"/>
      <c r="H1293" s="275">
        <f t="shared" si="24"/>
        <v>0</v>
      </c>
    </row>
    <row r="1294" ht="25.05" customHeight="1" spans="1:8">
      <c r="A1294" s="278" t="s">
        <v>2423</v>
      </c>
      <c r="B1294" s="278" t="s">
        <v>2424</v>
      </c>
      <c r="C1294" s="275">
        <v>0</v>
      </c>
      <c r="D1294" s="275"/>
      <c r="E1294" s="275"/>
      <c r="F1294" s="275"/>
      <c r="G1294" s="275"/>
      <c r="H1294" s="275">
        <f t="shared" si="24"/>
        <v>0</v>
      </c>
    </row>
    <row r="1295" ht="25.05" customHeight="1" spans="1:8">
      <c r="A1295" s="278" t="s">
        <v>2425</v>
      </c>
      <c r="B1295" s="278" t="s">
        <v>2426</v>
      </c>
      <c r="C1295" s="275">
        <v>0</v>
      </c>
      <c r="D1295" s="275"/>
      <c r="E1295" s="275"/>
      <c r="F1295" s="275"/>
      <c r="G1295" s="275"/>
      <c r="H1295" s="275">
        <f t="shared" si="24"/>
        <v>0</v>
      </c>
    </row>
    <row r="1296" ht="25.05" customHeight="1" spans="1:8">
      <c r="A1296" s="278" t="s">
        <v>2427</v>
      </c>
      <c r="B1296" s="278" t="s">
        <v>2428</v>
      </c>
      <c r="C1296" s="275">
        <v>0</v>
      </c>
      <c r="D1296" s="275"/>
      <c r="E1296" s="275"/>
      <c r="F1296" s="275"/>
      <c r="G1296" s="275"/>
      <c r="H1296" s="275">
        <f t="shared" si="24"/>
        <v>0</v>
      </c>
    </row>
    <row r="1297" ht="25.05" customHeight="1" spans="1:8">
      <c r="A1297" s="278" t="s">
        <v>2429</v>
      </c>
      <c r="B1297" s="278" t="s">
        <v>2430</v>
      </c>
      <c r="C1297" s="275">
        <v>0</v>
      </c>
      <c r="D1297" s="275"/>
      <c r="E1297" s="275"/>
      <c r="F1297" s="275"/>
      <c r="G1297" s="275"/>
      <c r="H1297" s="275">
        <f t="shared" si="24"/>
        <v>0</v>
      </c>
    </row>
    <row r="1298" ht="25.05" customHeight="1" spans="1:8">
      <c r="A1298" s="278" t="s">
        <v>2431</v>
      </c>
      <c r="B1298" s="278" t="s">
        <v>2432</v>
      </c>
      <c r="C1298" s="275">
        <v>0</v>
      </c>
      <c r="D1298" s="275"/>
      <c r="E1298" s="275"/>
      <c r="F1298" s="275"/>
      <c r="G1298" s="275"/>
      <c r="H1298" s="275">
        <f t="shared" si="24"/>
        <v>0</v>
      </c>
    </row>
    <row r="1299" ht="25.05" customHeight="1" spans="1:8">
      <c r="A1299" s="278" t="s">
        <v>2433</v>
      </c>
      <c r="B1299" s="278" t="s">
        <v>2434</v>
      </c>
      <c r="C1299" s="275">
        <v>0</v>
      </c>
      <c r="D1299" s="275"/>
      <c r="E1299" s="275"/>
      <c r="F1299" s="275"/>
      <c r="G1299" s="275"/>
      <c r="H1299" s="275">
        <f t="shared" si="24"/>
        <v>0</v>
      </c>
    </row>
    <row r="1300" ht="25.05" customHeight="1" spans="1:8">
      <c r="A1300" s="278" t="s">
        <v>2435</v>
      </c>
      <c r="B1300" s="278" t="s">
        <v>2436</v>
      </c>
      <c r="C1300" s="275">
        <v>0</v>
      </c>
      <c r="D1300" s="275"/>
      <c r="E1300" s="275"/>
      <c r="F1300" s="275"/>
      <c r="G1300" s="275"/>
      <c r="H1300" s="275">
        <f t="shared" si="24"/>
        <v>0</v>
      </c>
    </row>
    <row r="1301" ht="25.05" customHeight="1" spans="1:8">
      <c r="A1301" s="278" t="s">
        <v>2437</v>
      </c>
      <c r="B1301" s="278" t="s">
        <v>2438</v>
      </c>
      <c r="C1301" s="275">
        <v>0</v>
      </c>
      <c r="D1301" s="275"/>
      <c r="E1301" s="275"/>
      <c r="F1301" s="275"/>
      <c r="G1301" s="275"/>
      <c r="H1301" s="275">
        <f t="shared" si="24"/>
        <v>0</v>
      </c>
    </row>
    <row r="1302" ht="25.05" customHeight="1" spans="1:8">
      <c r="A1302" s="278" t="s">
        <v>2439</v>
      </c>
      <c r="B1302" s="279" t="s">
        <v>2440</v>
      </c>
      <c r="C1302" s="275">
        <f>SUM(C1303:C1305)</f>
        <v>0</v>
      </c>
      <c r="D1302" s="275"/>
      <c r="E1302" s="275"/>
      <c r="F1302" s="275"/>
      <c r="G1302" s="275"/>
      <c r="H1302" s="275">
        <f t="shared" si="24"/>
        <v>0</v>
      </c>
    </row>
    <row r="1303" ht="25.05" customHeight="1" spans="1:8">
      <c r="A1303" s="278" t="s">
        <v>2441</v>
      </c>
      <c r="B1303" s="278" t="s">
        <v>2442</v>
      </c>
      <c r="C1303" s="275">
        <v>0</v>
      </c>
      <c r="D1303" s="275"/>
      <c r="E1303" s="275"/>
      <c r="F1303" s="275"/>
      <c r="G1303" s="275"/>
      <c r="H1303" s="275">
        <f t="shared" si="24"/>
        <v>0</v>
      </c>
    </row>
    <row r="1304" ht="25.05" customHeight="1" spans="1:8">
      <c r="A1304" s="278" t="s">
        <v>2443</v>
      </c>
      <c r="B1304" s="278" t="s">
        <v>2444</v>
      </c>
      <c r="C1304" s="275">
        <v>0</v>
      </c>
      <c r="D1304" s="275"/>
      <c r="E1304" s="275"/>
      <c r="F1304" s="275"/>
      <c r="G1304" s="275"/>
      <c r="H1304" s="275">
        <f t="shared" si="24"/>
        <v>0</v>
      </c>
    </row>
    <row r="1305" ht="25.05" customHeight="1" spans="1:8">
      <c r="A1305" s="278" t="s">
        <v>2445</v>
      </c>
      <c r="B1305" s="278" t="s">
        <v>2446</v>
      </c>
      <c r="C1305" s="275">
        <v>0</v>
      </c>
      <c r="D1305" s="275"/>
      <c r="E1305" s="275"/>
      <c r="F1305" s="275"/>
      <c r="G1305" s="275"/>
      <c r="H1305" s="275">
        <f t="shared" si="24"/>
        <v>0</v>
      </c>
    </row>
    <row r="1306" ht="25.05" customHeight="1" spans="1:8">
      <c r="A1306" s="278" t="s">
        <v>2447</v>
      </c>
      <c r="B1306" s="279" t="s">
        <v>2448</v>
      </c>
      <c r="C1306" s="275">
        <f>SUM(C1307:C1309)</f>
        <v>0</v>
      </c>
      <c r="D1306" s="275"/>
      <c r="E1306" s="275"/>
      <c r="F1306" s="275"/>
      <c r="G1306" s="275"/>
      <c r="H1306" s="275">
        <f t="shared" si="24"/>
        <v>0</v>
      </c>
    </row>
    <row r="1307" ht="25.05" customHeight="1" spans="1:8">
      <c r="A1307" s="278" t="s">
        <v>2449</v>
      </c>
      <c r="B1307" s="278" t="s">
        <v>2450</v>
      </c>
      <c r="C1307" s="275"/>
      <c r="D1307" s="275"/>
      <c r="E1307" s="275"/>
      <c r="F1307" s="275"/>
      <c r="G1307" s="275"/>
      <c r="H1307" s="275">
        <f t="shared" si="24"/>
        <v>0</v>
      </c>
    </row>
    <row r="1308" ht="25.05" customHeight="1" spans="1:8">
      <c r="A1308" s="278" t="s">
        <v>2451</v>
      </c>
      <c r="B1308" s="278" t="s">
        <v>2452</v>
      </c>
      <c r="C1308" s="275">
        <v>0</v>
      </c>
      <c r="D1308" s="275"/>
      <c r="E1308" s="275"/>
      <c r="F1308" s="275"/>
      <c r="G1308" s="275"/>
      <c r="H1308" s="275">
        <f t="shared" si="24"/>
        <v>0</v>
      </c>
    </row>
    <row r="1309" ht="25.05" customHeight="1" spans="1:8">
      <c r="A1309" s="278" t="s">
        <v>2453</v>
      </c>
      <c r="B1309" s="278" t="s">
        <v>2454</v>
      </c>
      <c r="C1309" s="275">
        <v>0</v>
      </c>
      <c r="D1309" s="275"/>
      <c r="E1309" s="275"/>
      <c r="F1309" s="275"/>
      <c r="G1309" s="275"/>
      <c r="H1309" s="275">
        <f t="shared" si="24"/>
        <v>0</v>
      </c>
    </row>
    <row r="1310" ht="25.05" customHeight="1" spans="1:8">
      <c r="A1310" s="278" t="s">
        <v>2455</v>
      </c>
      <c r="B1310" s="279" t="s">
        <v>2456</v>
      </c>
      <c r="C1310" s="275">
        <f t="shared" ref="C1310:C1313" si="25">C1311</f>
        <v>0</v>
      </c>
      <c r="D1310" s="275"/>
      <c r="E1310" s="275"/>
      <c r="F1310" s="275"/>
      <c r="G1310" s="275"/>
      <c r="H1310" s="275">
        <f t="shared" si="24"/>
        <v>0</v>
      </c>
    </row>
    <row r="1311" ht="25.05" customHeight="1" spans="1:8">
      <c r="A1311" s="278" t="s">
        <v>2457</v>
      </c>
      <c r="B1311" s="278" t="s">
        <v>2458</v>
      </c>
      <c r="C1311" s="275">
        <v>0</v>
      </c>
      <c r="D1311" s="275"/>
      <c r="E1311" s="275"/>
      <c r="F1311" s="275"/>
      <c r="G1311" s="275"/>
      <c r="H1311" s="275">
        <f t="shared" si="24"/>
        <v>0</v>
      </c>
    </row>
    <row r="1312" ht="25.05" customHeight="1" spans="1:8">
      <c r="A1312" s="278" t="s">
        <v>2459</v>
      </c>
      <c r="B1312" s="279" t="s">
        <v>2460</v>
      </c>
      <c r="C1312" s="275">
        <f t="shared" si="25"/>
        <v>1874</v>
      </c>
      <c r="D1312" s="275">
        <f>D1313</f>
        <v>0</v>
      </c>
      <c r="E1312" s="275">
        <f>E1313</f>
        <v>6085</v>
      </c>
      <c r="F1312" s="275"/>
      <c r="G1312" s="275"/>
      <c r="H1312" s="275">
        <f t="shared" si="24"/>
        <v>7959</v>
      </c>
    </row>
    <row r="1313" ht="25.05" customHeight="1" spans="1:8">
      <c r="A1313" s="278" t="s">
        <v>2461</v>
      </c>
      <c r="B1313" s="279" t="s">
        <v>2162</v>
      </c>
      <c r="C1313" s="275">
        <f t="shared" si="25"/>
        <v>1874</v>
      </c>
      <c r="D1313" s="275">
        <f>D1314</f>
        <v>0</v>
      </c>
      <c r="E1313" s="275">
        <f>E1314</f>
        <v>6085</v>
      </c>
      <c r="F1313" s="275"/>
      <c r="G1313" s="275"/>
      <c r="H1313" s="275">
        <f t="shared" si="24"/>
        <v>7959</v>
      </c>
    </row>
    <row r="1314" ht="25.05" customHeight="1" spans="1:8">
      <c r="A1314" s="278" t="s">
        <v>2462</v>
      </c>
      <c r="B1314" s="278" t="s">
        <v>564</v>
      </c>
      <c r="C1314" s="275">
        <f>450+258+1153+13</f>
        <v>1874</v>
      </c>
      <c r="D1314" s="275"/>
      <c r="E1314" s="275">
        <v>6085</v>
      </c>
      <c r="F1314" s="275"/>
      <c r="G1314" s="275"/>
      <c r="H1314" s="275">
        <f t="shared" si="24"/>
        <v>7959</v>
      </c>
    </row>
    <row r="1315" ht="25.05" customHeight="1" spans="1:8">
      <c r="A1315" s="278" t="s">
        <v>2463</v>
      </c>
      <c r="B1315" s="279" t="s">
        <v>2464</v>
      </c>
      <c r="C1315" s="275">
        <f>SUM(C1316:C1318)</f>
        <v>7701</v>
      </c>
      <c r="D1315" s="275"/>
      <c r="E1315" s="275"/>
      <c r="F1315" s="275"/>
      <c r="G1315" s="275"/>
      <c r="H1315" s="275">
        <f t="shared" si="24"/>
        <v>7701</v>
      </c>
    </row>
    <row r="1316" ht="25.05" customHeight="1" spans="1:8">
      <c r="A1316" s="278" t="s">
        <v>2465</v>
      </c>
      <c r="B1316" s="279" t="s">
        <v>2466</v>
      </c>
      <c r="C1316" s="275">
        <v>0</v>
      </c>
      <c r="D1316" s="275"/>
      <c r="E1316" s="275"/>
      <c r="F1316" s="275"/>
      <c r="G1316" s="275"/>
      <c r="H1316" s="275">
        <f t="shared" si="24"/>
        <v>0</v>
      </c>
    </row>
    <row r="1317" ht="25.05" customHeight="1" spans="1:8">
      <c r="A1317" s="278" t="s">
        <v>2467</v>
      </c>
      <c r="B1317" s="279" t="s">
        <v>2468</v>
      </c>
      <c r="C1317" s="275">
        <v>0</v>
      </c>
      <c r="D1317" s="275"/>
      <c r="E1317" s="275"/>
      <c r="F1317" s="275"/>
      <c r="G1317" s="275"/>
      <c r="H1317" s="275">
        <f t="shared" si="24"/>
        <v>0</v>
      </c>
    </row>
    <row r="1318" ht="25.05" customHeight="1" spans="1:8">
      <c r="A1318" s="278" t="s">
        <v>2469</v>
      </c>
      <c r="B1318" s="279" t="s">
        <v>2470</v>
      </c>
      <c r="C1318" s="275">
        <f>SUM(C1319:C1322)</f>
        <v>7701</v>
      </c>
      <c r="D1318" s="275"/>
      <c r="E1318" s="275"/>
      <c r="F1318" s="275"/>
      <c r="G1318" s="275"/>
      <c r="H1318" s="275">
        <f t="shared" si="24"/>
        <v>7701</v>
      </c>
    </row>
    <row r="1319" ht="25.05" customHeight="1" spans="1:8">
      <c r="A1319" s="278" t="s">
        <v>2471</v>
      </c>
      <c r="B1319" s="278" t="s">
        <v>2472</v>
      </c>
      <c r="C1319" s="275">
        <v>7701</v>
      </c>
      <c r="D1319" s="275"/>
      <c r="E1319" s="275"/>
      <c r="F1319" s="275"/>
      <c r="G1319" s="275"/>
      <c r="H1319" s="275">
        <f t="shared" si="24"/>
        <v>7701</v>
      </c>
    </row>
    <row r="1320" ht="25.05" customHeight="1" spans="1:8">
      <c r="A1320" s="278" t="s">
        <v>2473</v>
      </c>
      <c r="B1320" s="278" t="s">
        <v>2474</v>
      </c>
      <c r="C1320" s="275">
        <v>0</v>
      </c>
      <c r="D1320" s="275"/>
      <c r="E1320" s="275"/>
      <c r="F1320" s="275"/>
      <c r="G1320" s="275"/>
      <c r="H1320" s="275">
        <f t="shared" si="24"/>
        <v>0</v>
      </c>
    </row>
    <row r="1321" ht="25.05" customHeight="1" spans="1:8">
      <c r="A1321" s="278" t="s">
        <v>2475</v>
      </c>
      <c r="B1321" s="278" t="s">
        <v>2476</v>
      </c>
      <c r="C1321" s="275">
        <v>0</v>
      </c>
      <c r="D1321" s="275"/>
      <c r="E1321" s="275"/>
      <c r="F1321" s="275"/>
      <c r="G1321" s="275"/>
      <c r="H1321" s="275">
        <f t="shared" si="24"/>
        <v>0</v>
      </c>
    </row>
    <row r="1322" ht="25.05" customHeight="1" spans="1:8">
      <c r="A1322" s="278" t="s">
        <v>2477</v>
      </c>
      <c r="B1322" s="278" t="s">
        <v>2478</v>
      </c>
      <c r="C1322" s="275">
        <v>0</v>
      </c>
      <c r="D1322" s="275"/>
      <c r="E1322" s="275"/>
      <c r="F1322" s="275"/>
      <c r="G1322" s="275"/>
      <c r="H1322" s="275">
        <f t="shared" si="24"/>
        <v>0</v>
      </c>
    </row>
    <row r="1323" ht="25.05" customHeight="1" spans="1:8">
      <c r="A1323" s="255" t="s">
        <v>2479</v>
      </c>
      <c r="B1323" s="255" t="s">
        <v>2478</v>
      </c>
      <c r="C1323" s="258">
        <v>0</v>
      </c>
      <c r="D1323" s="283"/>
      <c r="E1323" s="283"/>
      <c r="F1323" s="283"/>
      <c r="G1323" s="283"/>
      <c r="H1323" s="284">
        <f>SUM(C1323:G1323)</f>
        <v>0</v>
      </c>
    </row>
    <row r="1324" spans="3:3">
      <c r="C1324" s="285"/>
    </row>
    <row r="1325" spans="3:3">
      <c r="C1325" s="285"/>
    </row>
    <row r="1327" spans="3:3">
      <c r="C1327" s="285"/>
    </row>
  </sheetData>
  <autoFilter ref="A6:J1323">
    <extLst/>
  </autoFilter>
  <mergeCells count="7">
    <mergeCell ref="A2:H2"/>
    <mergeCell ref="C4:E4"/>
    <mergeCell ref="A4:A5"/>
    <mergeCell ref="B4:B5"/>
    <mergeCell ref="F4:F5"/>
    <mergeCell ref="G4:G5"/>
    <mergeCell ref="H4:H5"/>
  </mergeCells>
  <conditionalFormatting sqref="A$1:A$1048576">
    <cfRule type="duplicateValues" dxfId="2" priority="1"/>
    <cfRule type="duplicateValues" dxfId="3" priority="2"/>
    <cfRule type="duplicateValues" dxfId="3" priority="3"/>
  </conditionalFormatting>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26"/>
  <sheetViews>
    <sheetView workbookViewId="0">
      <selection activeCell="F11" sqref="F11"/>
    </sheetView>
  </sheetViews>
  <sheetFormatPr defaultColWidth="9.1" defaultRowHeight="14.25" outlineLevelCol="2"/>
  <cols>
    <col min="1" max="1" width="9.3" style="98" customWidth="1"/>
    <col min="2" max="2" width="34" style="98" customWidth="1"/>
    <col min="3" max="3" width="18.3" style="250" customWidth="1"/>
    <col min="4" max="16384" width="9.1" style="98"/>
  </cols>
  <sheetData>
    <row r="1" spans="3:3">
      <c r="C1" s="251" t="s">
        <v>2480</v>
      </c>
    </row>
    <row r="2" ht="38.25" customHeight="1" spans="1:3">
      <c r="A2" s="101" t="s">
        <v>2481</v>
      </c>
      <c r="B2" s="101"/>
      <c r="C2" s="101"/>
    </row>
    <row r="3" ht="18.45" customHeight="1" spans="1:3">
      <c r="A3" s="252"/>
      <c r="B3" s="252"/>
      <c r="C3" s="251" t="s">
        <v>22</v>
      </c>
    </row>
    <row r="4" ht="16.95" customHeight="1" spans="1:3">
      <c r="A4" s="253" t="s">
        <v>140</v>
      </c>
      <c r="B4" s="253" t="s">
        <v>141</v>
      </c>
      <c r="C4" s="254" t="s">
        <v>30</v>
      </c>
    </row>
    <row r="5" ht="16.95" customHeight="1" spans="1:3">
      <c r="A5" s="255"/>
      <c r="B5" s="256" t="s">
        <v>147</v>
      </c>
      <c r="C5" s="257">
        <v>208827.450464183</v>
      </c>
    </row>
    <row r="6" ht="16.95" customHeight="1" spans="1:3">
      <c r="A6" s="255" t="s">
        <v>148</v>
      </c>
      <c r="B6" s="256" t="s">
        <v>149</v>
      </c>
      <c r="C6" s="258">
        <f>_xlfn.XLOOKUP(A6,一般公共预算支出表!$A$7:$A$1323,一般公共预算支出表!$C$7:$C$1323,0,0)</f>
        <v>31442.052</v>
      </c>
    </row>
    <row r="7" ht="16.95" customHeight="1" spans="1:3">
      <c r="A7" s="255" t="s">
        <v>150</v>
      </c>
      <c r="B7" s="256" t="s">
        <v>151</v>
      </c>
      <c r="C7" s="258">
        <f>_xlfn.XLOOKUP(A7,一般公共预算支出表!$A$7:$A$1323,一般公共预算支出表!$C$7:$C$1323,0,0)</f>
        <v>781</v>
      </c>
    </row>
    <row r="8" ht="16.95" customHeight="1" spans="1:3">
      <c r="A8" s="255" t="s">
        <v>152</v>
      </c>
      <c r="B8" s="255" t="s">
        <v>153</v>
      </c>
      <c r="C8" s="258">
        <f>_xlfn.XLOOKUP(A8,一般公共预算支出表!$A$7:$A$1323,一般公共预算支出表!$C$7:$C$1323,0,0)</f>
        <v>716</v>
      </c>
    </row>
    <row r="9" ht="16.95" customHeight="1" spans="1:3">
      <c r="A9" s="255" t="s">
        <v>154</v>
      </c>
      <c r="B9" s="255" t="s">
        <v>155</v>
      </c>
      <c r="C9" s="258">
        <f>_xlfn.XLOOKUP(A9,一般公共预算支出表!$A$7:$A$1323,一般公共预算支出表!$C$7:$C$1323,0,0)</f>
        <v>0</v>
      </c>
    </row>
    <row r="10" ht="16.95" customHeight="1" spans="1:3">
      <c r="A10" s="255" t="s">
        <v>156</v>
      </c>
      <c r="B10" s="255" t="s">
        <v>157</v>
      </c>
      <c r="C10" s="258">
        <f>_xlfn.XLOOKUP(A10,一般公共预算支出表!$A$7:$A$1323,一般公共预算支出表!$C$7:$C$1323,0,0)</f>
        <v>0</v>
      </c>
    </row>
    <row r="11" ht="16.95" customHeight="1" spans="1:3">
      <c r="A11" s="255" t="s">
        <v>158</v>
      </c>
      <c r="B11" s="255" t="s">
        <v>159</v>
      </c>
      <c r="C11" s="258">
        <f>_xlfn.XLOOKUP(A11,一般公共预算支出表!$A$7:$A$1323,一般公共预算支出表!$C$7:$C$1323,0,0)</f>
        <v>65</v>
      </c>
    </row>
    <row r="12" ht="16.95" customHeight="1" spans="1:3">
      <c r="A12" s="255" t="s">
        <v>160</v>
      </c>
      <c r="B12" s="255" t="s">
        <v>161</v>
      </c>
      <c r="C12" s="258">
        <f>_xlfn.XLOOKUP(A12,一般公共预算支出表!$A$7:$A$1323,一般公共预算支出表!$C$7:$C$1323,0,0)</f>
        <v>0</v>
      </c>
    </row>
    <row r="13" ht="16.95" customHeight="1" spans="1:3">
      <c r="A13" s="255" t="s">
        <v>162</v>
      </c>
      <c r="B13" s="255" t="s">
        <v>163</v>
      </c>
      <c r="C13" s="258">
        <f>_xlfn.XLOOKUP(A13,一般公共预算支出表!$A$7:$A$1323,一般公共预算支出表!$C$7:$C$1323,0,0)</f>
        <v>0</v>
      </c>
    </row>
    <row r="14" ht="16.95" customHeight="1" spans="1:3">
      <c r="A14" s="255" t="s">
        <v>164</v>
      </c>
      <c r="B14" s="255" t="s">
        <v>165</v>
      </c>
      <c r="C14" s="258">
        <f>_xlfn.XLOOKUP(A14,一般公共预算支出表!$A$7:$A$1323,一般公共预算支出表!$C$7:$C$1323,0,0)</f>
        <v>0</v>
      </c>
    </row>
    <row r="15" ht="16.95" customHeight="1" spans="1:3">
      <c r="A15" s="255" t="s">
        <v>166</v>
      </c>
      <c r="B15" s="255" t="s">
        <v>167</v>
      </c>
      <c r="C15" s="258">
        <f>_xlfn.XLOOKUP(A15,一般公共预算支出表!$A$7:$A$1323,一般公共预算支出表!$C$7:$C$1323,0,0)</f>
        <v>0</v>
      </c>
    </row>
    <row r="16" ht="16.95" customHeight="1" spans="1:3">
      <c r="A16" s="255" t="s">
        <v>168</v>
      </c>
      <c r="B16" s="255" t="s">
        <v>169</v>
      </c>
      <c r="C16" s="258">
        <f>_xlfn.XLOOKUP(A16,一般公共预算支出表!$A$7:$A$1323,一般公共预算支出表!$C$7:$C$1323,0,0)</f>
        <v>0</v>
      </c>
    </row>
    <row r="17" ht="16.95" customHeight="1" spans="1:3">
      <c r="A17" s="255" t="s">
        <v>170</v>
      </c>
      <c r="B17" s="255" t="s">
        <v>171</v>
      </c>
      <c r="C17" s="258">
        <f>_xlfn.XLOOKUP(A17,一般公共预算支出表!$A$7:$A$1323,一般公共预算支出表!$C$7:$C$1323,0,0)</f>
        <v>0</v>
      </c>
    </row>
    <row r="18" ht="16.95" customHeight="1" spans="1:3">
      <c r="A18" s="255" t="s">
        <v>172</v>
      </c>
      <c r="B18" s="255" t="s">
        <v>173</v>
      </c>
      <c r="C18" s="258">
        <f>_xlfn.XLOOKUP(A18,一般公共预算支出表!$A$7:$A$1323,一般公共预算支出表!$C$7:$C$1323,0,0)</f>
        <v>0</v>
      </c>
    </row>
    <row r="19" ht="16.95" customHeight="1" spans="1:3">
      <c r="A19" s="255" t="s">
        <v>174</v>
      </c>
      <c r="B19" s="256" t="s">
        <v>175</v>
      </c>
      <c r="C19" s="258">
        <f>_xlfn.XLOOKUP(A19,一般公共预算支出表!$A$7:$A$1323,一般公共预算支出表!$C$7:$C$1323,0,0)</f>
        <v>390.976</v>
      </c>
    </row>
    <row r="20" ht="16.95" customHeight="1" spans="1:3">
      <c r="A20" s="255" t="s">
        <v>176</v>
      </c>
      <c r="B20" s="255" t="s">
        <v>153</v>
      </c>
      <c r="C20" s="258">
        <f>_xlfn.XLOOKUP(A20,一般公共预算支出表!$A$7:$A$1323,一般公共预算支出表!$C$7:$C$1323,0,0)</f>
        <v>390.976</v>
      </c>
    </row>
    <row r="21" ht="16.95" customHeight="1" spans="1:3">
      <c r="A21" s="255" t="s">
        <v>177</v>
      </c>
      <c r="B21" s="255" t="s">
        <v>155</v>
      </c>
      <c r="C21" s="258">
        <f>_xlfn.XLOOKUP(A21,一般公共预算支出表!$A$7:$A$1323,一般公共预算支出表!$C$7:$C$1323,0,0)</f>
        <v>0</v>
      </c>
    </row>
    <row r="22" ht="16.95" customHeight="1" spans="1:3">
      <c r="A22" s="255" t="s">
        <v>178</v>
      </c>
      <c r="B22" s="255" t="s">
        <v>157</v>
      </c>
      <c r="C22" s="258">
        <f>_xlfn.XLOOKUP(A22,一般公共预算支出表!$A$7:$A$1323,一般公共预算支出表!$C$7:$C$1323,0,0)</f>
        <v>0</v>
      </c>
    </row>
    <row r="23" ht="16.95" customHeight="1" spans="1:3">
      <c r="A23" s="255" t="s">
        <v>179</v>
      </c>
      <c r="B23" s="255" t="s">
        <v>180</v>
      </c>
      <c r="C23" s="258">
        <f>_xlfn.XLOOKUP(A23,一般公共预算支出表!$A$7:$A$1323,一般公共预算支出表!$C$7:$C$1323,0,0)</f>
        <v>0</v>
      </c>
    </row>
    <row r="24" ht="16.95" customHeight="1" spans="1:3">
      <c r="A24" s="255" t="s">
        <v>181</v>
      </c>
      <c r="B24" s="255" t="s">
        <v>182</v>
      </c>
      <c r="C24" s="258">
        <f>_xlfn.XLOOKUP(A24,一般公共预算支出表!$A$7:$A$1323,一般公共预算支出表!$C$7:$C$1323,0,0)</f>
        <v>0</v>
      </c>
    </row>
    <row r="25" ht="16.95" customHeight="1" spans="1:3">
      <c r="A25" s="255" t="s">
        <v>183</v>
      </c>
      <c r="B25" s="255" t="s">
        <v>184</v>
      </c>
      <c r="C25" s="258">
        <f>_xlfn.XLOOKUP(A25,一般公共预算支出表!$A$7:$A$1323,一般公共预算支出表!$C$7:$C$1323,0,0)</f>
        <v>0</v>
      </c>
    </row>
    <row r="26" ht="16.95" customHeight="1" spans="1:3">
      <c r="A26" s="255" t="s">
        <v>185</v>
      </c>
      <c r="B26" s="255" t="s">
        <v>171</v>
      </c>
      <c r="C26" s="258">
        <f>_xlfn.XLOOKUP(A26,一般公共预算支出表!$A$7:$A$1323,一般公共预算支出表!$C$7:$C$1323,0,0)</f>
        <v>0</v>
      </c>
    </row>
    <row r="27" ht="16.95" customHeight="1" spans="1:3">
      <c r="A27" s="255" t="s">
        <v>186</v>
      </c>
      <c r="B27" s="255" t="s">
        <v>187</v>
      </c>
      <c r="C27" s="258">
        <f>_xlfn.XLOOKUP(A27,一般公共预算支出表!$A$7:$A$1323,一般公共预算支出表!$C$7:$C$1323,0,0)</f>
        <v>0</v>
      </c>
    </row>
    <row r="28" ht="16.95" customHeight="1" spans="1:3">
      <c r="A28" s="255" t="s">
        <v>188</v>
      </c>
      <c r="B28" s="256" t="s">
        <v>189</v>
      </c>
      <c r="C28" s="258">
        <f>_xlfn.XLOOKUP(A28,一般公共预算支出表!$A$7:$A$1323,一般公共预算支出表!$C$7:$C$1323,0,0)</f>
        <v>5925.718</v>
      </c>
    </row>
    <row r="29" ht="16.95" customHeight="1" spans="1:3">
      <c r="A29" s="255" t="s">
        <v>190</v>
      </c>
      <c r="B29" s="255" t="s">
        <v>153</v>
      </c>
      <c r="C29" s="258">
        <f>_xlfn.XLOOKUP(A29,一般公共预算支出表!$A$7:$A$1323,一般公共预算支出表!$C$7:$C$1323,0,0)</f>
        <v>2119.29</v>
      </c>
    </row>
    <row r="30" ht="16.95" customHeight="1" spans="1:3">
      <c r="A30" s="255" t="s">
        <v>191</v>
      </c>
      <c r="B30" s="255" t="s">
        <v>155</v>
      </c>
      <c r="C30" s="258">
        <f>_xlfn.XLOOKUP(A30,一般公共预算支出表!$A$7:$A$1323,一般公共预算支出表!$C$7:$C$1323,0,0)</f>
        <v>1000</v>
      </c>
    </row>
    <row r="31" ht="16.95" customHeight="1" spans="1:3">
      <c r="A31" s="255" t="s">
        <v>192</v>
      </c>
      <c r="B31" s="255" t="s">
        <v>157</v>
      </c>
      <c r="C31" s="258">
        <f>_xlfn.XLOOKUP(A31,一般公共预算支出表!$A$7:$A$1323,一般公共预算支出表!$C$7:$C$1323,0,0)</f>
        <v>0</v>
      </c>
    </row>
    <row r="32" ht="16.95" customHeight="1" spans="1:3">
      <c r="A32" s="255" t="s">
        <v>193</v>
      </c>
      <c r="B32" s="255" t="s">
        <v>194</v>
      </c>
      <c r="C32" s="258">
        <f>_xlfn.XLOOKUP(A32,一般公共预算支出表!$A$7:$A$1323,一般公共预算支出表!$C$7:$C$1323,0,0)</f>
        <v>0</v>
      </c>
    </row>
    <row r="33" ht="16.95" customHeight="1" spans="1:3">
      <c r="A33" s="255" t="s">
        <v>195</v>
      </c>
      <c r="B33" s="255" t="s">
        <v>196</v>
      </c>
      <c r="C33" s="258">
        <f>_xlfn.XLOOKUP(A33,一般公共预算支出表!$A$7:$A$1323,一般公共预算支出表!$C$7:$C$1323,0,0)</f>
        <v>0</v>
      </c>
    </row>
    <row r="34" ht="16.95" customHeight="1" spans="1:3">
      <c r="A34" s="255" t="s">
        <v>197</v>
      </c>
      <c r="B34" s="255" t="s">
        <v>198</v>
      </c>
      <c r="C34" s="258">
        <f>_xlfn.XLOOKUP(A34,一般公共预算支出表!$A$7:$A$1323,一般公共预算支出表!$C$7:$C$1323,0,0)</f>
        <v>0</v>
      </c>
    </row>
    <row r="35" ht="16.95" customHeight="1" spans="1:3">
      <c r="A35" s="255" t="s">
        <v>199</v>
      </c>
      <c r="B35" s="255" t="s">
        <v>200</v>
      </c>
      <c r="C35" s="258">
        <f>_xlfn.XLOOKUP(A35,一般公共预算支出表!$A$7:$A$1323,一般公共预算支出表!$C$7:$C$1323,0,0)</f>
        <v>117.828</v>
      </c>
    </row>
    <row r="36" ht="16.95" customHeight="1" spans="1:3">
      <c r="A36" s="255" t="s">
        <v>201</v>
      </c>
      <c r="B36" s="255" t="s">
        <v>202</v>
      </c>
      <c r="C36" s="258">
        <f>_xlfn.XLOOKUP(A36,一般公共预算支出表!$A$7:$A$1323,一般公共预算支出表!$C$7:$C$1323,0,0)</f>
        <v>0</v>
      </c>
    </row>
    <row r="37" ht="16.95" customHeight="1" spans="1:3">
      <c r="A37" s="255" t="s">
        <v>203</v>
      </c>
      <c r="B37" s="255" t="s">
        <v>171</v>
      </c>
      <c r="C37" s="258">
        <f>_xlfn.XLOOKUP(A37,一般公共预算支出表!$A$7:$A$1323,一般公共预算支出表!$C$7:$C$1323,0,0)</f>
        <v>0</v>
      </c>
    </row>
    <row r="38" ht="16.95" customHeight="1" spans="1:3">
      <c r="A38" s="255" t="s">
        <v>204</v>
      </c>
      <c r="B38" s="255" t="s">
        <v>205</v>
      </c>
      <c r="C38" s="258">
        <f>_xlfn.XLOOKUP(A38,一般公共预算支出表!$A$7:$A$1323,一般公共预算支出表!$C$7:$C$1323,0,0)</f>
        <v>2688.6</v>
      </c>
    </row>
    <row r="39" ht="16.95" customHeight="1" spans="1:3">
      <c r="A39" s="255" t="s">
        <v>206</v>
      </c>
      <c r="B39" s="259" t="s">
        <v>207</v>
      </c>
      <c r="C39" s="258">
        <f>_xlfn.XLOOKUP(A39,一般公共预算支出表!$A$7:$A$1323,一般公共预算支出表!$C$7:$C$1323,0,0)</f>
        <v>447.03</v>
      </c>
    </row>
    <row r="40" ht="16.95" customHeight="1" spans="1:3">
      <c r="A40" s="255" t="s">
        <v>208</v>
      </c>
      <c r="B40" s="256" t="s">
        <v>153</v>
      </c>
      <c r="C40" s="258">
        <f>_xlfn.XLOOKUP(A40,一般公共预算支出表!$A$7:$A$1323,一般公共预算支出表!$C$7:$C$1323,0,0)</f>
        <v>447.03</v>
      </c>
    </row>
    <row r="41" ht="16.95" customHeight="1" spans="1:3">
      <c r="A41" s="255" t="s">
        <v>209</v>
      </c>
      <c r="B41" s="255" t="s">
        <v>155</v>
      </c>
      <c r="C41" s="258">
        <f>_xlfn.XLOOKUP(A41,一般公共预算支出表!$A$7:$A$1323,一般公共预算支出表!$C$7:$C$1323,0,0)</f>
        <v>0</v>
      </c>
    </row>
    <row r="42" ht="16.95" customHeight="1" spans="1:3">
      <c r="A42" s="255" t="s">
        <v>210</v>
      </c>
      <c r="B42" s="255" t="s">
        <v>157</v>
      </c>
      <c r="C42" s="258">
        <f>_xlfn.XLOOKUP(A42,一般公共预算支出表!$A$7:$A$1323,一般公共预算支出表!$C$7:$C$1323,0,0)</f>
        <v>0</v>
      </c>
    </row>
    <row r="43" ht="16.95" customHeight="1" spans="1:3">
      <c r="A43" s="255" t="s">
        <v>211</v>
      </c>
      <c r="B43" s="255" t="s">
        <v>212</v>
      </c>
      <c r="C43" s="258">
        <f>_xlfn.XLOOKUP(A43,一般公共预算支出表!$A$7:$A$1323,一般公共预算支出表!$C$7:$C$1323,0,0)</f>
        <v>0</v>
      </c>
    </row>
    <row r="44" ht="16.95" customHeight="1" spans="1:3">
      <c r="A44" s="255" t="s">
        <v>213</v>
      </c>
      <c r="B44" s="255" t="s">
        <v>214</v>
      </c>
      <c r="C44" s="258">
        <f>_xlfn.XLOOKUP(A44,一般公共预算支出表!$A$7:$A$1323,一般公共预算支出表!$C$7:$C$1323,0,0)</f>
        <v>0</v>
      </c>
    </row>
    <row r="45" ht="16.95" customHeight="1" spans="1:3">
      <c r="A45" s="255" t="s">
        <v>215</v>
      </c>
      <c r="B45" s="255" t="s">
        <v>216</v>
      </c>
      <c r="C45" s="258">
        <f>_xlfn.XLOOKUP(A45,一般公共预算支出表!$A$7:$A$1323,一般公共预算支出表!$C$7:$C$1323,0,0)</f>
        <v>0</v>
      </c>
    </row>
    <row r="46" ht="16.95" customHeight="1" spans="1:3">
      <c r="A46" s="255" t="s">
        <v>217</v>
      </c>
      <c r="B46" s="255" t="s">
        <v>218</v>
      </c>
      <c r="C46" s="258">
        <f>_xlfn.XLOOKUP(A46,一般公共预算支出表!$A$7:$A$1323,一般公共预算支出表!$C$7:$C$1323,0,0)</f>
        <v>0</v>
      </c>
    </row>
    <row r="47" ht="16.95" customHeight="1" spans="1:3">
      <c r="A47" s="255" t="s">
        <v>219</v>
      </c>
      <c r="B47" s="255" t="s">
        <v>220</v>
      </c>
      <c r="C47" s="258">
        <f>_xlfn.XLOOKUP(A47,一般公共预算支出表!$A$7:$A$1323,一般公共预算支出表!$C$7:$C$1323,0,0)</f>
        <v>0</v>
      </c>
    </row>
    <row r="48" ht="16.95" customHeight="1" spans="1:3">
      <c r="A48" s="255" t="s">
        <v>221</v>
      </c>
      <c r="B48" s="255" t="s">
        <v>171</v>
      </c>
      <c r="C48" s="258">
        <f>_xlfn.XLOOKUP(A48,一般公共预算支出表!$A$7:$A$1323,一般公共预算支出表!$C$7:$C$1323,0,0)</f>
        <v>0</v>
      </c>
    </row>
    <row r="49" ht="16.95" customHeight="1" spans="1:3">
      <c r="A49" s="255" t="s">
        <v>222</v>
      </c>
      <c r="B49" s="255" t="s">
        <v>223</v>
      </c>
      <c r="C49" s="258">
        <f>_xlfn.XLOOKUP(A49,一般公共预算支出表!$A$7:$A$1323,一般公共预算支出表!$C$7:$C$1323,0,0)</f>
        <v>0</v>
      </c>
    </row>
    <row r="50" ht="16.95" customHeight="1" spans="1:3">
      <c r="A50" s="255" t="s">
        <v>224</v>
      </c>
      <c r="B50" s="259" t="s">
        <v>225</v>
      </c>
      <c r="C50" s="258">
        <f>_xlfn.XLOOKUP(A50,一般公共预算支出表!$A$7:$A$1323,一般公共预算支出表!$C$7:$C$1323,0,0)</f>
        <v>116</v>
      </c>
    </row>
    <row r="51" ht="16.95" customHeight="1" spans="1:3">
      <c r="A51" s="255" t="s">
        <v>226</v>
      </c>
      <c r="B51" s="255" t="s">
        <v>153</v>
      </c>
      <c r="C51" s="258">
        <f>_xlfn.XLOOKUP(A51,一般公共预算支出表!$A$7:$A$1323,一般公共预算支出表!$C$7:$C$1323,0,0)</f>
        <v>0</v>
      </c>
    </row>
    <row r="52" ht="16.95" customHeight="1" spans="1:3">
      <c r="A52" s="255" t="s">
        <v>227</v>
      </c>
      <c r="B52" s="256" t="s">
        <v>155</v>
      </c>
      <c r="C52" s="258">
        <f>_xlfn.XLOOKUP(A52,一般公共预算支出表!$A$7:$A$1323,一般公共预算支出表!$C$7:$C$1323,0,0)</f>
        <v>0</v>
      </c>
    </row>
    <row r="53" ht="16.95" customHeight="1" spans="1:3">
      <c r="A53" s="255" t="s">
        <v>228</v>
      </c>
      <c r="B53" s="255" t="s">
        <v>157</v>
      </c>
      <c r="C53" s="258">
        <f>_xlfn.XLOOKUP(A53,一般公共预算支出表!$A$7:$A$1323,一般公共预算支出表!$C$7:$C$1323,0,0)</f>
        <v>0</v>
      </c>
    </row>
    <row r="54" ht="16.95" customHeight="1" spans="1:3">
      <c r="A54" s="255" t="s">
        <v>229</v>
      </c>
      <c r="B54" s="255" t="s">
        <v>230</v>
      </c>
      <c r="C54" s="258">
        <f>_xlfn.XLOOKUP(A54,一般公共预算支出表!$A$7:$A$1323,一般公共预算支出表!$C$7:$C$1323,0,0)</f>
        <v>0</v>
      </c>
    </row>
    <row r="55" ht="16.95" customHeight="1" spans="1:3">
      <c r="A55" s="255" t="s">
        <v>231</v>
      </c>
      <c r="B55" s="255" t="s">
        <v>232</v>
      </c>
      <c r="C55" s="258">
        <f>_xlfn.XLOOKUP(A55,一般公共预算支出表!$A$7:$A$1323,一般公共预算支出表!$C$7:$C$1323,0,0)</f>
        <v>0</v>
      </c>
    </row>
    <row r="56" ht="16.95" customHeight="1" spans="1:3">
      <c r="A56" s="255" t="s">
        <v>233</v>
      </c>
      <c r="B56" s="255" t="s">
        <v>234</v>
      </c>
      <c r="C56" s="258">
        <f>_xlfn.XLOOKUP(A56,一般公共预算支出表!$A$7:$A$1323,一般公共预算支出表!$C$7:$C$1323,0,0)</f>
        <v>36</v>
      </c>
    </row>
    <row r="57" ht="16.95" customHeight="1" spans="1:3">
      <c r="A57" s="255" t="s">
        <v>235</v>
      </c>
      <c r="B57" s="255" t="s">
        <v>236</v>
      </c>
      <c r="C57" s="258">
        <f>_xlfn.XLOOKUP(A57,一般公共预算支出表!$A$7:$A$1323,一般公共预算支出表!$C$7:$C$1323,0,0)</f>
        <v>80</v>
      </c>
    </row>
    <row r="58" ht="16.95" customHeight="1" spans="1:3">
      <c r="A58" s="255" t="s">
        <v>237</v>
      </c>
      <c r="B58" s="255" t="s">
        <v>238</v>
      </c>
      <c r="C58" s="258">
        <f>_xlfn.XLOOKUP(A58,一般公共预算支出表!$A$7:$A$1323,一般公共预算支出表!$C$7:$C$1323,0,0)</f>
        <v>0</v>
      </c>
    </row>
    <row r="59" ht="16.95" customHeight="1" spans="1:3">
      <c r="A59" s="255" t="s">
        <v>239</v>
      </c>
      <c r="B59" s="255" t="s">
        <v>171</v>
      </c>
      <c r="C59" s="258">
        <f>_xlfn.XLOOKUP(A59,一般公共预算支出表!$A$7:$A$1323,一般公共预算支出表!$C$7:$C$1323,0,0)</f>
        <v>0</v>
      </c>
    </row>
    <row r="60" ht="16.95" customHeight="1" spans="1:3">
      <c r="A60" s="255" t="s">
        <v>240</v>
      </c>
      <c r="B60" s="255" t="s">
        <v>241</v>
      </c>
      <c r="C60" s="258">
        <f>_xlfn.XLOOKUP(A60,一般公共预算支出表!$A$7:$A$1323,一般公共预算支出表!$C$7:$C$1323,0,0)</f>
        <v>0</v>
      </c>
    </row>
    <row r="61" ht="16.95" customHeight="1" spans="1:3">
      <c r="A61" s="255" t="s">
        <v>242</v>
      </c>
      <c r="B61" s="259" t="s">
        <v>243</v>
      </c>
      <c r="C61" s="258">
        <f>_xlfn.XLOOKUP(A61,一般公共预算支出表!$A$7:$A$1323,一般公共预算支出表!$C$7:$C$1323,0,0)</f>
        <v>1291.28</v>
      </c>
    </row>
    <row r="62" ht="16.95" customHeight="1" spans="1:3">
      <c r="A62" s="255" t="s">
        <v>244</v>
      </c>
      <c r="B62" s="255" t="s">
        <v>153</v>
      </c>
      <c r="C62" s="258">
        <f>_xlfn.XLOOKUP(A62,一般公共预算支出表!$A$7:$A$1323,一般公共预算支出表!$C$7:$C$1323,0,0)</f>
        <v>1291.28</v>
      </c>
    </row>
    <row r="63" ht="16.95" customHeight="1" spans="1:3">
      <c r="A63" s="255" t="s">
        <v>245</v>
      </c>
      <c r="B63" s="256" t="s">
        <v>155</v>
      </c>
      <c r="C63" s="258">
        <f>_xlfn.XLOOKUP(A63,一般公共预算支出表!$A$7:$A$1323,一般公共预算支出表!$C$7:$C$1323,0,0)</f>
        <v>0</v>
      </c>
    </row>
    <row r="64" ht="16.95" customHeight="1" spans="1:3">
      <c r="A64" s="255" t="s">
        <v>246</v>
      </c>
      <c r="B64" s="255" t="s">
        <v>157</v>
      </c>
      <c r="C64" s="258">
        <f>_xlfn.XLOOKUP(A64,一般公共预算支出表!$A$7:$A$1323,一般公共预算支出表!$C$7:$C$1323,0,0)</f>
        <v>0</v>
      </c>
    </row>
    <row r="65" ht="16.95" customHeight="1" spans="1:3">
      <c r="A65" s="255" t="s">
        <v>247</v>
      </c>
      <c r="B65" s="255" t="s">
        <v>248</v>
      </c>
      <c r="C65" s="258">
        <f>_xlfn.XLOOKUP(A65,一般公共预算支出表!$A$7:$A$1323,一般公共预算支出表!$C$7:$C$1323,0,0)</f>
        <v>0</v>
      </c>
    </row>
    <row r="66" ht="16.95" customHeight="1" spans="1:3">
      <c r="A66" s="255" t="s">
        <v>249</v>
      </c>
      <c r="B66" s="255" t="s">
        <v>250</v>
      </c>
      <c r="C66" s="258">
        <f>_xlfn.XLOOKUP(A66,一般公共预算支出表!$A$7:$A$1323,一般公共预算支出表!$C$7:$C$1323,0,0)</f>
        <v>0</v>
      </c>
    </row>
    <row r="67" ht="16.95" customHeight="1" spans="1:3">
      <c r="A67" s="255" t="s">
        <v>251</v>
      </c>
      <c r="B67" s="255" t="s">
        <v>252</v>
      </c>
      <c r="C67" s="258">
        <f>_xlfn.XLOOKUP(A67,一般公共预算支出表!$A$7:$A$1323,一般公共预算支出表!$C$7:$C$1323,0,0)</f>
        <v>0</v>
      </c>
    </row>
    <row r="68" ht="16.95" customHeight="1" spans="1:3">
      <c r="A68" s="255" t="s">
        <v>253</v>
      </c>
      <c r="B68" s="255" t="s">
        <v>254</v>
      </c>
      <c r="C68" s="258">
        <f>_xlfn.XLOOKUP(A68,一般公共预算支出表!$A$7:$A$1323,一般公共预算支出表!$C$7:$C$1323,0,0)</f>
        <v>0</v>
      </c>
    </row>
    <row r="69" ht="16.95" customHeight="1" spans="1:3">
      <c r="A69" s="255" t="s">
        <v>255</v>
      </c>
      <c r="B69" s="255" t="s">
        <v>256</v>
      </c>
      <c r="C69" s="258">
        <f>_xlfn.XLOOKUP(A69,一般公共预算支出表!$A$7:$A$1323,一般公共预算支出表!$C$7:$C$1323,0,0)</f>
        <v>0</v>
      </c>
    </row>
    <row r="70" ht="16.95" customHeight="1" spans="1:3">
      <c r="A70" s="255" t="s">
        <v>257</v>
      </c>
      <c r="B70" s="255" t="s">
        <v>171</v>
      </c>
      <c r="C70" s="258">
        <f>_xlfn.XLOOKUP(A70,一般公共预算支出表!$A$7:$A$1323,一般公共预算支出表!$C$7:$C$1323,0,0)</f>
        <v>0</v>
      </c>
    </row>
    <row r="71" ht="16.95" customHeight="1" spans="1:3">
      <c r="A71" s="255" t="s">
        <v>258</v>
      </c>
      <c r="B71" s="255" t="s">
        <v>259</v>
      </c>
      <c r="C71" s="258">
        <f>_xlfn.XLOOKUP(A71,一般公共预算支出表!$A$7:$A$1323,一般公共预算支出表!$C$7:$C$1323,0,0)</f>
        <v>0</v>
      </c>
    </row>
    <row r="72" ht="16.95" customHeight="1" spans="1:3">
      <c r="A72" s="255" t="s">
        <v>260</v>
      </c>
      <c r="B72" s="259" t="s">
        <v>261</v>
      </c>
      <c r="C72" s="258">
        <f>_xlfn.XLOOKUP(A72,一般公共预算支出表!$A$7:$A$1323,一般公共预算支出表!$C$7:$C$1323,0,0)</f>
        <v>2370</v>
      </c>
    </row>
    <row r="73" ht="16.95" customHeight="1" spans="1:3">
      <c r="A73" s="255" t="s">
        <v>262</v>
      </c>
      <c r="B73" s="255" t="s">
        <v>153</v>
      </c>
      <c r="C73" s="258">
        <f>_xlfn.XLOOKUP(A73,一般公共预算支出表!$A$7:$A$1323,一般公共预算支出表!$C$7:$C$1323,0,0)</f>
        <v>0</v>
      </c>
    </row>
    <row r="74" ht="16.95" customHeight="1" spans="1:3">
      <c r="A74" s="255" t="s">
        <v>263</v>
      </c>
      <c r="B74" s="256" t="s">
        <v>155</v>
      </c>
      <c r="C74" s="258">
        <f>_xlfn.XLOOKUP(A74,一般公共预算支出表!$A$7:$A$1323,一般公共预算支出表!$C$7:$C$1323,0,0)</f>
        <v>0</v>
      </c>
    </row>
    <row r="75" ht="16.95" customHeight="1" spans="1:3">
      <c r="A75" s="255" t="s">
        <v>264</v>
      </c>
      <c r="B75" s="255" t="s">
        <v>157</v>
      </c>
      <c r="C75" s="258">
        <f>_xlfn.XLOOKUP(A75,一般公共预算支出表!$A$7:$A$1323,一般公共预算支出表!$C$7:$C$1323,0,0)</f>
        <v>0</v>
      </c>
    </row>
    <row r="76" ht="16.95" customHeight="1" spans="1:3">
      <c r="A76" s="255" t="s">
        <v>265</v>
      </c>
      <c r="B76" s="255" t="s">
        <v>254</v>
      </c>
      <c r="C76" s="258">
        <f>_xlfn.XLOOKUP(A76,一般公共预算支出表!$A$7:$A$1323,一般公共预算支出表!$C$7:$C$1323,0,0)</f>
        <v>0</v>
      </c>
    </row>
    <row r="77" ht="16.95" customHeight="1" spans="1:3">
      <c r="A77" s="255" t="s">
        <v>266</v>
      </c>
      <c r="B77" s="255" t="s">
        <v>267</v>
      </c>
      <c r="C77" s="258">
        <f>_xlfn.XLOOKUP(A77,一般公共预算支出表!$A$7:$A$1323,一般公共预算支出表!$C$7:$C$1323,0,0)</f>
        <v>2370</v>
      </c>
    </row>
    <row r="78" ht="16.95" customHeight="1" spans="1:3">
      <c r="A78" s="255" t="s">
        <v>268</v>
      </c>
      <c r="B78" s="255" t="s">
        <v>171</v>
      </c>
      <c r="C78" s="258">
        <f>_xlfn.XLOOKUP(A78,一般公共预算支出表!$A$7:$A$1323,一般公共预算支出表!$C$7:$C$1323,0,0)</f>
        <v>0</v>
      </c>
    </row>
    <row r="79" ht="16.95" customHeight="1" spans="1:3">
      <c r="A79" s="255" t="s">
        <v>269</v>
      </c>
      <c r="B79" s="255" t="s">
        <v>270</v>
      </c>
      <c r="C79" s="258">
        <f>_xlfn.XLOOKUP(A79,一般公共预算支出表!$A$7:$A$1323,一般公共预算支出表!$C$7:$C$1323,0,0)</f>
        <v>0</v>
      </c>
    </row>
    <row r="80" ht="16.95" customHeight="1" spans="1:3">
      <c r="A80" s="255" t="s">
        <v>271</v>
      </c>
      <c r="B80" s="259" t="s">
        <v>272</v>
      </c>
      <c r="C80" s="258">
        <f>_xlfn.XLOOKUP(A80,一般公共预算支出表!$A$7:$A$1323,一般公共预算支出表!$C$7:$C$1323,0,0)</f>
        <v>308.06</v>
      </c>
    </row>
    <row r="81" ht="16.95" customHeight="1" spans="1:3">
      <c r="A81" s="255" t="s">
        <v>273</v>
      </c>
      <c r="B81" s="255" t="s">
        <v>153</v>
      </c>
      <c r="C81" s="258">
        <f>_xlfn.XLOOKUP(A81,一般公共预算支出表!$A$7:$A$1323,一般公共预算支出表!$C$7:$C$1323,0,0)</f>
        <v>308.06</v>
      </c>
    </row>
    <row r="82" ht="16.95" customHeight="1" spans="1:3">
      <c r="A82" s="255" t="s">
        <v>274</v>
      </c>
      <c r="B82" s="255" t="s">
        <v>155</v>
      </c>
      <c r="C82" s="258">
        <f>_xlfn.XLOOKUP(A82,一般公共预算支出表!$A$7:$A$1323,一般公共预算支出表!$C$7:$C$1323,0,0)</f>
        <v>0</v>
      </c>
    </row>
    <row r="83" ht="16.95" customHeight="1" spans="1:3">
      <c r="A83" s="255" t="s">
        <v>275</v>
      </c>
      <c r="B83" s="255" t="s">
        <v>157</v>
      </c>
      <c r="C83" s="258">
        <f>_xlfn.XLOOKUP(A83,一般公共预算支出表!$A$7:$A$1323,一般公共预算支出表!$C$7:$C$1323,0,0)</f>
        <v>0</v>
      </c>
    </row>
    <row r="84" ht="16.95" customHeight="1" spans="1:3">
      <c r="A84" s="255" t="s">
        <v>276</v>
      </c>
      <c r="B84" s="255" t="s">
        <v>277</v>
      </c>
      <c r="C84" s="258">
        <f>_xlfn.XLOOKUP(A84,一般公共预算支出表!$A$7:$A$1323,一般公共预算支出表!$C$7:$C$1323,0,0)</f>
        <v>0</v>
      </c>
    </row>
    <row r="85" ht="16.95" customHeight="1" spans="1:3">
      <c r="A85" s="255" t="s">
        <v>278</v>
      </c>
      <c r="B85" s="255" t="s">
        <v>279</v>
      </c>
      <c r="C85" s="258">
        <f>_xlfn.XLOOKUP(A85,一般公共预算支出表!$A$7:$A$1323,一般公共预算支出表!$C$7:$C$1323,0,0)</f>
        <v>0</v>
      </c>
    </row>
    <row r="86" ht="16.95" customHeight="1" spans="1:3">
      <c r="A86" s="255" t="s">
        <v>280</v>
      </c>
      <c r="B86" s="256" t="s">
        <v>254</v>
      </c>
      <c r="C86" s="258">
        <f>_xlfn.XLOOKUP(A86,一般公共预算支出表!$A$7:$A$1323,一般公共预算支出表!$C$7:$C$1323,0,0)</f>
        <v>0</v>
      </c>
    </row>
    <row r="87" ht="16.95" customHeight="1" spans="1:3">
      <c r="A87" s="255" t="s">
        <v>281</v>
      </c>
      <c r="B87" s="255" t="s">
        <v>171</v>
      </c>
      <c r="C87" s="258">
        <f>_xlfn.XLOOKUP(A87,一般公共预算支出表!$A$7:$A$1323,一般公共预算支出表!$C$7:$C$1323,0,0)</f>
        <v>0</v>
      </c>
    </row>
    <row r="88" ht="16.95" customHeight="1" spans="1:3">
      <c r="A88" s="255" t="s">
        <v>282</v>
      </c>
      <c r="B88" s="255" t="s">
        <v>283</v>
      </c>
      <c r="C88" s="258">
        <f>_xlfn.XLOOKUP(A88,一般公共预算支出表!$A$7:$A$1323,一般公共预算支出表!$C$7:$C$1323,0,0)</f>
        <v>0</v>
      </c>
    </row>
    <row r="89" ht="16.95" customHeight="1" spans="1:3">
      <c r="A89" s="255" t="s">
        <v>284</v>
      </c>
      <c r="B89" s="259" t="s">
        <v>285</v>
      </c>
      <c r="C89" s="258">
        <f>_xlfn.XLOOKUP(A89,一般公共预算支出表!$A$7:$A$1323,一般公共预算支出表!$C$7:$C$1323,0,0)</f>
        <v>0</v>
      </c>
    </row>
    <row r="90" ht="16.95" customHeight="1" spans="1:3">
      <c r="A90" s="255" t="s">
        <v>286</v>
      </c>
      <c r="B90" s="255" t="s">
        <v>153</v>
      </c>
      <c r="C90" s="258">
        <f>_xlfn.XLOOKUP(A90,一般公共预算支出表!$A$7:$A$1323,一般公共预算支出表!$C$7:$C$1323,0,0)</f>
        <v>0</v>
      </c>
    </row>
    <row r="91" ht="16.95" customHeight="1" spans="1:3">
      <c r="A91" s="255" t="s">
        <v>287</v>
      </c>
      <c r="B91" s="255" t="s">
        <v>155</v>
      </c>
      <c r="C91" s="258">
        <f>_xlfn.XLOOKUP(A91,一般公共预算支出表!$A$7:$A$1323,一般公共预算支出表!$C$7:$C$1323,0,0)</f>
        <v>0</v>
      </c>
    </row>
    <row r="92" ht="16.95" customHeight="1" spans="1:3">
      <c r="A92" s="255" t="s">
        <v>288</v>
      </c>
      <c r="B92" s="255" t="s">
        <v>157</v>
      </c>
      <c r="C92" s="258">
        <f>_xlfn.XLOOKUP(A92,一般公共预算支出表!$A$7:$A$1323,一般公共预算支出表!$C$7:$C$1323,0,0)</f>
        <v>0</v>
      </c>
    </row>
    <row r="93" ht="16.95" customHeight="1" spans="1:3">
      <c r="A93" s="255" t="s">
        <v>289</v>
      </c>
      <c r="B93" s="255" t="s">
        <v>290</v>
      </c>
      <c r="C93" s="258">
        <f>_xlfn.XLOOKUP(A93,一般公共预算支出表!$A$7:$A$1323,一般公共预算支出表!$C$7:$C$1323,0,0)</f>
        <v>0</v>
      </c>
    </row>
    <row r="94" ht="16.95" customHeight="1" spans="1:3">
      <c r="A94" s="255" t="s">
        <v>291</v>
      </c>
      <c r="B94" s="255" t="s">
        <v>292</v>
      </c>
      <c r="C94" s="258">
        <f>_xlfn.XLOOKUP(A94,一般公共预算支出表!$A$7:$A$1323,一般公共预算支出表!$C$7:$C$1323,0,0)</f>
        <v>0</v>
      </c>
    </row>
    <row r="95" ht="16.95" customHeight="1" spans="1:3">
      <c r="A95" s="255" t="s">
        <v>293</v>
      </c>
      <c r="B95" s="256" t="s">
        <v>254</v>
      </c>
      <c r="C95" s="258">
        <f>_xlfn.XLOOKUP(A95,一般公共预算支出表!$A$7:$A$1323,一般公共预算支出表!$C$7:$C$1323,0,0)</f>
        <v>0</v>
      </c>
    </row>
    <row r="96" ht="16.95" customHeight="1" spans="1:3">
      <c r="A96" s="255" t="s">
        <v>294</v>
      </c>
      <c r="B96" s="255" t="s">
        <v>295</v>
      </c>
      <c r="C96" s="258">
        <f>_xlfn.XLOOKUP(A96,一般公共预算支出表!$A$7:$A$1323,一般公共预算支出表!$C$7:$C$1323,0,0)</f>
        <v>0</v>
      </c>
    </row>
    <row r="97" ht="16.95" customHeight="1" spans="1:3">
      <c r="A97" s="255" t="s">
        <v>296</v>
      </c>
      <c r="B97" s="255" t="s">
        <v>297</v>
      </c>
      <c r="C97" s="258">
        <f>_xlfn.XLOOKUP(A97,一般公共预算支出表!$A$7:$A$1323,一般公共预算支出表!$C$7:$C$1323,0,0)</f>
        <v>0</v>
      </c>
    </row>
    <row r="98" ht="16.95" customHeight="1" spans="1:3">
      <c r="A98" s="255" t="s">
        <v>298</v>
      </c>
      <c r="B98" s="255" t="s">
        <v>299</v>
      </c>
      <c r="C98" s="258">
        <f>_xlfn.XLOOKUP(A98,一般公共预算支出表!$A$7:$A$1323,一般公共预算支出表!$C$7:$C$1323,0,0)</f>
        <v>0</v>
      </c>
    </row>
    <row r="99" ht="16.95" customHeight="1" spans="1:3">
      <c r="A99" s="255" t="s">
        <v>300</v>
      </c>
      <c r="B99" s="255" t="s">
        <v>301</v>
      </c>
      <c r="C99" s="258">
        <f>_xlfn.XLOOKUP(A99,一般公共预算支出表!$A$7:$A$1323,一般公共预算支出表!$C$7:$C$1323,0,0)</f>
        <v>0</v>
      </c>
    </row>
    <row r="100" ht="16.95" customHeight="1" spans="1:3">
      <c r="A100" s="255" t="s">
        <v>302</v>
      </c>
      <c r="B100" s="255" t="s">
        <v>171</v>
      </c>
      <c r="C100" s="258">
        <f>_xlfn.XLOOKUP(A100,一般公共预算支出表!$A$7:$A$1323,一般公共预算支出表!$C$7:$C$1323,0,0)</f>
        <v>0</v>
      </c>
    </row>
    <row r="101" ht="16.95" customHeight="1" spans="1:3">
      <c r="A101" s="255" t="s">
        <v>303</v>
      </c>
      <c r="B101" s="255" t="s">
        <v>304</v>
      </c>
      <c r="C101" s="258">
        <f>_xlfn.XLOOKUP(A101,一般公共预算支出表!$A$7:$A$1323,一般公共预算支出表!$C$7:$C$1323,0,0)</f>
        <v>0</v>
      </c>
    </row>
    <row r="102" ht="16.95" customHeight="1" spans="1:3">
      <c r="A102" s="255" t="s">
        <v>305</v>
      </c>
      <c r="B102" s="259" t="s">
        <v>306</v>
      </c>
      <c r="C102" s="258">
        <f>_xlfn.XLOOKUP(A102,一般公共预算支出表!$A$7:$A$1323,一般公共预算支出表!$C$7:$C$1323,0,0)</f>
        <v>1471.28</v>
      </c>
    </row>
    <row r="103" ht="16.95" customHeight="1" spans="1:3">
      <c r="A103" s="255" t="s">
        <v>307</v>
      </c>
      <c r="B103" s="255" t="s">
        <v>153</v>
      </c>
      <c r="C103" s="258">
        <f>_xlfn.XLOOKUP(A103,一般公共预算支出表!$A$7:$A$1323,一般公共预算支出表!$C$7:$C$1323,0,0)</f>
        <v>1471.28</v>
      </c>
    </row>
    <row r="104" ht="16.95" customHeight="1" spans="1:3">
      <c r="A104" s="255" t="s">
        <v>308</v>
      </c>
      <c r="B104" s="255" t="s">
        <v>155</v>
      </c>
      <c r="C104" s="258">
        <f>_xlfn.XLOOKUP(A104,一般公共预算支出表!$A$7:$A$1323,一般公共预算支出表!$C$7:$C$1323,0,0)</f>
        <v>0</v>
      </c>
    </row>
    <row r="105" ht="16.95" customHeight="1" spans="1:3">
      <c r="A105" s="255" t="s">
        <v>309</v>
      </c>
      <c r="B105" s="256" t="s">
        <v>157</v>
      </c>
      <c r="C105" s="258">
        <f>_xlfn.XLOOKUP(A105,一般公共预算支出表!$A$7:$A$1323,一般公共预算支出表!$C$7:$C$1323,0,0)</f>
        <v>0</v>
      </c>
    </row>
    <row r="106" ht="16.95" customHeight="1" spans="1:3">
      <c r="A106" s="255" t="s">
        <v>310</v>
      </c>
      <c r="B106" s="255" t="s">
        <v>311</v>
      </c>
      <c r="C106" s="258">
        <f>_xlfn.XLOOKUP(A106,一般公共预算支出表!$A$7:$A$1323,一般公共预算支出表!$C$7:$C$1323,0,0)</f>
        <v>0</v>
      </c>
    </row>
    <row r="107" ht="16.95" customHeight="1" spans="1:3">
      <c r="A107" s="255" t="s">
        <v>312</v>
      </c>
      <c r="B107" s="255" t="s">
        <v>313</v>
      </c>
      <c r="C107" s="258">
        <f>_xlfn.XLOOKUP(A107,一般公共预算支出表!$A$7:$A$1323,一般公共预算支出表!$C$7:$C$1323,0,0)</f>
        <v>0</v>
      </c>
    </row>
    <row r="108" ht="16.95" customHeight="1" spans="1:3">
      <c r="A108" s="255" t="s">
        <v>314</v>
      </c>
      <c r="B108" s="255" t="s">
        <v>315</v>
      </c>
      <c r="C108" s="258">
        <f>_xlfn.XLOOKUP(A108,一般公共预算支出表!$A$7:$A$1323,一般公共预算支出表!$C$7:$C$1323,0,0)</f>
        <v>0</v>
      </c>
    </row>
    <row r="109" ht="16.95" customHeight="1" spans="1:3">
      <c r="A109" s="255" t="s">
        <v>316</v>
      </c>
      <c r="B109" s="255" t="s">
        <v>171</v>
      </c>
      <c r="C109" s="258">
        <f>_xlfn.XLOOKUP(A109,一般公共预算支出表!$A$7:$A$1323,一般公共预算支出表!$C$7:$C$1323,0,0)</f>
        <v>0</v>
      </c>
    </row>
    <row r="110" ht="16.95" customHeight="1" spans="1:3">
      <c r="A110" s="255" t="s">
        <v>317</v>
      </c>
      <c r="B110" s="255" t="s">
        <v>318</v>
      </c>
      <c r="C110" s="258">
        <f>_xlfn.XLOOKUP(A110,一般公共预算支出表!$A$7:$A$1323,一般公共预算支出表!$C$7:$C$1323,0,0)</f>
        <v>0</v>
      </c>
    </row>
    <row r="111" ht="16.95" customHeight="1" spans="1:3">
      <c r="A111" s="255" t="s">
        <v>319</v>
      </c>
      <c r="B111" s="259" t="s">
        <v>320</v>
      </c>
      <c r="C111" s="258">
        <f>_xlfn.XLOOKUP(A111,一般公共预算支出表!$A$7:$A$1323,一般公共预算支出表!$C$7:$C$1323,0,0)</f>
        <v>0</v>
      </c>
    </row>
    <row r="112" ht="16.95" customHeight="1" spans="1:3">
      <c r="A112" s="255" t="s">
        <v>321</v>
      </c>
      <c r="B112" s="255" t="s">
        <v>153</v>
      </c>
      <c r="C112" s="258">
        <f>_xlfn.XLOOKUP(A112,一般公共预算支出表!$A$7:$A$1323,一般公共预算支出表!$C$7:$C$1323,0,0)</f>
        <v>0</v>
      </c>
    </row>
    <row r="113" ht="16.95" customHeight="1" spans="1:3">
      <c r="A113" s="255" t="s">
        <v>322</v>
      </c>
      <c r="B113" s="255" t="s">
        <v>155</v>
      </c>
      <c r="C113" s="258">
        <f>_xlfn.XLOOKUP(A113,一般公共预算支出表!$A$7:$A$1323,一般公共预算支出表!$C$7:$C$1323,0,0)</f>
        <v>0</v>
      </c>
    </row>
    <row r="114" ht="16.95" customHeight="1" spans="1:3">
      <c r="A114" s="255" t="s">
        <v>323</v>
      </c>
      <c r="B114" s="255" t="s">
        <v>157</v>
      </c>
      <c r="C114" s="258">
        <f>_xlfn.XLOOKUP(A114,一般公共预算支出表!$A$7:$A$1323,一般公共预算支出表!$C$7:$C$1323,0,0)</f>
        <v>0</v>
      </c>
    </row>
    <row r="115" ht="16.95" customHeight="1" spans="1:3">
      <c r="A115" s="255" t="s">
        <v>324</v>
      </c>
      <c r="B115" s="255" t="s">
        <v>325</v>
      </c>
      <c r="C115" s="258">
        <f>_xlfn.XLOOKUP(A115,一般公共预算支出表!$A$7:$A$1323,一般公共预算支出表!$C$7:$C$1323,0,0)</f>
        <v>0</v>
      </c>
    </row>
    <row r="116" ht="16.95" customHeight="1" spans="1:3">
      <c r="A116" s="255" t="s">
        <v>326</v>
      </c>
      <c r="B116" s="255" t="s">
        <v>327</v>
      </c>
      <c r="C116" s="258">
        <f>_xlfn.XLOOKUP(A116,一般公共预算支出表!$A$7:$A$1323,一般公共预算支出表!$C$7:$C$1323,0,0)</f>
        <v>0</v>
      </c>
    </row>
    <row r="117" ht="16.95" customHeight="1" spans="1:3">
      <c r="A117" s="255" t="s">
        <v>328</v>
      </c>
      <c r="B117" s="255" t="s">
        <v>329</v>
      </c>
      <c r="C117" s="258">
        <f>_xlfn.XLOOKUP(A117,一般公共预算支出表!$A$7:$A$1323,一般公共预算支出表!$C$7:$C$1323,0,0)</f>
        <v>0</v>
      </c>
    </row>
    <row r="118" ht="16.95" customHeight="1" spans="1:3">
      <c r="A118" s="255" t="s">
        <v>330</v>
      </c>
      <c r="B118" s="255" t="s">
        <v>331</v>
      </c>
      <c r="C118" s="258">
        <f>_xlfn.XLOOKUP(A118,一般公共预算支出表!$A$7:$A$1323,一般公共预算支出表!$C$7:$C$1323,0,0)</f>
        <v>0</v>
      </c>
    </row>
    <row r="119" ht="16.95" customHeight="1" spans="1:3">
      <c r="A119" s="255" t="s">
        <v>332</v>
      </c>
      <c r="B119" s="255" t="s">
        <v>333</v>
      </c>
      <c r="C119" s="258">
        <f>_xlfn.XLOOKUP(A119,一般公共预算支出表!$A$7:$A$1323,一般公共预算支出表!$C$7:$C$1323,0,0)</f>
        <v>0</v>
      </c>
    </row>
    <row r="120" ht="16.95" customHeight="1" spans="1:3">
      <c r="A120" s="255" t="s">
        <v>334</v>
      </c>
      <c r="B120" s="256" t="s">
        <v>171</v>
      </c>
      <c r="C120" s="258">
        <f>_xlfn.XLOOKUP(A120,一般公共预算支出表!$A$7:$A$1323,一般公共预算支出表!$C$7:$C$1323,0,0)</f>
        <v>0</v>
      </c>
    </row>
    <row r="121" ht="16.95" customHeight="1" spans="1:3">
      <c r="A121" s="255" t="s">
        <v>335</v>
      </c>
      <c r="B121" s="255" t="s">
        <v>336</v>
      </c>
      <c r="C121" s="258">
        <f>_xlfn.XLOOKUP(A121,一般公共预算支出表!$A$7:$A$1323,一般公共预算支出表!$C$7:$C$1323,0,0)</f>
        <v>0</v>
      </c>
    </row>
    <row r="122" ht="16.95" customHeight="1" spans="1:3">
      <c r="A122" s="255" t="s">
        <v>337</v>
      </c>
      <c r="B122" s="259" t="s">
        <v>338</v>
      </c>
      <c r="C122" s="258">
        <f>_xlfn.XLOOKUP(A122,一般公共预算支出表!$A$7:$A$1323,一般公共预算支出表!$C$7:$C$1323,0,0)</f>
        <v>0</v>
      </c>
    </row>
    <row r="123" ht="16.95" customHeight="1" spans="1:3">
      <c r="A123" s="255" t="s">
        <v>339</v>
      </c>
      <c r="B123" s="255" t="s">
        <v>153</v>
      </c>
      <c r="C123" s="258">
        <f>_xlfn.XLOOKUP(A123,一般公共预算支出表!$A$7:$A$1323,一般公共预算支出表!$C$7:$C$1323,0,0)</f>
        <v>0</v>
      </c>
    </row>
    <row r="124" ht="16.95" customHeight="1" spans="1:3">
      <c r="A124" s="255" t="s">
        <v>340</v>
      </c>
      <c r="B124" s="255" t="s">
        <v>155</v>
      </c>
      <c r="C124" s="258">
        <f>_xlfn.XLOOKUP(A124,一般公共预算支出表!$A$7:$A$1323,一般公共预算支出表!$C$7:$C$1323,0,0)</f>
        <v>0</v>
      </c>
    </row>
    <row r="125" ht="16.95" customHeight="1" spans="1:3">
      <c r="A125" s="255" t="s">
        <v>341</v>
      </c>
      <c r="B125" s="255" t="s">
        <v>157</v>
      </c>
      <c r="C125" s="258">
        <f>_xlfn.XLOOKUP(A125,一般公共预算支出表!$A$7:$A$1323,一般公共预算支出表!$C$7:$C$1323,0,0)</f>
        <v>0</v>
      </c>
    </row>
    <row r="126" ht="16.95" customHeight="1" spans="1:3">
      <c r="A126" s="255" t="s">
        <v>342</v>
      </c>
      <c r="B126" s="255" t="s">
        <v>343</v>
      </c>
      <c r="C126" s="258">
        <f>_xlfn.XLOOKUP(A126,一般公共预算支出表!$A$7:$A$1323,一般公共预算支出表!$C$7:$C$1323,0,0)</f>
        <v>0</v>
      </c>
    </row>
    <row r="127" ht="16.95" customHeight="1" spans="1:3">
      <c r="A127" s="255" t="s">
        <v>344</v>
      </c>
      <c r="B127" s="255" t="s">
        <v>345</v>
      </c>
      <c r="C127" s="258">
        <f>_xlfn.XLOOKUP(A127,一般公共预算支出表!$A$7:$A$1323,一般公共预算支出表!$C$7:$C$1323,0,0)</f>
        <v>0</v>
      </c>
    </row>
    <row r="128" ht="16.95" customHeight="1" spans="1:3">
      <c r="A128" s="255" t="s">
        <v>346</v>
      </c>
      <c r="B128" s="255" t="s">
        <v>347</v>
      </c>
      <c r="C128" s="258">
        <f>_xlfn.XLOOKUP(A128,一般公共预算支出表!$A$7:$A$1323,一般公共预算支出表!$C$7:$C$1323,0,0)</f>
        <v>0</v>
      </c>
    </row>
    <row r="129" ht="16.95" customHeight="1" spans="1:3">
      <c r="A129" s="255" t="s">
        <v>348</v>
      </c>
      <c r="B129" s="256" t="s">
        <v>349</v>
      </c>
      <c r="C129" s="258">
        <f>_xlfn.XLOOKUP(A129,一般公共预算支出表!$A$7:$A$1323,一般公共预算支出表!$C$7:$C$1323,0,0)</f>
        <v>0</v>
      </c>
    </row>
    <row r="130" ht="16.95" customHeight="1" spans="1:3">
      <c r="A130" s="255" t="s">
        <v>350</v>
      </c>
      <c r="B130" s="255" t="s">
        <v>351</v>
      </c>
      <c r="C130" s="258">
        <f>_xlfn.XLOOKUP(A130,一般公共预算支出表!$A$7:$A$1323,一般公共预算支出表!$C$7:$C$1323,0,0)</f>
        <v>0</v>
      </c>
    </row>
    <row r="131" ht="16.95" customHeight="1" spans="1:3">
      <c r="A131" s="255" t="s">
        <v>352</v>
      </c>
      <c r="B131" s="255" t="s">
        <v>353</v>
      </c>
      <c r="C131" s="258">
        <f>_xlfn.XLOOKUP(A131,一般公共预算支出表!$A$7:$A$1323,一般公共预算支出表!$C$7:$C$1323,0,0)</f>
        <v>0</v>
      </c>
    </row>
    <row r="132" ht="16.95" customHeight="1" spans="1:3">
      <c r="A132" s="255" t="s">
        <v>354</v>
      </c>
      <c r="B132" s="255" t="s">
        <v>171</v>
      </c>
      <c r="C132" s="258">
        <f>_xlfn.XLOOKUP(A132,一般公共预算支出表!$A$7:$A$1323,一般公共预算支出表!$C$7:$C$1323,0,0)</f>
        <v>0</v>
      </c>
    </row>
    <row r="133" ht="16.95" customHeight="1" spans="1:3">
      <c r="A133" s="255" t="s">
        <v>355</v>
      </c>
      <c r="B133" s="255" t="s">
        <v>356</v>
      </c>
      <c r="C133" s="258">
        <f>_xlfn.XLOOKUP(A133,一般公共预算支出表!$A$7:$A$1323,一般公共预算支出表!$C$7:$C$1323,0,0)</f>
        <v>0</v>
      </c>
    </row>
    <row r="134" ht="16.95" customHeight="1" spans="1:3">
      <c r="A134" s="255" t="s">
        <v>357</v>
      </c>
      <c r="B134" s="259" t="s">
        <v>358</v>
      </c>
      <c r="C134" s="258">
        <f>_xlfn.XLOOKUP(A134,一般公共预算支出表!$A$7:$A$1323,一般公共预算支出表!$C$7:$C$1323,0,0)</f>
        <v>0</v>
      </c>
    </row>
    <row r="135" ht="16.95" customHeight="1" spans="1:3">
      <c r="A135" s="255" t="s">
        <v>359</v>
      </c>
      <c r="B135" s="255" t="s">
        <v>153</v>
      </c>
      <c r="C135" s="258">
        <f>_xlfn.XLOOKUP(A135,一般公共预算支出表!$A$7:$A$1323,一般公共预算支出表!$C$7:$C$1323,0,0)</f>
        <v>0</v>
      </c>
    </row>
    <row r="136" ht="16.95" customHeight="1" spans="1:3">
      <c r="A136" s="255" t="s">
        <v>360</v>
      </c>
      <c r="B136" s="255" t="s">
        <v>155</v>
      </c>
      <c r="C136" s="258">
        <f>_xlfn.XLOOKUP(A136,一般公共预算支出表!$A$7:$A$1323,一般公共预算支出表!$C$7:$C$1323,0,0)</f>
        <v>0</v>
      </c>
    </row>
    <row r="137" ht="16.95" customHeight="1" spans="1:3">
      <c r="A137" s="255" t="s">
        <v>361</v>
      </c>
      <c r="B137" s="255" t="s">
        <v>157</v>
      </c>
      <c r="C137" s="258">
        <f>_xlfn.XLOOKUP(A137,一般公共预算支出表!$A$7:$A$1323,一般公共预算支出表!$C$7:$C$1323,0,0)</f>
        <v>0</v>
      </c>
    </row>
    <row r="138" ht="16.95" customHeight="1" spans="1:3">
      <c r="A138" s="255" t="s">
        <v>362</v>
      </c>
      <c r="B138" s="255" t="s">
        <v>363</v>
      </c>
      <c r="C138" s="258">
        <f>_xlfn.XLOOKUP(A138,一般公共预算支出表!$A$7:$A$1323,一般公共预算支出表!$C$7:$C$1323,0,0)</f>
        <v>0</v>
      </c>
    </row>
    <row r="139" ht="16.95" customHeight="1" spans="1:3">
      <c r="A139" s="255" t="s">
        <v>364</v>
      </c>
      <c r="B139" s="255" t="s">
        <v>171</v>
      </c>
      <c r="C139" s="258">
        <f>_xlfn.XLOOKUP(A139,一般公共预算支出表!$A$7:$A$1323,一般公共预算支出表!$C$7:$C$1323,0,0)</f>
        <v>0</v>
      </c>
    </row>
    <row r="140" ht="16.95" customHeight="1" spans="1:3">
      <c r="A140" s="255" t="s">
        <v>365</v>
      </c>
      <c r="B140" s="256" t="s">
        <v>366</v>
      </c>
      <c r="C140" s="258">
        <f>_xlfn.XLOOKUP(A140,一般公共预算支出表!$A$7:$A$1323,一般公共预算支出表!$C$7:$C$1323,0,0)</f>
        <v>0</v>
      </c>
    </row>
    <row r="141" ht="16.95" customHeight="1" spans="1:3">
      <c r="A141" s="255" t="s">
        <v>367</v>
      </c>
      <c r="B141" s="259" t="s">
        <v>368</v>
      </c>
      <c r="C141" s="258">
        <f>_xlfn.XLOOKUP(A141,一般公共预算支出表!$A$7:$A$1323,一般公共预算支出表!$C$7:$C$1323,0,0)</f>
        <v>0</v>
      </c>
    </row>
    <row r="142" ht="16.95" customHeight="1" spans="1:3">
      <c r="A142" s="255" t="s">
        <v>369</v>
      </c>
      <c r="B142" s="255" t="s">
        <v>153</v>
      </c>
      <c r="C142" s="258">
        <f>_xlfn.XLOOKUP(A142,一般公共预算支出表!$A$7:$A$1323,一般公共预算支出表!$C$7:$C$1323,0,0)</f>
        <v>0</v>
      </c>
    </row>
    <row r="143" ht="16.95" customHeight="1" spans="1:3">
      <c r="A143" s="255" t="s">
        <v>370</v>
      </c>
      <c r="B143" s="255" t="s">
        <v>155</v>
      </c>
      <c r="C143" s="258">
        <f>_xlfn.XLOOKUP(A143,一般公共预算支出表!$A$7:$A$1323,一般公共预算支出表!$C$7:$C$1323,0,0)</f>
        <v>0</v>
      </c>
    </row>
    <row r="144" ht="16.95" customHeight="1" spans="1:3">
      <c r="A144" s="255" t="s">
        <v>371</v>
      </c>
      <c r="B144" s="255" t="s">
        <v>157</v>
      </c>
      <c r="C144" s="258">
        <f>_xlfn.XLOOKUP(A144,一般公共预算支出表!$A$7:$A$1323,一般公共预算支出表!$C$7:$C$1323,0,0)</f>
        <v>0</v>
      </c>
    </row>
    <row r="145" ht="16.95" customHeight="1" spans="1:3">
      <c r="A145" s="255" t="s">
        <v>372</v>
      </c>
      <c r="B145" s="255" t="s">
        <v>373</v>
      </c>
      <c r="C145" s="258">
        <f>_xlfn.XLOOKUP(A145,一般公共预算支出表!$A$7:$A$1323,一般公共预算支出表!$C$7:$C$1323,0,0)</f>
        <v>0</v>
      </c>
    </row>
    <row r="146" ht="16.95" customHeight="1" spans="1:3">
      <c r="A146" s="255" t="s">
        <v>374</v>
      </c>
      <c r="B146" s="255" t="s">
        <v>375</v>
      </c>
      <c r="C146" s="258">
        <f>_xlfn.XLOOKUP(A146,一般公共预算支出表!$A$7:$A$1323,一般公共预算支出表!$C$7:$C$1323,0,0)</f>
        <v>0</v>
      </c>
    </row>
    <row r="147" ht="16.95" customHeight="1" spans="1:3">
      <c r="A147" s="255" t="s">
        <v>376</v>
      </c>
      <c r="B147" s="255" t="s">
        <v>171</v>
      </c>
      <c r="C147" s="258">
        <f>_xlfn.XLOOKUP(A147,一般公共预算支出表!$A$7:$A$1323,一般公共预算支出表!$C$7:$C$1323,0,0)</f>
        <v>0</v>
      </c>
    </row>
    <row r="148" ht="16.95" customHeight="1" spans="1:3">
      <c r="A148" s="255" t="s">
        <v>377</v>
      </c>
      <c r="B148" s="255" t="s">
        <v>378</v>
      </c>
      <c r="C148" s="258">
        <f>_xlfn.XLOOKUP(A148,一般公共预算支出表!$A$7:$A$1323,一般公共预算支出表!$C$7:$C$1323,0,0)</f>
        <v>0</v>
      </c>
    </row>
    <row r="149" ht="16.95" customHeight="1" spans="1:3">
      <c r="A149" s="255" t="s">
        <v>379</v>
      </c>
      <c r="B149" s="259" t="s">
        <v>380</v>
      </c>
      <c r="C149" s="258">
        <f>_xlfn.XLOOKUP(A149,一般公共预算支出表!$A$7:$A$1323,一般公共预算支出表!$C$7:$C$1323,0,0)</f>
        <v>0</v>
      </c>
    </row>
    <row r="150" ht="16.95" customHeight="1" spans="1:3">
      <c r="A150" s="255" t="s">
        <v>381</v>
      </c>
      <c r="B150" s="255" t="s">
        <v>153</v>
      </c>
      <c r="C150" s="258">
        <f>_xlfn.XLOOKUP(A150,一般公共预算支出表!$A$7:$A$1323,一般公共预算支出表!$C$7:$C$1323,0,0)</f>
        <v>0</v>
      </c>
    </row>
    <row r="151" ht="16.95" customHeight="1" spans="1:3">
      <c r="A151" s="255" t="s">
        <v>382</v>
      </c>
      <c r="B151" s="255" t="s">
        <v>155</v>
      </c>
      <c r="C151" s="258">
        <f>_xlfn.XLOOKUP(A151,一般公共预算支出表!$A$7:$A$1323,一般公共预算支出表!$C$7:$C$1323,0,0)</f>
        <v>0</v>
      </c>
    </row>
    <row r="152" ht="16.95" customHeight="1" spans="1:3">
      <c r="A152" s="255" t="s">
        <v>383</v>
      </c>
      <c r="B152" s="256" t="s">
        <v>157</v>
      </c>
      <c r="C152" s="258">
        <f>_xlfn.XLOOKUP(A152,一般公共预算支出表!$A$7:$A$1323,一般公共预算支出表!$C$7:$C$1323,0,0)</f>
        <v>0</v>
      </c>
    </row>
    <row r="153" ht="16.95" customHeight="1" spans="1:3">
      <c r="A153" s="255" t="s">
        <v>384</v>
      </c>
      <c r="B153" s="255" t="s">
        <v>385</v>
      </c>
      <c r="C153" s="258">
        <f>_xlfn.XLOOKUP(A153,一般公共预算支出表!$A$7:$A$1323,一般公共预算支出表!$C$7:$C$1323,0,0)</f>
        <v>0</v>
      </c>
    </row>
    <row r="154" ht="16.95" customHeight="1" spans="1:3">
      <c r="A154" s="255" t="s">
        <v>386</v>
      </c>
      <c r="B154" s="255" t="s">
        <v>387</v>
      </c>
      <c r="C154" s="258">
        <f>_xlfn.XLOOKUP(A154,一般公共预算支出表!$A$7:$A$1323,一般公共预算支出表!$C$7:$C$1323,0,0)</f>
        <v>0</v>
      </c>
    </row>
    <row r="155" ht="16.95" customHeight="1" spans="1:3">
      <c r="A155" s="255" t="s">
        <v>388</v>
      </c>
      <c r="B155" s="259" t="s">
        <v>389</v>
      </c>
      <c r="C155" s="258">
        <f>_xlfn.XLOOKUP(A155,一般公共预算支出表!$A$7:$A$1323,一般公共预算支出表!$C$7:$C$1323,0,0)</f>
        <v>97.52</v>
      </c>
    </row>
    <row r="156" ht="16.95" customHeight="1" spans="1:3">
      <c r="A156" s="255" t="s">
        <v>390</v>
      </c>
      <c r="B156" s="255" t="s">
        <v>153</v>
      </c>
      <c r="C156" s="258">
        <f>_xlfn.XLOOKUP(A156,一般公共预算支出表!$A$7:$A$1323,一般公共预算支出表!$C$7:$C$1323,0,0)</f>
        <v>97.52</v>
      </c>
    </row>
    <row r="157" ht="16.95" customHeight="1" spans="1:3">
      <c r="A157" s="255" t="s">
        <v>391</v>
      </c>
      <c r="B157" s="255" t="s">
        <v>155</v>
      </c>
      <c r="C157" s="258">
        <f>_xlfn.XLOOKUP(A157,一般公共预算支出表!$A$7:$A$1323,一般公共预算支出表!$C$7:$C$1323,0,0)</f>
        <v>0</v>
      </c>
    </row>
    <row r="158" ht="16.95" customHeight="1" spans="1:3">
      <c r="A158" s="255" t="s">
        <v>392</v>
      </c>
      <c r="B158" s="255" t="s">
        <v>157</v>
      </c>
      <c r="C158" s="258">
        <f>_xlfn.XLOOKUP(A158,一般公共预算支出表!$A$7:$A$1323,一般公共预算支出表!$C$7:$C$1323,0,0)</f>
        <v>0</v>
      </c>
    </row>
    <row r="159" ht="16.95" customHeight="1" spans="1:3">
      <c r="A159" s="255" t="s">
        <v>393</v>
      </c>
      <c r="B159" s="255" t="s">
        <v>184</v>
      </c>
      <c r="C159" s="258">
        <f>_xlfn.XLOOKUP(A159,一般公共预算支出表!$A$7:$A$1323,一般公共预算支出表!$C$7:$C$1323,0,0)</f>
        <v>0</v>
      </c>
    </row>
    <row r="160" ht="16.95" customHeight="1" spans="1:3">
      <c r="A160" s="255" t="s">
        <v>394</v>
      </c>
      <c r="B160" s="255" t="s">
        <v>171</v>
      </c>
      <c r="C160" s="258">
        <f>_xlfn.XLOOKUP(A160,一般公共预算支出表!$A$7:$A$1323,一般公共预算支出表!$C$7:$C$1323,0,0)</f>
        <v>0</v>
      </c>
    </row>
    <row r="161" ht="16.95" customHeight="1" spans="1:3">
      <c r="A161" s="255" t="s">
        <v>395</v>
      </c>
      <c r="B161" s="255" t="s">
        <v>396</v>
      </c>
      <c r="C161" s="258">
        <f>_xlfn.XLOOKUP(A161,一般公共预算支出表!$A$7:$A$1323,一般公共预算支出表!$C$7:$C$1323,0,0)</f>
        <v>0</v>
      </c>
    </row>
    <row r="162" ht="16.95" customHeight="1" spans="1:3">
      <c r="A162" s="255" t="s">
        <v>397</v>
      </c>
      <c r="B162" s="256" t="s">
        <v>398</v>
      </c>
      <c r="C162" s="258">
        <f>_xlfn.XLOOKUP(A162,一般公共预算支出表!$A$7:$A$1323,一般公共预算支出表!$C$7:$C$1323,0,0)</f>
        <v>421.25</v>
      </c>
    </row>
    <row r="163" ht="16.95" customHeight="1" spans="1:3">
      <c r="A163" s="255" t="s">
        <v>399</v>
      </c>
      <c r="B163" s="255" t="s">
        <v>153</v>
      </c>
      <c r="C163" s="258">
        <f>_xlfn.XLOOKUP(A163,一般公共预算支出表!$A$7:$A$1323,一般公共预算支出表!$C$7:$C$1323,0,0)</f>
        <v>301.25</v>
      </c>
    </row>
    <row r="164" ht="16.95" customHeight="1" spans="1:3">
      <c r="A164" s="255" t="s">
        <v>400</v>
      </c>
      <c r="B164" s="255" t="s">
        <v>155</v>
      </c>
      <c r="C164" s="258">
        <f>_xlfn.XLOOKUP(A164,一般公共预算支出表!$A$7:$A$1323,一般公共预算支出表!$C$7:$C$1323,0,0)</f>
        <v>0</v>
      </c>
    </row>
    <row r="165" ht="16.95" customHeight="1" spans="1:3">
      <c r="A165" s="255" t="s">
        <v>401</v>
      </c>
      <c r="B165" s="255" t="s">
        <v>157</v>
      </c>
      <c r="C165" s="258">
        <f>_xlfn.XLOOKUP(A165,一般公共预算支出表!$A$7:$A$1323,一般公共预算支出表!$C$7:$C$1323,0,0)</f>
        <v>0</v>
      </c>
    </row>
    <row r="166" ht="16.95" customHeight="1" spans="1:3">
      <c r="A166" s="255" t="s">
        <v>402</v>
      </c>
      <c r="B166" s="255" t="s">
        <v>403</v>
      </c>
      <c r="C166" s="258">
        <f>_xlfn.XLOOKUP(A166,一般公共预算支出表!$A$7:$A$1323,一般公共预算支出表!$C$7:$C$1323,0,0)</f>
        <v>120</v>
      </c>
    </row>
    <row r="167" ht="16.95" customHeight="1" spans="1:3">
      <c r="A167" s="255" t="s">
        <v>404</v>
      </c>
      <c r="B167" s="255" t="s">
        <v>171</v>
      </c>
      <c r="C167" s="258">
        <f>_xlfn.XLOOKUP(A167,一般公共预算支出表!$A$7:$A$1323,一般公共预算支出表!$C$7:$C$1323,0,0)</f>
        <v>0</v>
      </c>
    </row>
    <row r="168" ht="16.95" customHeight="1" spans="1:3">
      <c r="A168" s="255" t="s">
        <v>405</v>
      </c>
      <c r="B168" s="255" t="s">
        <v>406</v>
      </c>
      <c r="C168" s="258">
        <f>_xlfn.XLOOKUP(A168,一般公共预算支出表!$A$7:$A$1323,一般公共预算支出表!$C$7:$C$1323,0,0)</f>
        <v>0</v>
      </c>
    </row>
    <row r="169" ht="16.95" customHeight="1" spans="1:3">
      <c r="A169" s="255" t="s">
        <v>407</v>
      </c>
      <c r="B169" s="259" t="s">
        <v>408</v>
      </c>
      <c r="C169" s="258">
        <f>_xlfn.XLOOKUP(A169,一般公共预算支出表!$A$7:$A$1323,一般公共预算支出表!$C$7:$C$1323,0,0)</f>
        <v>4774.43</v>
      </c>
    </row>
    <row r="170" ht="16.95" customHeight="1" spans="1:3">
      <c r="A170" s="255" t="s">
        <v>409</v>
      </c>
      <c r="B170" s="255" t="s">
        <v>153</v>
      </c>
      <c r="C170" s="258">
        <f>_xlfn.XLOOKUP(A170,一般公共预算支出表!$A$7:$A$1323,一般公共预算支出表!$C$7:$C$1323,0,0)</f>
        <v>1343.43</v>
      </c>
    </row>
    <row r="171" ht="16.95" customHeight="1" spans="1:3">
      <c r="A171" s="255" t="s">
        <v>410</v>
      </c>
      <c r="B171" s="255" t="s">
        <v>155</v>
      </c>
      <c r="C171" s="258">
        <f>_xlfn.XLOOKUP(A171,一般公共预算支出表!$A$7:$A$1323,一般公共预算支出表!$C$7:$C$1323,0,0)</f>
        <v>1231</v>
      </c>
    </row>
    <row r="172" ht="16.95" customHeight="1" spans="1:3">
      <c r="A172" s="255" t="s">
        <v>411</v>
      </c>
      <c r="B172" s="255" t="s">
        <v>157</v>
      </c>
      <c r="C172" s="258">
        <f>_xlfn.XLOOKUP(A172,一般公共预算支出表!$A$7:$A$1323,一般公共预算支出表!$C$7:$C$1323,0,0)</f>
        <v>0</v>
      </c>
    </row>
    <row r="173" ht="16.95" customHeight="1" spans="1:3">
      <c r="A173" s="255" t="s">
        <v>412</v>
      </c>
      <c r="B173" s="255" t="s">
        <v>413</v>
      </c>
      <c r="C173" s="258">
        <f>_xlfn.XLOOKUP(A173,一般公共预算支出表!$A$7:$A$1323,一般公共预算支出表!$C$7:$C$1323,0,0)</f>
        <v>0</v>
      </c>
    </row>
    <row r="174" ht="16.95" customHeight="1" spans="1:3">
      <c r="A174" s="255" t="s">
        <v>414</v>
      </c>
      <c r="B174" s="255" t="s">
        <v>171</v>
      </c>
      <c r="C174" s="258">
        <f>_xlfn.XLOOKUP(A174,一般公共预算支出表!$A$7:$A$1323,一般公共预算支出表!$C$7:$C$1323,0,0)</f>
        <v>0</v>
      </c>
    </row>
    <row r="175" ht="16.95" customHeight="1" spans="1:3">
      <c r="A175" s="255" t="s">
        <v>415</v>
      </c>
      <c r="B175" s="256" t="s">
        <v>416</v>
      </c>
      <c r="C175" s="258">
        <f>_xlfn.XLOOKUP(A175,一般公共预算支出表!$A$7:$A$1323,一般公共预算支出表!$C$7:$C$1323,0,0)</f>
        <v>2200</v>
      </c>
    </row>
    <row r="176" ht="16.95" customHeight="1" spans="1:3">
      <c r="A176" s="255" t="s">
        <v>417</v>
      </c>
      <c r="B176" s="259" t="s">
        <v>418</v>
      </c>
      <c r="C176" s="258">
        <f>_xlfn.XLOOKUP(A176,一般公共预算支出表!$A$7:$A$1323,一般公共预算支出表!$C$7:$C$1323,0,0)</f>
        <v>1248.816</v>
      </c>
    </row>
    <row r="177" ht="16.95" customHeight="1" spans="1:3">
      <c r="A177" s="255" t="s">
        <v>419</v>
      </c>
      <c r="B177" s="255" t="s">
        <v>153</v>
      </c>
      <c r="C177" s="258">
        <f>_xlfn.XLOOKUP(A177,一般公共预算支出表!$A$7:$A$1323,一般公共预算支出表!$C$7:$C$1323,0,0)</f>
        <v>664.816</v>
      </c>
    </row>
    <row r="178" ht="16.95" customHeight="1" spans="1:3">
      <c r="A178" s="255" t="s">
        <v>420</v>
      </c>
      <c r="B178" s="255" t="s">
        <v>155</v>
      </c>
      <c r="C178" s="258">
        <f>_xlfn.XLOOKUP(A178,一般公共预算支出表!$A$7:$A$1323,一般公共预算支出表!$C$7:$C$1323,0,0)</f>
        <v>584</v>
      </c>
    </row>
    <row r="179" ht="16.95" customHeight="1" spans="1:3">
      <c r="A179" s="255" t="s">
        <v>421</v>
      </c>
      <c r="B179" s="255" t="s">
        <v>157</v>
      </c>
      <c r="C179" s="258">
        <f>_xlfn.XLOOKUP(A179,一般公共预算支出表!$A$7:$A$1323,一般公共预算支出表!$C$7:$C$1323,0,0)</f>
        <v>0</v>
      </c>
    </row>
    <row r="180" ht="16.95" customHeight="1" spans="1:3">
      <c r="A180" s="255" t="s">
        <v>422</v>
      </c>
      <c r="B180" s="255" t="s">
        <v>423</v>
      </c>
      <c r="C180" s="258">
        <f>_xlfn.XLOOKUP(A180,一般公共预算支出表!$A$7:$A$1323,一般公共预算支出表!$C$7:$C$1323,0,0)</f>
        <v>0</v>
      </c>
    </row>
    <row r="181" ht="16.95" customHeight="1" spans="1:3">
      <c r="A181" s="255" t="s">
        <v>424</v>
      </c>
      <c r="B181" s="255" t="s">
        <v>171</v>
      </c>
      <c r="C181" s="258">
        <f>_xlfn.XLOOKUP(A181,一般公共预算支出表!$A$7:$A$1323,一般公共预算支出表!$C$7:$C$1323,0,0)</f>
        <v>0</v>
      </c>
    </row>
    <row r="182" ht="17.25" customHeight="1" spans="1:3">
      <c r="A182" s="255" t="s">
        <v>425</v>
      </c>
      <c r="B182" s="256" t="s">
        <v>426</v>
      </c>
      <c r="C182" s="258">
        <f>_xlfn.XLOOKUP(A182,一般公共预算支出表!$A$7:$A$1323,一般公共预算支出表!$C$7:$C$1323,0,0)</f>
        <v>0</v>
      </c>
    </row>
    <row r="183" ht="16.95" customHeight="1" spans="1:3">
      <c r="A183" s="255" t="s">
        <v>427</v>
      </c>
      <c r="B183" s="259" t="s">
        <v>428</v>
      </c>
      <c r="C183" s="258">
        <f>_xlfn.XLOOKUP(A183,一般公共预算支出表!$A$7:$A$1323,一般公共预算支出表!$C$7:$C$1323,0,0)</f>
        <v>345.248</v>
      </c>
    </row>
    <row r="184" ht="16.95" customHeight="1" spans="1:3">
      <c r="A184" s="255" t="s">
        <v>429</v>
      </c>
      <c r="B184" s="255" t="s">
        <v>153</v>
      </c>
      <c r="C184" s="258">
        <f>_xlfn.XLOOKUP(A184,一般公共预算支出表!$A$7:$A$1323,一般公共预算支出表!$C$7:$C$1323,0,0)</f>
        <v>299.248</v>
      </c>
    </row>
    <row r="185" ht="16.95" customHeight="1" spans="1:3">
      <c r="A185" s="255" t="s">
        <v>430</v>
      </c>
      <c r="B185" s="255" t="s">
        <v>155</v>
      </c>
      <c r="C185" s="258">
        <f>_xlfn.XLOOKUP(A185,一般公共预算支出表!$A$7:$A$1323,一般公共预算支出表!$C$7:$C$1323,0,0)</f>
        <v>0</v>
      </c>
    </row>
    <row r="186" ht="16.95" customHeight="1" spans="1:3">
      <c r="A186" s="255" t="s">
        <v>431</v>
      </c>
      <c r="B186" s="255" t="s">
        <v>157</v>
      </c>
      <c r="C186" s="258">
        <f>_xlfn.XLOOKUP(A186,一般公共预算支出表!$A$7:$A$1323,一般公共预算支出表!$C$7:$C$1323,0,0)</f>
        <v>0</v>
      </c>
    </row>
    <row r="187" ht="16.95" customHeight="1" spans="1:3">
      <c r="A187" s="255" t="s">
        <v>432</v>
      </c>
      <c r="B187" s="255" t="s">
        <v>433</v>
      </c>
      <c r="C187" s="258">
        <f>_xlfn.XLOOKUP(A187,一般公共预算支出表!$A$7:$A$1323,一般公共预算支出表!$C$7:$C$1323,0,0)</f>
        <v>46</v>
      </c>
    </row>
    <row r="188" ht="16.95" customHeight="1" spans="1:3">
      <c r="A188" s="255" t="s">
        <v>434</v>
      </c>
      <c r="B188" s="255" t="s">
        <v>171</v>
      </c>
      <c r="C188" s="258">
        <f>_xlfn.XLOOKUP(A188,一般公共预算支出表!$A$7:$A$1323,一般公共预算支出表!$C$7:$C$1323,0,0)</f>
        <v>0</v>
      </c>
    </row>
    <row r="189" ht="16.95" customHeight="1" spans="1:3">
      <c r="A189" s="255" t="s">
        <v>435</v>
      </c>
      <c r="B189" s="256" t="s">
        <v>436</v>
      </c>
      <c r="C189" s="258">
        <f>_xlfn.XLOOKUP(A189,一般公共预算支出表!$A$7:$A$1323,一般公共预算支出表!$C$7:$C$1323,0,0)</f>
        <v>0</v>
      </c>
    </row>
    <row r="190" ht="16.95" customHeight="1" spans="1:3">
      <c r="A190" s="255" t="s">
        <v>437</v>
      </c>
      <c r="B190" s="259" t="s">
        <v>438</v>
      </c>
      <c r="C190" s="258">
        <f>_xlfn.XLOOKUP(A190,一般公共预算支出表!$A$7:$A$1323,一般公共预算支出表!$C$7:$C$1323,0,0)</f>
        <v>284.048</v>
      </c>
    </row>
    <row r="191" ht="16.95" customHeight="1" spans="1:3">
      <c r="A191" s="255" t="s">
        <v>439</v>
      </c>
      <c r="B191" s="255" t="s">
        <v>153</v>
      </c>
      <c r="C191" s="258">
        <f>_xlfn.XLOOKUP(A191,一般公共预算支出表!$A$7:$A$1323,一般公共预算支出表!$C$7:$C$1323,0,0)</f>
        <v>284.048</v>
      </c>
    </row>
    <row r="192" ht="16.95" customHeight="1" spans="1:3">
      <c r="A192" s="255" t="s">
        <v>440</v>
      </c>
      <c r="B192" s="255" t="s">
        <v>155</v>
      </c>
      <c r="C192" s="258">
        <f>_xlfn.XLOOKUP(A192,一般公共预算支出表!$A$7:$A$1323,一般公共预算支出表!$C$7:$C$1323,0,0)</f>
        <v>0</v>
      </c>
    </row>
    <row r="193" ht="16.95" customHeight="1" spans="1:3">
      <c r="A193" s="255" t="s">
        <v>441</v>
      </c>
      <c r="B193" s="255" t="s">
        <v>157</v>
      </c>
      <c r="C193" s="258">
        <f>_xlfn.XLOOKUP(A193,一般公共预算支出表!$A$7:$A$1323,一般公共预算支出表!$C$7:$C$1323,0,0)</f>
        <v>0</v>
      </c>
    </row>
    <row r="194" ht="16.95" customHeight="1" spans="1:3">
      <c r="A194" s="255" t="s">
        <v>442</v>
      </c>
      <c r="B194" s="255" t="s">
        <v>443</v>
      </c>
      <c r="C194" s="258">
        <f>_xlfn.XLOOKUP(A194,一般公共预算支出表!$A$7:$A$1323,一般公共预算支出表!$C$7:$C$1323,0,0)</f>
        <v>0</v>
      </c>
    </row>
    <row r="195" ht="16.95" customHeight="1" spans="1:3">
      <c r="A195" s="255" t="s">
        <v>444</v>
      </c>
      <c r="B195" s="255" t="s">
        <v>445</v>
      </c>
      <c r="C195" s="258">
        <f>_xlfn.XLOOKUP(A195,一般公共预算支出表!$A$7:$A$1323,一般公共预算支出表!$C$7:$C$1323,0,0)</f>
        <v>0</v>
      </c>
    </row>
    <row r="196" ht="16.95" customHeight="1" spans="1:3">
      <c r="A196" s="255" t="s">
        <v>446</v>
      </c>
      <c r="B196" s="255" t="s">
        <v>171</v>
      </c>
      <c r="C196" s="258">
        <f>_xlfn.XLOOKUP(A196,一般公共预算支出表!$A$7:$A$1323,一般公共预算支出表!$C$7:$C$1323,0,0)</f>
        <v>0</v>
      </c>
    </row>
    <row r="197" ht="16.95" customHeight="1" spans="1:3">
      <c r="A197" s="255" t="s">
        <v>447</v>
      </c>
      <c r="B197" s="255" t="s">
        <v>448</v>
      </c>
      <c r="C197" s="258">
        <f>_xlfn.XLOOKUP(A197,一般公共预算支出表!$A$7:$A$1323,一般公共预算支出表!$C$7:$C$1323,0,0)</f>
        <v>0</v>
      </c>
    </row>
    <row r="198" ht="16.95" customHeight="1" spans="1:3">
      <c r="A198" s="255" t="s">
        <v>449</v>
      </c>
      <c r="B198" s="256" t="s">
        <v>450</v>
      </c>
      <c r="C198" s="258">
        <f>_xlfn.XLOOKUP(A198,一般公共预算支出表!$A$7:$A$1323,一般公共预算支出表!$C$7:$C$1323,0,0)</f>
        <v>0</v>
      </c>
    </row>
    <row r="199" ht="16.95" customHeight="1" spans="1:3">
      <c r="A199" s="255" t="s">
        <v>451</v>
      </c>
      <c r="B199" s="255" t="s">
        <v>153</v>
      </c>
      <c r="C199" s="258">
        <f>_xlfn.XLOOKUP(A199,一般公共预算支出表!$A$7:$A$1323,一般公共预算支出表!$C$7:$C$1323,0,0)</f>
        <v>0</v>
      </c>
    </row>
    <row r="200" ht="16.95" customHeight="1" spans="1:3">
      <c r="A200" s="255" t="s">
        <v>452</v>
      </c>
      <c r="B200" s="255" t="s">
        <v>155</v>
      </c>
      <c r="C200" s="258">
        <f>_xlfn.XLOOKUP(A200,一般公共预算支出表!$A$7:$A$1323,一般公共预算支出表!$C$7:$C$1323,0,0)</f>
        <v>0</v>
      </c>
    </row>
    <row r="201" ht="16.95" customHeight="1" spans="1:3">
      <c r="A201" s="255" t="s">
        <v>453</v>
      </c>
      <c r="B201" s="255" t="s">
        <v>157</v>
      </c>
      <c r="C201" s="258">
        <f>_xlfn.XLOOKUP(A201,一般公共预算支出表!$A$7:$A$1323,一般公共预算支出表!$C$7:$C$1323,0,0)</f>
        <v>0</v>
      </c>
    </row>
    <row r="202" ht="16.95" customHeight="1" spans="1:3">
      <c r="A202" s="255" t="s">
        <v>454</v>
      </c>
      <c r="B202" s="255" t="s">
        <v>171</v>
      </c>
      <c r="C202" s="258">
        <f>_xlfn.XLOOKUP(A202,一般公共预算支出表!$A$7:$A$1323,一般公共预算支出表!$C$7:$C$1323,0,0)</f>
        <v>0</v>
      </c>
    </row>
    <row r="203" ht="16.95" customHeight="1" spans="1:3">
      <c r="A203" s="255" t="s">
        <v>455</v>
      </c>
      <c r="B203" s="255" t="s">
        <v>456</v>
      </c>
      <c r="C203" s="258">
        <f>_xlfn.XLOOKUP(A203,一般公共预算支出表!$A$7:$A$1323,一般公共预算支出表!$C$7:$C$1323,0,0)</f>
        <v>0</v>
      </c>
    </row>
    <row r="204" ht="16.95" customHeight="1" spans="1:3">
      <c r="A204" s="255" t="s">
        <v>457</v>
      </c>
      <c r="B204" s="256" t="s">
        <v>458</v>
      </c>
      <c r="C204" s="258">
        <f>_xlfn.XLOOKUP(A204,一般公共预算支出表!$A$7:$A$1323,一般公共预算支出表!$C$7:$C$1323,0,0)</f>
        <v>337.396</v>
      </c>
    </row>
    <row r="205" ht="16.95" customHeight="1" spans="1:3">
      <c r="A205" s="255" t="s">
        <v>459</v>
      </c>
      <c r="B205" s="255" t="s">
        <v>153</v>
      </c>
      <c r="C205" s="258">
        <f>_xlfn.XLOOKUP(A205,一般公共预算支出表!$A$7:$A$1323,一般公共预算支出表!$C$7:$C$1323,0,0)</f>
        <v>337.396</v>
      </c>
    </row>
    <row r="206" ht="16.95" customHeight="1" spans="1:3">
      <c r="A206" s="255" t="s">
        <v>460</v>
      </c>
      <c r="B206" s="255" t="s">
        <v>155</v>
      </c>
      <c r="C206" s="258">
        <f>_xlfn.XLOOKUP(A206,一般公共预算支出表!$A$7:$A$1323,一般公共预算支出表!$C$7:$C$1323,0,0)</f>
        <v>0</v>
      </c>
    </row>
    <row r="207" ht="16.95" customHeight="1" spans="1:3">
      <c r="A207" s="255" t="s">
        <v>461</v>
      </c>
      <c r="B207" s="255" t="s">
        <v>157</v>
      </c>
      <c r="C207" s="258">
        <f>_xlfn.XLOOKUP(A207,一般公共预算支出表!$A$7:$A$1323,一般公共预算支出表!$C$7:$C$1323,0,0)</f>
        <v>0</v>
      </c>
    </row>
    <row r="208" ht="16.95" customHeight="1" spans="1:3">
      <c r="A208" s="255" t="s">
        <v>462</v>
      </c>
      <c r="B208" s="255" t="s">
        <v>171</v>
      </c>
      <c r="C208" s="258">
        <f>_xlfn.XLOOKUP(A208,一般公共预算支出表!$A$7:$A$1323,一般公共预算支出表!$C$7:$C$1323,0,0)</f>
        <v>0</v>
      </c>
    </row>
    <row r="209" ht="16.95" customHeight="1" spans="1:3">
      <c r="A209" s="255" t="s">
        <v>463</v>
      </c>
      <c r="B209" s="255" t="s">
        <v>464</v>
      </c>
      <c r="C209" s="258">
        <f>_xlfn.XLOOKUP(A209,一般公共预算支出表!$A$7:$A$1323,一般公共预算支出表!$C$7:$C$1323,0,0)</f>
        <v>0</v>
      </c>
    </row>
    <row r="210" ht="16.95" customHeight="1" spans="1:3">
      <c r="A210" s="255" t="s">
        <v>465</v>
      </c>
      <c r="B210" s="259" t="s">
        <v>466</v>
      </c>
      <c r="C210" s="258">
        <f>_xlfn.XLOOKUP(A210,一般公共预算支出表!$A$7:$A$1323,一般公共预算支出表!$C$7:$C$1323,0,0)</f>
        <v>0</v>
      </c>
    </row>
    <row r="211" ht="16.95" customHeight="1" spans="1:3">
      <c r="A211" s="255" t="s">
        <v>467</v>
      </c>
      <c r="B211" s="256" t="s">
        <v>153</v>
      </c>
      <c r="C211" s="258">
        <f>_xlfn.XLOOKUP(A211,一般公共预算支出表!$A$7:$A$1323,一般公共预算支出表!$C$7:$C$1323,0,0)</f>
        <v>0</v>
      </c>
    </row>
    <row r="212" ht="16.95" customHeight="1" spans="1:3">
      <c r="A212" s="255" t="s">
        <v>468</v>
      </c>
      <c r="B212" s="255" t="s">
        <v>155</v>
      </c>
      <c r="C212" s="258">
        <f>_xlfn.XLOOKUP(A212,一般公共预算支出表!$A$7:$A$1323,一般公共预算支出表!$C$7:$C$1323,0,0)</f>
        <v>0</v>
      </c>
    </row>
    <row r="213" ht="16.95" customHeight="1" spans="1:3">
      <c r="A213" s="255" t="s">
        <v>469</v>
      </c>
      <c r="B213" s="255" t="s">
        <v>157</v>
      </c>
      <c r="C213" s="258">
        <f>_xlfn.XLOOKUP(A213,一般公共预算支出表!$A$7:$A$1323,一般公共预算支出表!$C$7:$C$1323,0,0)</f>
        <v>0</v>
      </c>
    </row>
    <row r="214" ht="16.95" customHeight="1" spans="1:3">
      <c r="A214" s="255" t="s">
        <v>470</v>
      </c>
      <c r="B214" s="255" t="s">
        <v>471</v>
      </c>
      <c r="C214" s="258">
        <f>_xlfn.XLOOKUP(A214,一般公共预算支出表!$A$7:$A$1323,一般公共预算支出表!$C$7:$C$1323,0,0)</f>
        <v>0</v>
      </c>
    </row>
    <row r="215" ht="16.95" customHeight="1" spans="1:3">
      <c r="A215" s="255" t="s">
        <v>472</v>
      </c>
      <c r="B215" s="255" t="s">
        <v>171</v>
      </c>
      <c r="C215" s="258">
        <f>_xlfn.XLOOKUP(A215,一般公共预算支出表!$A$7:$A$1323,一般公共预算支出表!$C$7:$C$1323,0,0)</f>
        <v>0</v>
      </c>
    </row>
    <row r="216" ht="16.95" customHeight="1" spans="1:3">
      <c r="A216" s="255" t="s">
        <v>473</v>
      </c>
      <c r="B216" s="255" t="s">
        <v>474</v>
      </c>
      <c r="C216" s="258">
        <f>_xlfn.XLOOKUP(A216,一般公共预算支出表!$A$7:$A$1323,一般公共预算支出表!$C$7:$C$1323,0,0)</f>
        <v>0</v>
      </c>
    </row>
    <row r="217" ht="16.95" customHeight="1" spans="1:3">
      <c r="A217" s="255" t="s">
        <v>475</v>
      </c>
      <c r="B217" s="259" t="s">
        <v>476</v>
      </c>
      <c r="C217" s="258">
        <f>_xlfn.XLOOKUP(A217,一般公共预算支出表!$A$7:$A$1323,一般公共预算支出表!$C$7:$C$1323,0,0)</f>
        <v>3244</v>
      </c>
    </row>
    <row r="218" ht="16.95" customHeight="1" spans="1:3">
      <c r="A218" s="255" t="s">
        <v>477</v>
      </c>
      <c r="B218" s="255" t="s">
        <v>153</v>
      </c>
      <c r="C218" s="258">
        <f>_xlfn.XLOOKUP(A218,一般公共预算支出表!$A$7:$A$1323,一般公共预算支出表!$C$7:$C$1323,0,0)</f>
        <v>3244</v>
      </c>
    </row>
    <row r="219" ht="16.95" customHeight="1" spans="1:3">
      <c r="A219" s="255" t="s">
        <v>478</v>
      </c>
      <c r="B219" s="256" t="s">
        <v>155</v>
      </c>
      <c r="C219" s="258">
        <f>_xlfn.XLOOKUP(A219,一般公共预算支出表!$A$7:$A$1323,一般公共预算支出表!$C$7:$C$1323,0,0)</f>
        <v>0</v>
      </c>
    </row>
    <row r="220" ht="16.95" customHeight="1" spans="1:3">
      <c r="A220" s="255" t="s">
        <v>479</v>
      </c>
      <c r="B220" s="255" t="s">
        <v>157</v>
      </c>
      <c r="C220" s="258">
        <f>_xlfn.XLOOKUP(A220,一般公共预算支出表!$A$7:$A$1323,一般公共预算支出表!$C$7:$C$1323,0,0)</f>
        <v>0</v>
      </c>
    </row>
    <row r="221" ht="16.95" customHeight="1" spans="1:3">
      <c r="A221" s="255" t="s">
        <v>480</v>
      </c>
      <c r="B221" s="255" t="s">
        <v>481</v>
      </c>
      <c r="C221" s="258">
        <f>_xlfn.XLOOKUP(A221,一般公共预算支出表!$A$7:$A$1323,一般公共预算支出表!$C$7:$C$1323,0,0)</f>
        <v>0</v>
      </c>
    </row>
    <row r="222" ht="16.95" customHeight="1" spans="1:3">
      <c r="A222" s="255" t="s">
        <v>482</v>
      </c>
      <c r="B222" s="255" t="s">
        <v>483</v>
      </c>
      <c r="C222" s="258">
        <f>_xlfn.XLOOKUP(A222,一般公共预算支出表!$A$7:$A$1323,一般公共预算支出表!$C$7:$C$1323,0,0)</f>
        <v>0</v>
      </c>
    </row>
    <row r="223" ht="16.95" customHeight="1" spans="1:3">
      <c r="A223" s="255" t="s">
        <v>484</v>
      </c>
      <c r="B223" s="255" t="s">
        <v>254</v>
      </c>
      <c r="C223" s="258">
        <f>_xlfn.XLOOKUP(A223,一般公共预算支出表!$A$7:$A$1323,一般公共预算支出表!$C$7:$C$1323,0,0)</f>
        <v>0</v>
      </c>
    </row>
    <row r="224" ht="16.95" customHeight="1" spans="1:3">
      <c r="A224" s="255" t="s">
        <v>485</v>
      </c>
      <c r="B224" s="255" t="s">
        <v>486</v>
      </c>
      <c r="C224" s="258">
        <f>_xlfn.XLOOKUP(A224,一般公共预算支出表!$A$7:$A$1323,一般公共预算支出表!$C$7:$C$1323,0,0)</f>
        <v>0</v>
      </c>
    </row>
    <row r="225" ht="16.95" customHeight="1" spans="1:3">
      <c r="A225" s="255" t="s">
        <v>487</v>
      </c>
      <c r="B225" s="255" t="s">
        <v>488</v>
      </c>
      <c r="C225" s="258">
        <f>_xlfn.XLOOKUP(A225,一般公共预算支出表!$A$7:$A$1323,一般公共预算支出表!$C$7:$C$1323,0,0)</f>
        <v>0</v>
      </c>
    </row>
    <row r="226" ht="16.95" customHeight="1" spans="1:3">
      <c r="A226" s="255" t="s">
        <v>489</v>
      </c>
      <c r="B226" s="256" t="s">
        <v>490</v>
      </c>
      <c r="C226" s="258">
        <f>_xlfn.XLOOKUP(A226,一般公共预算支出表!$A$7:$A$1323,一般公共预算支出表!$C$7:$C$1323,0,0)</f>
        <v>0</v>
      </c>
    </row>
    <row r="227" ht="16.95" customHeight="1" spans="1:3">
      <c r="A227" s="255" t="s">
        <v>491</v>
      </c>
      <c r="B227" s="255" t="s">
        <v>492</v>
      </c>
      <c r="C227" s="258">
        <f>_xlfn.XLOOKUP(A227,一般公共预算支出表!$A$7:$A$1323,一般公共预算支出表!$C$7:$C$1323,0,0)</f>
        <v>0</v>
      </c>
    </row>
    <row r="228" ht="16.95" customHeight="1" spans="1:3">
      <c r="A228" s="255" t="s">
        <v>493</v>
      </c>
      <c r="B228" s="255" t="s">
        <v>494</v>
      </c>
      <c r="C228" s="258">
        <f>_xlfn.XLOOKUP(A228,一般公共预算支出表!$A$7:$A$1323,一般公共预算支出表!$C$7:$C$1323,0,0)</f>
        <v>0</v>
      </c>
    </row>
    <row r="229" ht="16.95" customHeight="1" spans="1:3">
      <c r="A229" s="255" t="s">
        <v>495</v>
      </c>
      <c r="B229" s="255" t="s">
        <v>496</v>
      </c>
      <c r="C229" s="258">
        <f>_xlfn.XLOOKUP(A229,一般公共预算支出表!$A$7:$A$1323,一般公共预算支出表!$C$7:$C$1323,0,0)</f>
        <v>0</v>
      </c>
    </row>
    <row r="230" ht="16.95" customHeight="1" spans="1:3">
      <c r="A230" s="255" t="s">
        <v>497</v>
      </c>
      <c r="B230" s="255" t="s">
        <v>171</v>
      </c>
      <c r="C230" s="258">
        <f>_xlfn.XLOOKUP(A230,一般公共预算支出表!$A$7:$A$1323,一般公共预算支出表!$C$7:$C$1323,0,0)</f>
        <v>0</v>
      </c>
    </row>
    <row r="231" ht="16.95" customHeight="1" spans="1:3">
      <c r="A231" s="255" t="s">
        <v>498</v>
      </c>
      <c r="B231" s="255" t="s">
        <v>499</v>
      </c>
      <c r="C231" s="258">
        <f>_xlfn.XLOOKUP(A231,一般公共预算支出表!$A$7:$A$1323,一般公共预算支出表!$C$7:$C$1323,0,0)</f>
        <v>0</v>
      </c>
    </row>
    <row r="232" ht="16.95" customHeight="1" spans="1:3">
      <c r="A232" s="255" t="s">
        <v>500</v>
      </c>
      <c r="B232" s="256" t="s">
        <v>501</v>
      </c>
      <c r="C232" s="258">
        <f>_xlfn.XLOOKUP(A232,一般公共预算支出表!$A$7:$A$1323,一般公共预算支出表!$C$7:$C$1323,0,0)</f>
        <v>7588</v>
      </c>
    </row>
    <row r="233" ht="16.95" customHeight="1" spans="1:3">
      <c r="A233" s="255" t="s">
        <v>502</v>
      </c>
      <c r="B233" s="255" t="s">
        <v>503</v>
      </c>
      <c r="C233" s="258">
        <f>_xlfn.XLOOKUP(A233,一般公共预算支出表!$A$7:$A$1323,一般公共预算支出表!$C$7:$C$1323,0,0)</f>
        <v>0</v>
      </c>
    </row>
    <row r="234" ht="16.95" customHeight="1" spans="1:3">
      <c r="A234" s="255" t="s">
        <v>504</v>
      </c>
      <c r="B234" s="255" t="s">
        <v>505</v>
      </c>
      <c r="C234" s="258">
        <f>_xlfn.XLOOKUP(A234,一般公共预算支出表!$A$7:$A$1323,一般公共预算支出表!$C$7:$C$1323,0,0)</f>
        <v>7588</v>
      </c>
    </row>
    <row r="235" ht="16.95" customHeight="1" spans="1:3">
      <c r="A235" s="255" t="s">
        <v>506</v>
      </c>
      <c r="B235" s="255" t="s">
        <v>507</v>
      </c>
      <c r="C235" s="258">
        <f>_xlfn.XLOOKUP(A235,一般公共预算支出表!$A$7:$A$1323,一般公共预算支出表!$C$7:$C$1323,0,0)</f>
        <v>0</v>
      </c>
    </row>
    <row r="236" ht="16.95" customHeight="1" spans="1:3">
      <c r="A236" s="255" t="s">
        <v>508</v>
      </c>
      <c r="B236" s="259" t="s">
        <v>509</v>
      </c>
      <c r="C236" s="258">
        <f>_xlfn.XLOOKUP(A236,一般公共预算支出表!$A$7:$A$1323,一般公共预算支出表!$C$7:$C$1323,0,0)</f>
        <v>0</v>
      </c>
    </row>
    <row r="237" ht="16.95" customHeight="1" spans="1:3">
      <c r="A237" s="255" t="s">
        <v>510</v>
      </c>
      <c r="B237" s="255" t="s">
        <v>153</v>
      </c>
      <c r="C237" s="258">
        <f>_xlfn.XLOOKUP(A237,一般公共预算支出表!$A$7:$A$1323,一般公共预算支出表!$C$7:$C$1323,0,0)</f>
        <v>0</v>
      </c>
    </row>
    <row r="238" ht="16.95" customHeight="1" spans="1:3">
      <c r="A238" s="255" t="s">
        <v>511</v>
      </c>
      <c r="B238" s="256" t="s">
        <v>155</v>
      </c>
      <c r="C238" s="258">
        <f>_xlfn.XLOOKUP(A238,一般公共预算支出表!$A$7:$A$1323,一般公共预算支出表!$C$7:$C$1323,0,0)</f>
        <v>0</v>
      </c>
    </row>
    <row r="239" ht="16.95" customHeight="1" spans="1:3">
      <c r="A239" s="255" t="s">
        <v>512</v>
      </c>
      <c r="B239" s="255" t="s">
        <v>157</v>
      </c>
      <c r="C239" s="258">
        <f>_xlfn.XLOOKUP(A239,一般公共预算支出表!$A$7:$A$1323,一般公共预算支出表!$C$7:$C$1323,0,0)</f>
        <v>0</v>
      </c>
    </row>
    <row r="240" ht="16.95" customHeight="1" spans="1:3">
      <c r="A240" s="255" t="s">
        <v>513</v>
      </c>
      <c r="B240" s="255" t="s">
        <v>413</v>
      </c>
      <c r="C240" s="258">
        <f>_xlfn.XLOOKUP(A240,一般公共预算支出表!$A$7:$A$1323,一般公共预算支出表!$C$7:$C$1323,0,0)</f>
        <v>0</v>
      </c>
    </row>
    <row r="241" ht="16.95" customHeight="1" spans="1:3">
      <c r="A241" s="255" t="s">
        <v>514</v>
      </c>
      <c r="B241" s="255" t="s">
        <v>171</v>
      </c>
      <c r="C241" s="258">
        <f>_xlfn.XLOOKUP(A241,一般公共预算支出表!$A$7:$A$1323,一般公共预算支出表!$C$7:$C$1323,0,0)</f>
        <v>0</v>
      </c>
    </row>
    <row r="242" ht="16.95" customHeight="1" spans="1:3">
      <c r="A242" s="255" t="s">
        <v>515</v>
      </c>
      <c r="B242" s="255" t="s">
        <v>516</v>
      </c>
      <c r="C242" s="258">
        <f>_xlfn.XLOOKUP(A242,一般公共预算支出表!$A$7:$A$1323,一般公共预算支出表!$C$7:$C$1323,0,0)</f>
        <v>0</v>
      </c>
    </row>
    <row r="243" ht="16.95" customHeight="1" spans="1:3">
      <c r="A243" s="255" t="s">
        <v>517</v>
      </c>
      <c r="B243" s="259" t="s">
        <v>518</v>
      </c>
      <c r="C243" s="258">
        <f>_xlfn.XLOOKUP(A243,一般公共预算支出表!$A$7:$A$1323,一般公共预算支出表!$C$7:$C$1323,0,0)</f>
        <v>0</v>
      </c>
    </row>
    <row r="244" ht="16.95" customHeight="1" spans="1:3">
      <c r="A244" s="255" t="s">
        <v>519</v>
      </c>
      <c r="B244" s="256" t="s">
        <v>520</v>
      </c>
      <c r="C244" s="258">
        <f>_xlfn.XLOOKUP(A244,一般公共预算支出表!$A$7:$A$1323,一般公共预算支出表!$C$7:$C$1323,0,0)</f>
        <v>0</v>
      </c>
    </row>
    <row r="245" ht="16.95" customHeight="1" spans="1:3">
      <c r="A245" s="255" t="s">
        <v>521</v>
      </c>
      <c r="B245" s="255" t="s">
        <v>522</v>
      </c>
      <c r="C245" s="258">
        <f>_xlfn.XLOOKUP(A245,一般公共预算支出表!$A$7:$A$1323,一般公共预算支出表!$C$7:$C$1323,0,0)</f>
        <v>0</v>
      </c>
    </row>
    <row r="246" ht="16.95" customHeight="1" spans="1:3">
      <c r="A246" s="255" t="s">
        <v>523</v>
      </c>
      <c r="B246" s="259" t="s">
        <v>524</v>
      </c>
      <c r="C246" s="258">
        <f>_xlfn.XLOOKUP(A246,一般公共预算支出表!$A$7:$A$1323,一般公共预算支出表!$C$7:$C$1323,0,0)</f>
        <v>0</v>
      </c>
    </row>
    <row r="247" ht="16.95" customHeight="1" spans="1:3">
      <c r="A247" s="255" t="s">
        <v>525</v>
      </c>
      <c r="B247" s="255" t="s">
        <v>526</v>
      </c>
      <c r="C247" s="258">
        <f>_xlfn.XLOOKUP(A247,一般公共预算支出表!$A$7:$A$1323,一般公共预算支出表!$C$7:$C$1323,0,0)</f>
        <v>0</v>
      </c>
    </row>
    <row r="248" ht="16.95" customHeight="1" spans="1:3">
      <c r="A248" s="255" t="s">
        <v>527</v>
      </c>
      <c r="B248" s="255" t="s">
        <v>528</v>
      </c>
      <c r="C248" s="258">
        <f>_xlfn.XLOOKUP(A248,一般公共预算支出表!$A$7:$A$1323,一般公共预算支出表!$C$7:$C$1323,0,0)</f>
        <v>0</v>
      </c>
    </row>
    <row r="249" ht="16.95" customHeight="1" spans="1:3">
      <c r="A249" s="255" t="s">
        <v>529</v>
      </c>
      <c r="B249" s="259" t="s">
        <v>530</v>
      </c>
      <c r="C249" s="258">
        <f>_xlfn.XLOOKUP(A249,一般公共预算支出表!$A$7:$A$1323,一般公共预算支出表!$C$7:$C$1323,0,0)</f>
        <v>0</v>
      </c>
    </row>
    <row r="250" ht="16.95" customHeight="1" spans="1:3">
      <c r="A250" s="255" t="s">
        <v>531</v>
      </c>
      <c r="B250" s="256" t="s">
        <v>532</v>
      </c>
      <c r="C250" s="258">
        <f>_xlfn.XLOOKUP(A250,一般公共预算支出表!$A$7:$A$1323,一般公共预算支出表!$C$7:$C$1323,0,0)</f>
        <v>0</v>
      </c>
    </row>
    <row r="251" ht="16.95" customHeight="1" spans="1:3">
      <c r="A251" s="255" t="s">
        <v>533</v>
      </c>
      <c r="B251" s="255" t="s">
        <v>534</v>
      </c>
      <c r="C251" s="258">
        <f>_xlfn.XLOOKUP(A251,一般公共预算支出表!$A$7:$A$1323,一般公共预算支出表!$C$7:$C$1323,0,0)</f>
        <v>0</v>
      </c>
    </row>
    <row r="252" ht="16.95" customHeight="1" spans="1:3">
      <c r="A252" s="255" t="s">
        <v>535</v>
      </c>
      <c r="B252" s="255" t="s">
        <v>536</v>
      </c>
      <c r="C252" s="258">
        <f>_xlfn.XLOOKUP(A252,一般公共预算支出表!$A$7:$A$1323,一般公共预算支出表!$C$7:$C$1323,0,0)</f>
        <v>0</v>
      </c>
    </row>
    <row r="253" ht="16.95" customHeight="1" spans="1:3">
      <c r="A253" s="255" t="s">
        <v>537</v>
      </c>
      <c r="B253" s="255" t="s">
        <v>538</v>
      </c>
      <c r="C253" s="258">
        <f>_xlfn.XLOOKUP(A253,一般公共预算支出表!$A$7:$A$1323,一般公共预算支出表!$C$7:$C$1323,0,0)</f>
        <v>0</v>
      </c>
    </row>
    <row r="254" ht="16.95" customHeight="1" spans="1:3">
      <c r="A254" s="255" t="s">
        <v>539</v>
      </c>
      <c r="B254" s="255" t="s">
        <v>540</v>
      </c>
      <c r="C254" s="258">
        <f>_xlfn.XLOOKUP(A254,一般公共预算支出表!$A$7:$A$1323,一般公共预算支出表!$C$7:$C$1323,0,0)</f>
        <v>0</v>
      </c>
    </row>
    <row r="255" ht="16.95" customHeight="1" spans="1:3">
      <c r="A255" s="255" t="s">
        <v>541</v>
      </c>
      <c r="B255" s="259" t="s">
        <v>542</v>
      </c>
      <c r="C255" s="258">
        <f>_xlfn.XLOOKUP(A255,一般公共预算支出表!$A$7:$A$1323,一般公共预算支出表!$C$7:$C$1323,0,0)</f>
        <v>0</v>
      </c>
    </row>
    <row r="256" ht="16.95" customHeight="1" spans="1:3">
      <c r="A256" s="255" t="s">
        <v>543</v>
      </c>
      <c r="B256" s="256" t="s">
        <v>544</v>
      </c>
      <c r="C256" s="258">
        <f>_xlfn.XLOOKUP(A256,一般公共预算支出表!$A$7:$A$1323,一般公共预算支出表!$C$7:$C$1323,0,0)</f>
        <v>0</v>
      </c>
    </row>
    <row r="257" ht="16.95" customHeight="1" spans="1:3">
      <c r="A257" s="255" t="s">
        <v>545</v>
      </c>
      <c r="B257" s="255" t="s">
        <v>546</v>
      </c>
      <c r="C257" s="258">
        <f>_xlfn.XLOOKUP(A257,一般公共预算支出表!$A$7:$A$1323,一般公共预算支出表!$C$7:$C$1323,0,0)</f>
        <v>0</v>
      </c>
    </row>
    <row r="258" ht="16.95" customHeight="1" spans="1:3">
      <c r="A258" s="255" t="s">
        <v>547</v>
      </c>
      <c r="B258" s="255" t="s">
        <v>548</v>
      </c>
      <c r="C258" s="258">
        <f>_xlfn.XLOOKUP(A258,一般公共预算支出表!$A$7:$A$1323,一般公共预算支出表!$C$7:$C$1323,0,0)</f>
        <v>0</v>
      </c>
    </row>
    <row r="259" ht="16.95" customHeight="1" spans="1:3">
      <c r="A259" s="255" t="s">
        <v>549</v>
      </c>
      <c r="B259" s="256" t="s">
        <v>550</v>
      </c>
      <c r="C259" s="258">
        <f>_xlfn.XLOOKUP(A259,一般公共预算支出表!$A$7:$A$1323,一般公共预算支出表!$C$7:$C$1323,0,0)</f>
        <v>0</v>
      </c>
    </row>
    <row r="260" ht="16.95" customHeight="1" spans="1:3">
      <c r="A260" s="255" t="s">
        <v>551</v>
      </c>
      <c r="B260" s="256" t="s">
        <v>552</v>
      </c>
      <c r="C260" s="258">
        <f>_xlfn.XLOOKUP(A260,一般公共预算支出表!$A$7:$A$1323,一般公共预算支出表!$C$7:$C$1323,0,0)</f>
        <v>0</v>
      </c>
    </row>
    <row r="261" ht="16.95" customHeight="1" spans="1:3">
      <c r="A261" s="255" t="s">
        <v>553</v>
      </c>
      <c r="B261" s="255" t="s">
        <v>554</v>
      </c>
      <c r="C261" s="258">
        <f>_xlfn.XLOOKUP(A261,一般公共预算支出表!$A$7:$A$1323,一般公共预算支出表!$C$7:$C$1323,0,0)</f>
        <v>0</v>
      </c>
    </row>
    <row r="262" ht="16.95" customHeight="1" spans="1:3">
      <c r="A262" s="255" t="s">
        <v>555</v>
      </c>
      <c r="B262" s="259" t="s">
        <v>556</v>
      </c>
      <c r="C262" s="258">
        <f>_xlfn.XLOOKUP(A262,一般公共预算支出表!$A$7:$A$1323,一般公共预算支出表!$C$7:$C$1323,0,0)</f>
        <v>0</v>
      </c>
    </row>
    <row r="263" ht="16.95" customHeight="1" spans="1:3">
      <c r="A263" s="255" t="s">
        <v>557</v>
      </c>
      <c r="B263" s="255" t="s">
        <v>558</v>
      </c>
      <c r="C263" s="258">
        <f>_xlfn.XLOOKUP(A263,一般公共预算支出表!$A$7:$A$1323,一般公共预算支出表!$C$7:$C$1323,0,0)</f>
        <v>0</v>
      </c>
    </row>
    <row r="264" ht="16.95" customHeight="1" spans="1:3">
      <c r="A264" s="255" t="s">
        <v>559</v>
      </c>
      <c r="B264" s="255" t="s">
        <v>560</v>
      </c>
      <c r="C264" s="258">
        <f>_xlfn.XLOOKUP(A264,一般公共预算支出表!$A$7:$A$1323,一般公共预算支出表!$C$7:$C$1323,0,0)</f>
        <v>0</v>
      </c>
    </row>
    <row r="265" ht="16.95" customHeight="1" spans="1:3">
      <c r="A265" s="255" t="s">
        <v>561</v>
      </c>
      <c r="B265" s="255" t="s">
        <v>562</v>
      </c>
      <c r="C265" s="258">
        <f>_xlfn.XLOOKUP(A265,一般公共预算支出表!$A$7:$A$1323,一般公共预算支出表!$C$7:$C$1323,0,0)</f>
        <v>0</v>
      </c>
    </row>
    <row r="266" ht="16.95" customHeight="1" spans="1:3">
      <c r="A266" s="255" t="s">
        <v>563</v>
      </c>
      <c r="B266" s="255" t="s">
        <v>564</v>
      </c>
      <c r="C266" s="258">
        <f>_xlfn.XLOOKUP(A266,一般公共预算支出表!$A$7:$A$1323,一般公共预算支出表!$C$7:$C$1323,0,0)</f>
        <v>0</v>
      </c>
    </row>
    <row r="267" ht="16.95" customHeight="1" spans="1:3">
      <c r="A267" s="255" t="s">
        <v>565</v>
      </c>
      <c r="B267" s="256" t="s">
        <v>566</v>
      </c>
      <c r="C267" s="258">
        <f>_xlfn.XLOOKUP(A267,一般公共预算支出表!$A$7:$A$1323,一般公共预算支出表!$C$7:$C$1323,0,0)</f>
        <v>0</v>
      </c>
    </row>
    <row r="268" ht="16.95" customHeight="1" spans="1:3">
      <c r="A268" s="255" t="s">
        <v>567</v>
      </c>
      <c r="B268" s="255" t="s">
        <v>153</v>
      </c>
      <c r="C268" s="258">
        <f>_xlfn.XLOOKUP(A268,一般公共预算支出表!$A$7:$A$1323,一般公共预算支出表!$C$7:$C$1323,0,0)</f>
        <v>0</v>
      </c>
    </row>
    <row r="269" ht="16.95" customHeight="1" spans="1:3">
      <c r="A269" s="255" t="s">
        <v>568</v>
      </c>
      <c r="B269" s="255" t="s">
        <v>155</v>
      </c>
      <c r="C269" s="258">
        <f>_xlfn.XLOOKUP(A269,一般公共预算支出表!$A$7:$A$1323,一般公共预算支出表!$C$7:$C$1323,0,0)</f>
        <v>0</v>
      </c>
    </row>
    <row r="270" ht="16.95" customHeight="1" spans="1:3">
      <c r="A270" s="255" t="s">
        <v>569</v>
      </c>
      <c r="B270" s="256" t="s">
        <v>157</v>
      </c>
      <c r="C270" s="258">
        <f>_xlfn.XLOOKUP(A270,一般公共预算支出表!$A$7:$A$1323,一般公共预算支出表!$C$7:$C$1323,0,0)</f>
        <v>0</v>
      </c>
    </row>
    <row r="271" ht="16.95" customHeight="1" spans="1:3">
      <c r="A271" s="255" t="s">
        <v>570</v>
      </c>
      <c r="B271" s="255" t="s">
        <v>171</v>
      </c>
      <c r="C271" s="258">
        <f>_xlfn.XLOOKUP(A271,一般公共预算支出表!$A$7:$A$1323,一般公共预算支出表!$C$7:$C$1323,0,0)</f>
        <v>0</v>
      </c>
    </row>
    <row r="272" ht="16.95" customHeight="1" spans="1:3">
      <c r="A272" s="255" t="s">
        <v>571</v>
      </c>
      <c r="B272" s="255" t="s">
        <v>572</v>
      </c>
      <c r="C272" s="258">
        <f>_xlfn.XLOOKUP(A272,一般公共预算支出表!$A$7:$A$1323,一般公共预算支出表!$C$7:$C$1323,0,0)</f>
        <v>0</v>
      </c>
    </row>
    <row r="273" ht="16.95" customHeight="1" spans="1:3">
      <c r="A273" s="255" t="s">
        <v>573</v>
      </c>
      <c r="B273" s="259" t="s">
        <v>574</v>
      </c>
      <c r="C273" s="258">
        <f>_xlfn.XLOOKUP(A273,一般公共预算支出表!$A$7:$A$1323,一般公共预算支出表!$C$7:$C$1323,0,0)</f>
        <v>0</v>
      </c>
    </row>
    <row r="274" ht="16.95" customHeight="1" spans="1:3">
      <c r="A274" s="255" t="s">
        <v>575</v>
      </c>
      <c r="B274" s="255" t="s">
        <v>576</v>
      </c>
      <c r="C274" s="258">
        <f>_xlfn.XLOOKUP(A274,一般公共预算支出表!$A$7:$A$1323,一般公共预算支出表!$C$7:$C$1323,0,0)</f>
        <v>0</v>
      </c>
    </row>
    <row r="275" ht="16.95" customHeight="1" spans="1:3">
      <c r="A275" s="255" t="s">
        <v>577</v>
      </c>
      <c r="B275" s="255" t="s">
        <v>578</v>
      </c>
      <c r="C275" s="258">
        <f>_xlfn.XLOOKUP(A275,一般公共预算支出表!$A$7:$A$1323,一般公共预算支出表!$C$7:$C$1323,0,0)</f>
        <v>0</v>
      </c>
    </row>
    <row r="276" ht="16.95" customHeight="1" spans="1:3">
      <c r="A276" s="255" t="s">
        <v>579</v>
      </c>
      <c r="B276" s="259" t="s">
        <v>580</v>
      </c>
      <c r="C276" s="258">
        <f>_xlfn.XLOOKUP(A276,一般公共预算支出表!$A$7:$A$1323,一般公共预算支出表!$C$7:$C$1323,0,0)</f>
        <v>0</v>
      </c>
    </row>
    <row r="277" ht="16.95" customHeight="1" spans="1:3">
      <c r="A277" s="255" t="s">
        <v>581</v>
      </c>
      <c r="B277" s="256" t="s">
        <v>582</v>
      </c>
      <c r="C277" s="258">
        <f>_xlfn.XLOOKUP(A277,一般公共预算支出表!$A$7:$A$1323,一般公共预算支出表!$C$7:$C$1323,0,0)</f>
        <v>0</v>
      </c>
    </row>
    <row r="278" ht="16.95" customHeight="1" spans="1:3">
      <c r="A278" s="255" t="s">
        <v>583</v>
      </c>
      <c r="B278" s="259" t="s">
        <v>584</v>
      </c>
      <c r="C278" s="258">
        <f>_xlfn.XLOOKUP(A278,一般公共预算支出表!$A$7:$A$1323,一般公共预算支出表!$C$7:$C$1323,0,0)</f>
        <v>0</v>
      </c>
    </row>
    <row r="279" ht="16.95" customHeight="1" spans="1:3">
      <c r="A279" s="255" t="s">
        <v>585</v>
      </c>
      <c r="B279" s="255" t="s">
        <v>586</v>
      </c>
      <c r="C279" s="258">
        <f>_xlfn.XLOOKUP(A279,一般公共预算支出表!$A$7:$A$1323,一般公共预算支出表!$C$7:$C$1323,0,0)</f>
        <v>0</v>
      </c>
    </row>
    <row r="280" ht="16.95" customHeight="1" spans="1:3">
      <c r="A280" s="255" t="s">
        <v>587</v>
      </c>
      <c r="B280" s="259" t="s">
        <v>588</v>
      </c>
      <c r="C280" s="258">
        <f>_xlfn.XLOOKUP(A280,一般公共预算支出表!$A$7:$A$1323,一般公共预算支出表!$C$7:$C$1323,0,0)</f>
        <v>0</v>
      </c>
    </row>
    <row r="281" ht="16.95" customHeight="1" spans="1:3">
      <c r="A281" s="255" t="s">
        <v>589</v>
      </c>
      <c r="B281" s="255" t="s">
        <v>590</v>
      </c>
      <c r="C281" s="258">
        <f>_xlfn.XLOOKUP(A281,一般公共预算支出表!$A$7:$A$1323,一般公共预算支出表!$C$7:$C$1323,0,0)</f>
        <v>0</v>
      </c>
    </row>
    <row r="282" ht="16.95" customHeight="1" spans="1:3">
      <c r="A282" s="255" t="s">
        <v>591</v>
      </c>
      <c r="B282" s="259" t="s">
        <v>592</v>
      </c>
      <c r="C282" s="258">
        <f>_xlfn.XLOOKUP(A282,一般公共预算支出表!$A$7:$A$1323,一般公共预算支出表!$C$7:$C$1323,0,0)</f>
        <v>0</v>
      </c>
    </row>
    <row r="283" ht="16.95" customHeight="1" spans="1:3">
      <c r="A283" s="255" t="s">
        <v>593</v>
      </c>
      <c r="B283" s="256" t="s">
        <v>594</v>
      </c>
      <c r="C283" s="258">
        <f>_xlfn.XLOOKUP(A283,一般公共预算支出表!$A$7:$A$1323,一般公共预算支出表!$C$7:$C$1323,0,0)</f>
        <v>0</v>
      </c>
    </row>
    <row r="284" ht="16.95" customHeight="1" spans="1:3">
      <c r="A284" s="255" t="s">
        <v>595</v>
      </c>
      <c r="B284" s="255" t="s">
        <v>596</v>
      </c>
      <c r="C284" s="258">
        <f>_xlfn.XLOOKUP(A284,一般公共预算支出表!$A$7:$A$1323,一般公共预算支出表!$C$7:$C$1323,0,0)</f>
        <v>0</v>
      </c>
    </row>
    <row r="285" ht="16.95" customHeight="1" spans="1:3">
      <c r="A285" s="255" t="s">
        <v>597</v>
      </c>
      <c r="B285" s="255" t="s">
        <v>598</v>
      </c>
      <c r="C285" s="258">
        <f>_xlfn.XLOOKUP(A285,一般公共预算支出表!$A$7:$A$1323,一般公共预算支出表!$C$7:$C$1323,0,0)</f>
        <v>0</v>
      </c>
    </row>
    <row r="286" ht="16.95" customHeight="1" spans="1:3">
      <c r="A286" s="255" t="s">
        <v>599</v>
      </c>
      <c r="B286" s="255" t="s">
        <v>600</v>
      </c>
      <c r="C286" s="258">
        <f>_xlfn.XLOOKUP(A286,一般公共预算支出表!$A$7:$A$1323,一般公共预算支出表!$C$7:$C$1323,0,0)</f>
        <v>0</v>
      </c>
    </row>
    <row r="287" ht="16.95" customHeight="1" spans="1:3">
      <c r="A287" s="255" t="s">
        <v>601</v>
      </c>
      <c r="B287" s="256" t="s">
        <v>602</v>
      </c>
      <c r="C287" s="258">
        <f>_xlfn.XLOOKUP(A287,一般公共预算支出表!$A$7:$A$1323,一般公共预算支出表!$C$7:$C$1323,0,0)</f>
        <v>0</v>
      </c>
    </row>
    <row r="288" ht="16.95" customHeight="1" spans="1:3">
      <c r="A288" s="255" t="s">
        <v>603</v>
      </c>
      <c r="B288" s="255" t="s">
        <v>604</v>
      </c>
      <c r="C288" s="258">
        <f>_xlfn.XLOOKUP(A288,一般公共预算支出表!$A$7:$A$1323,一般公共预算支出表!$C$7:$C$1323,0,0)</f>
        <v>0</v>
      </c>
    </row>
    <row r="289" ht="16.95" customHeight="1" spans="1:3">
      <c r="A289" s="255" t="s">
        <v>605</v>
      </c>
      <c r="B289" s="256" t="s">
        <v>606</v>
      </c>
      <c r="C289" s="258">
        <f>_xlfn.XLOOKUP(A289,一般公共预算支出表!$A$7:$A$1323,一般公共预算支出表!$C$7:$C$1323,0,0)</f>
        <v>0</v>
      </c>
    </row>
    <row r="290" ht="16.95" customHeight="1" spans="1:3">
      <c r="A290" s="255" t="s">
        <v>607</v>
      </c>
      <c r="B290" s="255" t="s">
        <v>608</v>
      </c>
      <c r="C290" s="258">
        <f>_xlfn.XLOOKUP(A290,一般公共预算支出表!$A$7:$A$1323,一般公共预算支出表!$C$7:$C$1323,0,0)</f>
        <v>0</v>
      </c>
    </row>
    <row r="291" ht="16.95" customHeight="1" spans="1:3">
      <c r="A291" s="255" t="s">
        <v>609</v>
      </c>
      <c r="B291" s="255" t="s">
        <v>610</v>
      </c>
      <c r="C291" s="258">
        <f>_xlfn.XLOOKUP(A291,一般公共预算支出表!$A$7:$A$1323,一般公共预算支出表!$C$7:$C$1323,0,0)</f>
        <v>0</v>
      </c>
    </row>
    <row r="292" ht="16.95" customHeight="1" spans="1:3">
      <c r="A292" s="255" t="s">
        <v>611</v>
      </c>
      <c r="B292" s="259" t="s">
        <v>612</v>
      </c>
      <c r="C292" s="258">
        <f>_xlfn.XLOOKUP(A292,一般公共预算支出表!$A$7:$A$1323,一般公共预算支出表!$C$7:$C$1323,0,0)</f>
        <v>0</v>
      </c>
    </row>
    <row r="293" ht="16.95" customHeight="1" spans="1:3">
      <c r="A293" s="255" t="s">
        <v>613</v>
      </c>
      <c r="B293" s="255" t="s">
        <v>614</v>
      </c>
      <c r="C293" s="258">
        <f>_xlfn.XLOOKUP(A293,一般公共预算支出表!$A$7:$A$1323,一般公共预算支出表!$C$7:$C$1323,0,0)</f>
        <v>0</v>
      </c>
    </row>
    <row r="294" ht="16.95" customHeight="1" spans="1:3">
      <c r="A294" s="255" t="s">
        <v>615</v>
      </c>
      <c r="B294" s="256" t="s">
        <v>616</v>
      </c>
      <c r="C294" s="258">
        <f>_xlfn.XLOOKUP(A294,一般公共预算支出表!$A$7:$A$1323,一般公共预算支出表!$C$7:$C$1323,0,0)</f>
        <v>12211.656</v>
      </c>
    </row>
    <row r="295" ht="16.95" customHeight="1" spans="1:3">
      <c r="A295" s="255" t="s">
        <v>617</v>
      </c>
      <c r="B295" s="259" t="s">
        <v>618</v>
      </c>
      <c r="C295" s="258">
        <f>_xlfn.XLOOKUP(A295,一般公共预算支出表!$A$7:$A$1323,一般公共预算支出表!$C$7:$C$1323,0,0)</f>
        <v>195</v>
      </c>
    </row>
    <row r="296" ht="16.95" customHeight="1" spans="1:3">
      <c r="A296" s="255" t="s">
        <v>619</v>
      </c>
      <c r="B296" s="256" t="s">
        <v>620</v>
      </c>
      <c r="C296" s="258">
        <f>_xlfn.XLOOKUP(A296,一般公共预算支出表!$A$7:$A$1323,一般公共预算支出表!$C$7:$C$1323,0,0)</f>
        <v>195</v>
      </c>
    </row>
    <row r="297" ht="16.95" customHeight="1" spans="1:3">
      <c r="A297" s="255" t="s">
        <v>621</v>
      </c>
      <c r="B297" s="256" t="s">
        <v>622</v>
      </c>
      <c r="C297" s="258">
        <f>_xlfn.XLOOKUP(A297,一般公共预算支出表!$A$7:$A$1323,一般公共预算支出表!$C$7:$C$1323,0,0)</f>
        <v>0</v>
      </c>
    </row>
    <row r="298" ht="16.95" customHeight="1" spans="1:3">
      <c r="A298" s="255" t="s">
        <v>623</v>
      </c>
      <c r="B298" s="259" t="s">
        <v>624</v>
      </c>
      <c r="C298" s="258">
        <f>_xlfn.XLOOKUP(A298,一般公共预算支出表!$A$7:$A$1323,一般公共预算支出表!$C$7:$C$1323,0,0)</f>
        <v>10140.662</v>
      </c>
    </row>
    <row r="299" ht="16.95" customHeight="1" spans="1:3">
      <c r="A299" s="255" t="s">
        <v>625</v>
      </c>
      <c r="B299" s="256" t="s">
        <v>153</v>
      </c>
      <c r="C299" s="258">
        <f>_xlfn.XLOOKUP(A299,一般公共预算支出表!$A$7:$A$1323,一般公共预算支出表!$C$7:$C$1323,0,0)</f>
        <v>9435.662</v>
      </c>
    </row>
    <row r="300" ht="16.95" customHeight="1" spans="1:3">
      <c r="A300" s="255" t="s">
        <v>626</v>
      </c>
      <c r="B300" s="255" t="s">
        <v>155</v>
      </c>
      <c r="C300" s="258">
        <f>_xlfn.XLOOKUP(A300,一般公共预算支出表!$A$7:$A$1323,一般公共预算支出表!$C$7:$C$1323,0,0)</f>
        <v>405</v>
      </c>
    </row>
    <row r="301" ht="16.95" customHeight="1" spans="1:3">
      <c r="A301" s="255" t="s">
        <v>627</v>
      </c>
      <c r="B301" s="256" t="s">
        <v>157</v>
      </c>
      <c r="C301" s="258">
        <f>_xlfn.XLOOKUP(A301,一般公共预算支出表!$A$7:$A$1323,一般公共预算支出表!$C$7:$C$1323,0,0)</f>
        <v>0</v>
      </c>
    </row>
    <row r="302" ht="16.95" customHeight="1" spans="1:3">
      <c r="A302" s="255" t="s">
        <v>628</v>
      </c>
      <c r="B302" s="255" t="s">
        <v>254</v>
      </c>
      <c r="C302" s="258">
        <f>_xlfn.XLOOKUP(A302,一般公共预算支出表!$A$7:$A$1323,一般公共预算支出表!$C$7:$C$1323,0,0)</f>
        <v>0</v>
      </c>
    </row>
    <row r="303" ht="16.95" customHeight="1" spans="1:3">
      <c r="A303" s="255" t="s">
        <v>629</v>
      </c>
      <c r="B303" s="256" t="s">
        <v>630</v>
      </c>
      <c r="C303" s="258">
        <f>_xlfn.XLOOKUP(A303,一般公共预算支出表!$A$7:$A$1323,一般公共预算支出表!$C$7:$C$1323,0,0)</f>
        <v>300</v>
      </c>
    </row>
    <row r="304" ht="16.95" customHeight="1" spans="1:3">
      <c r="A304" s="255" t="s">
        <v>631</v>
      </c>
      <c r="B304" s="255" t="s">
        <v>632</v>
      </c>
      <c r="C304" s="258">
        <f>_xlfn.XLOOKUP(A304,一般公共预算支出表!$A$7:$A$1323,一般公共预算支出表!$C$7:$C$1323,0,0)</f>
        <v>0</v>
      </c>
    </row>
    <row r="305" ht="16.95" customHeight="1" spans="1:3">
      <c r="A305" s="255" t="s">
        <v>633</v>
      </c>
      <c r="B305" s="255" t="s">
        <v>634</v>
      </c>
      <c r="C305" s="258">
        <f>_xlfn.XLOOKUP(A305,一般公共预算支出表!$A$7:$A$1323,一般公共预算支出表!$C$7:$C$1323,0,0)</f>
        <v>0</v>
      </c>
    </row>
    <row r="306" ht="16.95" customHeight="1" spans="1:3">
      <c r="A306" s="255" t="s">
        <v>635</v>
      </c>
      <c r="B306" s="255" t="s">
        <v>636</v>
      </c>
      <c r="C306" s="258">
        <f>_xlfn.XLOOKUP(A306,一般公共预算支出表!$A$7:$A$1323,一般公共预算支出表!$C$7:$C$1323,0,0)</f>
        <v>0</v>
      </c>
    </row>
    <row r="307" ht="16.95" customHeight="1" spans="1:3">
      <c r="A307" s="255" t="s">
        <v>637</v>
      </c>
      <c r="B307" s="255" t="s">
        <v>171</v>
      </c>
      <c r="C307" s="258">
        <f>_xlfn.XLOOKUP(A307,一般公共预算支出表!$A$7:$A$1323,一般公共预算支出表!$C$7:$C$1323,0,0)</f>
        <v>0</v>
      </c>
    </row>
    <row r="308" ht="16.95" customHeight="1" spans="1:3">
      <c r="A308" s="255" t="s">
        <v>638</v>
      </c>
      <c r="B308" s="255" t="s">
        <v>639</v>
      </c>
      <c r="C308" s="258">
        <f>_xlfn.XLOOKUP(A308,一般公共预算支出表!$A$7:$A$1323,一般公共预算支出表!$C$7:$C$1323,0,0)</f>
        <v>0</v>
      </c>
    </row>
    <row r="309" ht="16.95" customHeight="1" spans="1:3">
      <c r="A309" s="255" t="s">
        <v>640</v>
      </c>
      <c r="B309" s="259" t="s">
        <v>641</v>
      </c>
      <c r="C309" s="258">
        <f>_xlfn.XLOOKUP(A309,一般公共预算支出表!$A$7:$A$1323,一般公共预算支出表!$C$7:$C$1323,0,0)</f>
        <v>0</v>
      </c>
    </row>
    <row r="310" ht="16.95" customHeight="1" spans="1:3">
      <c r="A310" s="255" t="s">
        <v>642</v>
      </c>
      <c r="B310" s="255" t="s">
        <v>153</v>
      </c>
      <c r="C310" s="258">
        <f>_xlfn.XLOOKUP(A310,一般公共预算支出表!$A$7:$A$1323,一般公共预算支出表!$C$7:$C$1323,0,0)</f>
        <v>0</v>
      </c>
    </row>
    <row r="311" ht="16.95" customHeight="1" spans="1:3">
      <c r="A311" s="255" t="s">
        <v>643</v>
      </c>
      <c r="B311" s="255" t="s">
        <v>155</v>
      </c>
      <c r="C311" s="258">
        <f>_xlfn.XLOOKUP(A311,一般公共预算支出表!$A$7:$A$1323,一般公共预算支出表!$C$7:$C$1323,0,0)</f>
        <v>0</v>
      </c>
    </row>
    <row r="312" ht="16.95" customHeight="1" spans="1:3">
      <c r="A312" s="255" t="s">
        <v>644</v>
      </c>
      <c r="B312" s="256" t="s">
        <v>157</v>
      </c>
      <c r="C312" s="258">
        <f>_xlfn.XLOOKUP(A312,一般公共预算支出表!$A$7:$A$1323,一般公共预算支出表!$C$7:$C$1323,0,0)</f>
        <v>0</v>
      </c>
    </row>
    <row r="313" ht="16.95" customHeight="1" spans="1:3">
      <c r="A313" s="255" t="s">
        <v>645</v>
      </c>
      <c r="B313" s="255" t="s">
        <v>646</v>
      </c>
      <c r="C313" s="258">
        <f>_xlfn.XLOOKUP(A313,一般公共预算支出表!$A$7:$A$1323,一般公共预算支出表!$C$7:$C$1323,0,0)</f>
        <v>0</v>
      </c>
    </row>
    <row r="314" ht="16.95" customHeight="1" spans="1:3">
      <c r="A314" s="255" t="s">
        <v>647</v>
      </c>
      <c r="B314" s="256" t="s">
        <v>171</v>
      </c>
      <c r="C314" s="258">
        <f>_xlfn.XLOOKUP(A314,一般公共预算支出表!$A$7:$A$1323,一般公共预算支出表!$C$7:$C$1323,0,0)</f>
        <v>0</v>
      </c>
    </row>
    <row r="315" ht="16.95" customHeight="1" spans="1:3">
      <c r="A315" s="255" t="s">
        <v>648</v>
      </c>
      <c r="B315" s="256" t="s">
        <v>649</v>
      </c>
      <c r="C315" s="258">
        <f>_xlfn.XLOOKUP(A315,一般公共预算支出表!$A$7:$A$1323,一般公共预算支出表!$C$7:$C$1323,0,0)</f>
        <v>0</v>
      </c>
    </row>
    <row r="316" ht="16.95" customHeight="1" spans="1:3">
      <c r="A316" s="255" t="s">
        <v>650</v>
      </c>
      <c r="B316" s="259" t="s">
        <v>651</v>
      </c>
      <c r="C316" s="258">
        <f>_xlfn.XLOOKUP(A316,一般公共预算支出表!$A$7:$A$1323,一般公共预算支出表!$C$7:$C$1323,0,0)</f>
        <v>66</v>
      </c>
    </row>
    <row r="317" ht="16.95" customHeight="1" spans="1:3">
      <c r="A317" s="255" t="s">
        <v>652</v>
      </c>
      <c r="B317" s="255" t="s">
        <v>153</v>
      </c>
      <c r="C317" s="258">
        <f>_xlfn.XLOOKUP(A317,一般公共预算支出表!$A$7:$A$1323,一般公共预算支出表!$C$7:$C$1323,0,0)</f>
        <v>66</v>
      </c>
    </row>
    <row r="318" ht="16.95" customHeight="1" spans="1:3">
      <c r="A318" s="255" t="s">
        <v>653</v>
      </c>
      <c r="B318" s="255" t="s">
        <v>155</v>
      </c>
      <c r="C318" s="258">
        <f>_xlfn.XLOOKUP(A318,一般公共预算支出表!$A$7:$A$1323,一般公共预算支出表!$C$7:$C$1323,0,0)</f>
        <v>0</v>
      </c>
    </row>
    <row r="319" ht="16.95" customHeight="1" spans="1:3">
      <c r="A319" s="255" t="s">
        <v>654</v>
      </c>
      <c r="B319" s="255" t="s">
        <v>157</v>
      </c>
      <c r="C319" s="258">
        <f>_xlfn.XLOOKUP(A319,一般公共预算支出表!$A$7:$A$1323,一般公共预算支出表!$C$7:$C$1323,0,0)</f>
        <v>0</v>
      </c>
    </row>
    <row r="320" ht="16.95" customHeight="1" spans="1:3">
      <c r="A320" s="255" t="s">
        <v>655</v>
      </c>
      <c r="B320" s="255" t="s">
        <v>656</v>
      </c>
      <c r="C320" s="258">
        <f>_xlfn.XLOOKUP(A320,一般公共预算支出表!$A$7:$A$1323,一般公共预算支出表!$C$7:$C$1323,0,0)</f>
        <v>0</v>
      </c>
    </row>
    <row r="321" ht="16.95" customHeight="1" spans="1:3">
      <c r="A321" s="255" t="s">
        <v>657</v>
      </c>
      <c r="B321" s="255" t="s">
        <v>658</v>
      </c>
      <c r="C321" s="258">
        <f>_xlfn.XLOOKUP(A321,一般公共预算支出表!$A$7:$A$1323,一般公共预算支出表!$C$7:$C$1323,0,0)</f>
        <v>0</v>
      </c>
    </row>
    <row r="322" ht="16.95" customHeight="1" spans="1:3">
      <c r="A322" s="255" t="s">
        <v>659</v>
      </c>
      <c r="B322" s="255" t="s">
        <v>171</v>
      </c>
      <c r="C322" s="258">
        <f>_xlfn.XLOOKUP(A322,一般公共预算支出表!$A$7:$A$1323,一般公共预算支出表!$C$7:$C$1323,0,0)</f>
        <v>0</v>
      </c>
    </row>
    <row r="323" ht="16.95" customHeight="1" spans="1:3">
      <c r="A323" s="255" t="s">
        <v>660</v>
      </c>
      <c r="B323" s="255" t="s">
        <v>661</v>
      </c>
      <c r="C323" s="258">
        <f>_xlfn.XLOOKUP(A323,一般公共预算支出表!$A$7:$A$1323,一般公共预算支出表!$C$7:$C$1323,0,0)</f>
        <v>0</v>
      </c>
    </row>
    <row r="324" ht="16.95" customHeight="1" spans="1:3">
      <c r="A324" s="255" t="s">
        <v>662</v>
      </c>
      <c r="B324" s="259" t="s">
        <v>663</v>
      </c>
      <c r="C324" s="258">
        <f>_xlfn.XLOOKUP(A324,一般公共预算支出表!$A$7:$A$1323,一般公共预算支出表!$C$7:$C$1323,0,0)</f>
        <v>121</v>
      </c>
    </row>
    <row r="325" ht="16.95" customHeight="1" spans="1:3">
      <c r="A325" s="255" t="s">
        <v>664</v>
      </c>
      <c r="B325" s="256" t="s">
        <v>153</v>
      </c>
      <c r="C325" s="258">
        <f>_xlfn.XLOOKUP(A325,一般公共预算支出表!$A$7:$A$1323,一般公共预算支出表!$C$7:$C$1323,0,0)</f>
        <v>121</v>
      </c>
    </row>
    <row r="326" ht="16.95" customHeight="1" spans="1:3">
      <c r="A326" s="255" t="s">
        <v>665</v>
      </c>
      <c r="B326" s="255" t="s">
        <v>155</v>
      </c>
      <c r="C326" s="258">
        <f>_xlfn.XLOOKUP(A326,一般公共预算支出表!$A$7:$A$1323,一般公共预算支出表!$C$7:$C$1323,0,0)</f>
        <v>0</v>
      </c>
    </row>
    <row r="327" ht="16.95" customHeight="1" spans="1:3">
      <c r="A327" s="255" t="s">
        <v>666</v>
      </c>
      <c r="B327" s="255" t="s">
        <v>157</v>
      </c>
      <c r="C327" s="258">
        <f>_xlfn.XLOOKUP(A327,一般公共预算支出表!$A$7:$A$1323,一般公共预算支出表!$C$7:$C$1323,0,0)</f>
        <v>0</v>
      </c>
    </row>
    <row r="328" ht="16.95" customHeight="1" spans="1:3">
      <c r="A328" s="255" t="s">
        <v>667</v>
      </c>
      <c r="B328" s="255" t="s">
        <v>668</v>
      </c>
      <c r="C328" s="258">
        <f>_xlfn.XLOOKUP(A328,一般公共预算支出表!$A$7:$A$1323,一般公共预算支出表!$C$7:$C$1323,0,0)</f>
        <v>0</v>
      </c>
    </row>
    <row r="329" ht="16.95" customHeight="1" spans="1:3">
      <c r="A329" s="255" t="s">
        <v>669</v>
      </c>
      <c r="B329" s="255" t="s">
        <v>670</v>
      </c>
      <c r="C329" s="258">
        <f>_xlfn.XLOOKUP(A329,一般公共预算支出表!$A$7:$A$1323,一般公共预算支出表!$C$7:$C$1323,0,0)</f>
        <v>0</v>
      </c>
    </row>
    <row r="330" ht="16.95" customHeight="1" spans="1:3">
      <c r="A330" s="255" t="s">
        <v>671</v>
      </c>
      <c r="B330" s="255" t="s">
        <v>672</v>
      </c>
      <c r="C330" s="258">
        <f>_xlfn.XLOOKUP(A330,一般公共预算支出表!$A$7:$A$1323,一般公共预算支出表!$C$7:$C$1323,0,0)</f>
        <v>0</v>
      </c>
    </row>
    <row r="331" ht="16.95" customHeight="1" spans="1:3">
      <c r="A331" s="255" t="s">
        <v>673</v>
      </c>
      <c r="B331" s="255" t="s">
        <v>171</v>
      </c>
      <c r="C331" s="258">
        <f>_xlfn.XLOOKUP(A331,一般公共预算支出表!$A$7:$A$1323,一般公共预算支出表!$C$7:$C$1323,0,0)</f>
        <v>0</v>
      </c>
    </row>
    <row r="332" ht="16.95" customHeight="1" spans="1:3">
      <c r="A332" s="255" t="s">
        <v>674</v>
      </c>
      <c r="B332" s="255" t="s">
        <v>675</v>
      </c>
      <c r="C332" s="258">
        <f>_xlfn.XLOOKUP(A332,一般公共预算支出表!$A$7:$A$1323,一般公共预算支出表!$C$7:$C$1323,0,0)</f>
        <v>0</v>
      </c>
    </row>
    <row r="333" ht="16.95" customHeight="1" spans="1:3">
      <c r="A333" s="255" t="s">
        <v>676</v>
      </c>
      <c r="B333" s="259" t="s">
        <v>677</v>
      </c>
      <c r="C333" s="258">
        <f>_xlfn.XLOOKUP(A333,一般公共预算支出表!$A$7:$A$1323,一般公共预算支出表!$C$7:$C$1323,0,0)</f>
        <v>1532.994</v>
      </c>
    </row>
    <row r="334" ht="16.95" customHeight="1" spans="1:3">
      <c r="A334" s="255" t="s">
        <v>678</v>
      </c>
      <c r="B334" s="255" t="s">
        <v>153</v>
      </c>
      <c r="C334" s="258">
        <f>_xlfn.XLOOKUP(A334,一般公共预算支出表!$A$7:$A$1323,一般公共预算支出表!$C$7:$C$1323,0,0)</f>
        <v>1339.994</v>
      </c>
    </row>
    <row r="335" ht="16.95" customHeight="1" spans="1:3">
      <c r="A335" s="255" t="s">
        <v>679</v>
      </c>
      <c r="B335" s="255" t="s">
        <v>155</v>
      </c>
      <c r="C335" s="258">
        <f>_xlfn.XLOOKUP(A335,一般公共预算支出表!$A$7:$A$1323,一般公共预算支出表!$C$7:$C$1323,0,0)</f>
        <v>0</v>
      </c>
    </row>
    <row r="336" ht="16.95" customHeight="1" spans="1:3">
      <c r="A336" s="255" t="s">
        <v>680</v>
      </c>
      <c r="B336" s="255" t="s">
        <v>157</v>
      </c>
      <c r="C336" s="258">
        <f>_xlfn.XLOOKUP(A336,一般公共预算支出表!$A$7:$A$1323,一般公共预算支出表!$C$7:$C$1323,0,0)</f>
        <v>0</v>
      </c>
    </row>
    <row r="337" ht="16.95" customHeight="1" spans="1:3">
      <c r="A337" s="255" t="s">
        <v>681</v>
      </c>
      <c r="B337" s="255" t="s">
        <v>682</v>
      </c>
      <c r="C337" s="258">
        <f>_xlfn.XLOOKUP(A337,一般公共预算支出表!$A$7:$A$1323,一般公共预算支出表!$C$7:$C$1323,0,0)</f>
        <v>193</v>
      </c>
    </row>
    <row r="338" ht="16.95" customHeight="1" spans="1:3">
      <c r="A338" s="255" t="s">
        <v>683</v>
      </c>
      <c r="B338" s="255" t="s">
        <v>684</v>
      </c>
      <c r="C338" s="258">
        <f>_xlfn.XLOOKUP(A338,一般公共预算支出表!$A$7:$A$1323,一般公共预算支出表!$C$7:$C$1323,0,0)</f>
        <v>0</v>
      </c>
    </row>
    <row r="339" ht="16.95" customHeight="1" spans="1:3">
      <c r="A339" s="255" t="s">
        <v>685</v>
      </c>
      <c r="B339" s="255" t="s">
        <v>686</v>
      </c>
      <c r="C339" s="258">
        <f>_xlfn.XLOOKUP(A339,一般公共预算支出表!$A$7:$A$1323,一般公共预算支出表!$C$7:$C$1323,0,0)</f>
        <v>0</v>
      </c>
    </row>
    <row r="340" ht="16.95" customHeight="1" spans="1:3">
      <c r="A340" s="255" t="s">
        <v>687</v>
      </c>
      <c r="B340" s="255" t="s">
        <v>688</v>
      </c>
      <c r="C340" s="258">
        <f>_xlfn.XLOOKUP(A340,一般公共预算支出表!$A$7:$A$1323,一般公共预算支出表!$C$7:$C$1323,0,0)</f>
        <v>0</v>
      </c>
    </row>
    <row r="341" ht="16.95" customHeight="1" spans="1:3">
      <c r="A341" s="255" t="s">
        <v>689</v>
      </c>
      <c r="B341" s="255" t="s">
        <v>690</v>
      </c>
      <c r="C341" s="258">
        <f>_xlfn.XLOOKUP(A341,一般公共预算支出表!$A$7:$A$1323,一般公共预算支出表!$C$7:$C$1323,0,0)</f>
        <v>0</v>
      </c>
    </row>
    <row r="342" ht="16.95" customHeight="1" spans="1:3">
      <c r="A342" s="255" t="s">
        <v>691</v>
      </c>
      <c r="B342" s="255" t="s">
        <v>692</v>
      </c>
      <c r="C342" s="258">
        <f>_xlfn.XLOOKUP(A342,一般公共预算支出表!$A$7:$A$1323,一般公共预算支出表!$C$7:$C$1323,0,0)</f>
        <v>0</v>
      </c>
    </row>
    <row r="343" ht="16.95" customHeight="1" spans="1:3">
      <c r="A343" s="255" t="s">
        <v>693</v>
      </c>
      <c r="B343" s="255" t="s">
        <v>694</v>
      </c>
      <c r="C343" s="258">
        <f>_xlfn.XLOOKUP(A343,一般公共预算支出表!$A$7:$A$1323,一般公共预算支出表!$C$7:$C$1323,0,0)</f>
        <v>0</v>
      </c>
    </row>
    <row r="344" ht="16.95" customHeight="1" spans="1:3">
      <c r="A344" s="255" t="s">
        <v>695</v>
      </c>
      <c r="B344" s="255" t="s">
        <v>254</v>
      </c>
      <c r="C344" s="258">
        <f>_xlfn.XLOOKUP(A344,一般公共预算支出表!$A$7:$A$1323,一般公共预算支出表!$C$7:$C$1323,0,0)</f>
        <v>0</v>
      </c>
    </row>
    <row r="345" ht="16.95" customHeight="1" spans="1:3">
      <c r="A345" s="255" t="s">
        <v>696</v>
      </c>
      <c r="B345" s="255" t="s">
        <v>171</v>
      </c>
      <c r="C345" s="258">
        <f>_xlfn.XLOOKUP(A345,一般公共预算支出表!$A$7:$A$1323,一般公共预算支出表!$C$7:$C$1323,0,0)</f>
        <v>0</v>
      </c>
    </row>
    <row r="346" ht="16.95" customHeight="1" spans="1:3">
      <c r="A346" s="255" t="s">
        <v>697</v>
      </c>
      <c r="B346" s="255" t="s">
        <v>698</v>
      </c>
      <c r="C346" s="258">
        <f>_xlfn.XLOOKUP(A346,一般公共预算支出表!$A$7:$A$1323,一般公共预算支出表!$C$7:$C$1323,0,0)</f>
        <v>0</v>
      </c>
    </row>
    <row r="347" ht="16.95" customHeight="1" spans="1:3">
      <c r="A347" s="255" t="s">
        <v>699</v>
      </c>
      <c r="B347" s="256" t="s">
        <v>700</v>
      </c>
      <c r="C347" s="258">
        <f>_xlfn.XLOOKUP(A347,一般公共预算支出表!$A$7:$A$1323,一般公共预算支出表!$C$7:$C$1323,0,0)</f>
        <v>0</v>
      </c>
    </row>
    <row r="348" ht="16.95" customHeight="1" spans="1:3">
      <c r="A348" s="255" t="s">
        <v>701</v>
      </c>
      <c r="B348" s="255" t="s">
        <v>153</v>
      </c>
      <c r="C348" s="258">
        <f>_xlfn.XLOOKUP(A348,一般公共预算支出表!$A$7:$A$1323,一般公共预算支出表!$C$7:$C$1323,0,0)</f>
        <v>0</v>
      </c>
    </row>
    <row r="349" ht="16.95" customHeight="1" spans="1:3">
      <c r="A349" s="255" t="s">
        <v>702</v>
      </c>
      <c r="B349" s="255" t="s">
        <v>155</v>
      </c>
      <c r="C349" s="258">
        <f>_xlfn.XLOOKUP(A349,一般公共预算支出表!$A$7:$A$1323,一般公共预算支出表!$C$7:$C$1323,0,0)</f>
        <v>0</v>
      </c>
    </row>
    <row r="350" ht="16.95" customHeight="1" spans="1:3">
      <c r="A350" s="255" t="s">
        <v>703</v>
      </c>
      <c r="B350" s="255" t="s">
        <v>157</v>
      </c>
      <c r="C350" s="258">
        <f>_xlfn.XLOOKUP(A350,一般公共预算支出表!$A$7:$A$1323,一般公共预算支出表!$C$7:$C$1323,0,0)</f>
        <v>0</v>
      </c>
    </row>
    <row r="351" ht="16.95" customHeight="1" spans="1:3">
      <c r="A351" s="255" t="s">
        <v>704</v>
      </c>
      <c r="B351" s="255" t="s">
        <v>705</v>
      </c>
      <c r="C351" s="258">
        <f>_xlfn.XLOOKUP(A351,一般公共预算支出表!$A$7:$A$1323,一般公共预算支出表!$C$7:$C$1323,0,0)</f>
        <v>0</v>
      </c>
    </row>
    <row r="352" ht="16.95" customHeight="1" spans="1:3">
      <c r="A352" s="255" t="s">
        <v>706</v>
      </c>
      <c r="B352" s="255" t="s">
        <v>707</v>
      </c>
      <c r="C352" s="258">
        <f>_xlfn.XLOOKUP(A352,一般公共预算支出表!$A$7:$A$1323,一般公共预算支出表!$C$7:$C$1323,0,0)</f>
        <v>0</v>
      </c>
    </row>
    <row r="353" ht="16.95" customHeight="1" spans="1:3">
      <c r="A353" s="255" t="s">
        <v>708</v>
      </c>
      <c r="B353" s="255" t="s">
        <v>709</v>
      </c>
      <c r="C353" s="258">
        <f>_xlfn.XLOOKUP(A353,一般公共预算支出表!$A$7:$A$1323,一般公共预算支出表!$C$7:$C$1323,0,0)</f>
        <v>0</v>
      </c>
    </row>
    <row r="354" ht="16.95" customHeight="1" spans="1:3">
      <c r="A354" s="255" t="s">
        <v>710</v>
      </c>
      <c r="B354" s="256" t="s">
        <v>254</v>
      </c>
      <c r="C354" s="258">
        <f>_xlfn.XLOOKUP(A354,一般公共预算支出表!$A$7:$A$1323,一般公共预算支出表!$C$7:$C$1323,0,0)</f>
        <v>0</v>
      </c>
    </row>
    <row r="355" ht="16.95" customHeight="1" spans="1:3">
      <c r="A355" s="255" t="s">
        <v>711</v>
      </c>
      <c r="B355" s="255" t="s">
        <v>171</v>
      </c>
      <c r="C355" s="258">
        <f>_xlfn.XLOOKUP(A355,一般公共预算支出表!$A$7:$A$1323,一般公共预算支出表!$C$7:$C$1323,0,0)</f>
        <v>0</v>
      </c>
    </row>
    <row r="356" ht="16.95" customHeight="1" spans="1:3">
      <c r="A356" s="255" t="s">
        <v>712</v>
      </c>
      <c r="B356" s="255" t="s">
        <v>713</v>
      </c>
      <c r="C356" s="258">
        <f>_xlfn.XLOOKUP(A356,一般公共预算支出表!$A$7:$A$1323,一般公共预算支出表!$C$7:$C$1323,0,0)</f>
        <v>0</v>
      </c>
    </row>
    <row r="357" ht="16.95" customHeight="1" spans="1:3">
      <c r="A357" s="255" t="s">
        <v>714</v>
      </c>
      <c r="B357" s="259" t="s">
        <v>715</v>
      </c>
      <c r="C357" s="258">
        <f>_xlfn.XLOOKUP(A357,一般公共预算支出表!$A$7:$A$1323,一般公共预算支出表!$C$7:$C$1323,0,0)</f>
        <v>156</v>
      </c>
    </row>
    <row r="358" ht="16.95" customHeight="1" spans="1:3">
      <c r="A358" s="255" t="s">
        <v>716</v>
      </c>
      <c r="B358" s="255" t="s">
        <v>153</v>
      </c>
      <c r="C358" s="258">
        <f>_xlfn.XLOOKUP(A358,一般公共预算支出表!$A$7:$A$1323,一般公共预算支出表!$C$7:$C$1323,0,0)</f>
        <v>100</v>
      </c>
    </row>
    <row r="359" ht="16.95" customHeight="1" spans="1:3">
      <c r="A359" s="255" t="s">
        <v>717</v>
      </c>
      <c r="B359" s="255" t="s">
        <v>155</v>
      </c>
      <c r="C359" s="258">
        <f>_xlfn.XLOOKUP(A359,一般公共预算支出表!$A$7:$A$1323,一般公共预算支出表!$C$7:$C$1323,0,0)</f>
        <v>0</v>
      </c>
    </row>
    <row r="360" ht="16.95" customHeight="1" spans="1:3">
      <c r="A360" s="255" t="s">
        <v>718</v>
      </c>
      <c r="B360" s="255" t="s">
        <v>157</v>
      </c>
      <c r="C360" s="258">
        <f>_xlfn.XLOOKUP(A360,一般公共预算支出表!$A$7:$A$1323,一般公共预算支出表!$C$7:$C$1323,0,0)</f>
        <v>0</v>
      </c>
    </row>
    <row r="361" ht="16.95" customHeight="1" spans="1:3">
      <c r="A361" s="255" t="s">
        <v>719</v>
      </c>
      <c r="B361" s="255" t="s">
        <v>720</v>
      </c>
      <c r="C361" s="258">
        <f>_xlfn.XLOOKUP(A361,一般公共预算支出表!$A$7:$A$1323,一般公共预算支出表!$C$7:$C$1323,0,0)</f>
        <v>0</v>
      </c>
    </row>
    <row r="362" ht="16.95" customHeight="1" spans="1:3">
      <c r="A362" s="255" t="s">
        <v>721</v>
      </c>
      <c r="B362" s="255" t="s">
        <v>722</v>
      </c>
      <c r="C362" s="258">
        <f>_xlfn.XLOOKUP(A362,一般公共预算支出表!$A$7:$A$1323,一般公共预算支出表!$C$7:$C$1323,0,0)</f>
        <v>0</v>
      </c>
    </row>
    <row r="363" ht="16.95" customHeight="1" spans="1:3">
      <c r="A363" s="255" t="s">
        <v>723</v>
      </c>
      <c r="B363" s="255" t="s">
        <v>724</v>
      </c>
      <c r="C363" s="258">
        <f>_xlfn.XLOOKUP(A363,一般公共预算支出表!$A$7:$A$1323,一般公共预算支出表!$C$7:$C$1323,0,0)</f>
        <v>0</v>
      </c>
    </row>
    <row r="364" ht="16.95" customHeight="1" spans="1:3">
      <c r="A364" s="255" t="s">
        <v>725</v>
      </c>
      <c r="B364" s="255" t="s">
        <v>254</v>
      </c>
      <c r="C364" s="258">
        <f>_xlfn.XLOOKUP(A364,一般公共预算支出表!$A$7:$A$1323,一般公共预算支出表!$C$7:$C$1323,0,0)</f>
        <v>0</v>
      </c>
    </row>
    <row r="365" ht="16.95" customHeight="1" spans="1:3">
      <c r="A365" s="255" t="s">
        <v>726</v>
      </c>
      <c r="B365" s="255" t="s">
        <v>171</v>
      </c>
      <c r="C365" s="258">
        <f>_xlfn.XLOOKUP(A365,一般公共预算支出表!$A$7:$A$1323,一般公共预算支出表!$C$7:$C$1323,0,0)</f>
        <v>0</v>
      </c>
    </row>
    <row r="366" ht="16.95" customHeight="1" spans="1:3">
      <c r="A366" s="255" t="s">
        <v>727</v>
      </c>
      <c r="B366" s="256" t="s">
        <v>728</v>
      </c>
      <c r="C366" s="258">
        <f>_xlfn.XLOOKUP(A366,一般公共预算支出表!$A$7:$A$1323,一般公共预算支出表!$C$7:$C$1323,0,0)</f>
        <v>56</v>
      </c>
    </row>
    <row r="367" ht="16.95" customHeight="1" spans="1:3">
      <c r="A367" s="255" t="s">
        <v>729</v>
      </c>
      <c r="B367" s="259" t="s">
        <v>730</v>
      </c>
      <c r="C367" s="258">
        <f>_xlfn.XLOOKUP(A367,一般公共预算支出表!$A$7:$A$1323,一般公共预算支出表!$C$7:$C$1323,0,0)</f>
        <v>0</v>
      </c>
    </row>
    <row r="368" ht="16.95" customHeight="1" spans="1:3">
      <c r="A368" s="255" t="s">
        <v>731</v>
      </c>
      <c r="B368" s="255" t="s">
        <v>153</v>
      </c>
      <c r="C368" s="258">
        <f>_xlfn.XLOOKUP(A368,一般公共预算支出表!$A$7:$A$1323,一般公共预算支出表!$C$7:$C$1323,0,0)</f>
        <v>0</v>
      </c>
    </row>
    <row r="369" ht="16.95" customHeight="1" spans="1:3">
      <c r="A369" s="255" t="s">
        <v>732</v>
      </c>
      <c r="B369" s="255" t="s">
        <v>155</v>
      </c>
      <c r="C369" s="258">
        <f>_xlfn.XLOOKUP(A369,一般公共预算支出表!$A$7:$A$1323,一般公共预算支出表!$C$7:$C$1323,0,0)</f>
        <v>0</v>
      </c>
    </row>
    <row r="370" ht="16.95" customHeight="1" spans="1:3">
      <c r="A370" s="255" t="s">
        <v>733</v>
      </c>
      <c r="B370" s="255" t="s">
        <v>157</v>
      </c>
      <c r="C370" s="258">
        <f>_xlfn.XLOOKUP(A370,一般公共预算支出表!$A$7:$A$1323,一般公共预算支出表!$C$7:$C$1323,0,0)</f>
        <v>0</v>
      </c>
    </row>
    <row r="371" ht="16.95" customHeight="1" spans="1:3">
      <c r="A371" s="255" t="s">
        <v>734</v>
      </c>
      <c r="B371" s="255" t="s">
        <v>735</v>
      </c>
      <c r="C371" s="258">
        <f>_xlfn.XLOOKUP(A371,一般公共预算支出表!$A$7:$A$1323,一般公共预算支出表!$C$7:$C$1323,0,0)</f>
        <v>0</v>
      </c>
    </row>
    <row r="372" ht="16.95" customHeight="1" spans="1:3">
      <c r="A372" s="255" t="s">
        <v>736</v>
      </c>
      <c r="B372" s="255" t="s">
        <v>737</v>
      </c>
      <c r="C372" s="258">
        <f>_xlfn.XLOOKUP(A372,一般公共预算支出表!$A$7:$A$1323,一般公共预算支出表!$C$7:$C$1323,0,0)</f>
        <v>0</v>
      </c>
    </row>
    <row r="373" ht="16.95" customHeight="1" spans="1:3">
      <c r="A373" s="255" t="s">
        <v>738</v>
      </c>
      <c r="B373" s="255" t="s">
        <v>171</v>
      </c>
      <c r="C373" s="258">
        <f>_xlfn.XLOOKUP(A373,一般公共预算支出表!$A$7:$A$1323,一般公共预算支出表!$C$7:$C$1323,0,0)</f>
        <v>0</v>
      </c>
    </row>
    <row r="374" ht="16.95" customHeight="1" spans="1:3">
      <c r="A374" s="255" t="s">
        <v>739</v>
      </c>
      <c r="B374" s="255" t="s">
        <v>740</v>
      </c>
      <c r="C374" s="258">
        <f>_xlfn.XLOOKUP(A374,一般公共预算支出表!$A$7:$A$1323,一般公共预算支出表!$C$7:$C$1323,0,0)</f>
        <v>0</v>
      </c>
    </row>
    <row r="375" ht="16.95" customHeight="1" spans="1:3">
      <c r="A375" s="255" t="s">
        <v>741</v>
      </c>
      <c r="B375" s="256" t="s">
        <v>742</v>
      </c>
      <c r="C375" s="258">
        <f>_xlfn.XLOOKUP(A375,一般公共预算支出表!$A$7:$A$1323,一般公共预算支出表!$C$7:$C$1323,0,0)</f>
        <v>0</v>
      </c>
    </row>
    <row r="376" ht="16.95" customHeight="1" spans="1:3">
      <c r="A376" s="255" t="s">
        <v>743</v>
      </c>
      <c r="B376" s="255" t="s">
        <v>153</v>
      </c>
      <c r="C376" s="258">
        <f>_xlfn.XLOOKUP(A376,一般公共预算支出表!$A$7:$A$1323,一般公共预算支出表!$C$7:$C$1323,0,0)</f>
        <v>0</v>
      </c>
    </row>
    <row r="377" ht="16.95" customHeight="1" spans="1:3">
      <c r="A377" s="255" t="s">
        <v>744</v>
      </c>
      <c r="B377" s="255" t="s">
        <v>155</v>
      </c>
      <c r="C377" s="258">
        <f>_xlfn.XLOOKUP(A377,一般公共预算支出表!$A$7:$A$1323,一般公共预算支出表!$C$7:$C$1323,0,0)</f>
        <v>0</v>
      </c>
    </row>
    <row r="378" ht="16.95" customHeight="1" spans="1:3">
      <c r="A378" s="255" t="s">
        <v>745</v>
      </c>
      <c r="B378" s="255" t="s">
        <v>254</v>
      </c>
      <c r="C378" s="258">
        <f>_xlfn.XLOOKUP(A378,一般公共预算支出表!$A$7:$A$1323,一般公共预算支出表!$C$7:$C$1323,0,0)</f>
        <v>0</v>
      </c>
    </row>
    <row r="379" ht="16.95" customHeight="1" spans="1:3">
      <c r="A379" s="255" t="s">
        <v>746</v>
      </c>
      <c r="B379" s="255" t="s">
        <v>747</v>
      </c>
      <c r="C379" s="258">
        <f>_xlfn.XLOOKUP(A379,一般公共预算支出表!$A$7:$A$1323,一般公共预算支出表!$C$7:$C$1323,0,0)</f>
        <v>0</v>
      </c>
    </row>
    <row r="380" ht="16.95" customHeight="1" spans="1:3">
      <c r="A380" s="255" t="s">
        <v>748</v>
      </c>
      <c r="B380" s="255" t="s">
        <v>749</v>
      </c>
      <c r="C380" s="258">
        <f>_xlfn.XLOOKUP(A380,一般公共预算支出表!$A$7:$A$1323,一般公共预算支出表!$C$7:$C$1323,0,0)</f>
        <v>0</v>
      </c>
    </row>
    <row r="381" ht="16.95" customHeight="1" spans="1:3">
      <c r="A381" s="255" t="s">
        <v>750</v>
      </c>
      <c r="B381" s="259" t="s">
        <v>751</v>
      </c>
      <c r="C381" s="258">
        <f>_xlfn.XLOOKUP(A381,一般公共预算支出表!$A$7:$A$1323,一般公共预算支出表!$C$7:$C$1323,0,0)</f>
        <v>0</v>
      </c>
    </row>
    <row r="382" ht="16.95" customHeight="1" spans="1:3">
      <c r="A382" s="255" t="s">
        <v>752</v>
      </c>
      <c r="B382" s="255" t="s">
        <v>753</v>
      </c>
      <c r="C382" s="258">
        <f>_xlfn.XLOOKUP(A382,一般公共预算支出表!$A$7:$A$1323,一般公共预算支出表!$C$7:$C$1323,0,0)</f>
        <v>0</v>
      </c>
    </row>
    <row r="383" ht="16.95" customHeight="1" spans="1:3">
      <c r="A383" s="255" t="s">
        <v>754</v>
      </c>
      <c r="B383" s="255" t="s">
        <v>755</v>
      </c>
      <c r="C383" s="258">
        <f>_xlfn.XLOOKUP(A383,一般公共预算支出表!$A$7:$A$1323,一般公共预算支出表!$C$7:$C$1323,0,0)</f>
        <v>0</v>
      </c>
    </row>
    <row r="384" ht="16.95" customHeight="1" spans="1:3">
      <c r="A384" s="255" t="s">
        <v>756</v>
      </c>
      <c r="B384" s="255" t="s">
        <v>757</v>
      </c>
      <c r="C384" s="258">
        <f>_xlfn.XLOOKUP(A384,一般公共预算支出表!$A$7:$A$1323,一般公共预算支出表!$C$7:$C$1323,0,0)</f>
        <v>46852.6313</v>
      </c>
    </row>
    <row r="385" ht="16.95" customHeight="1" spans="1:3">
      <c r="A385" s="255" t="s">
        <v>758</v>
      </c>
      <c r="B385" s="259" t="s">
        <v>759</v>
      </c>
      <c r="C385" s="258">
        <f>_xlfn.XLOOKUP(A385,一般公共预算支出表!$A$7:$A$1323,一般公共预算支出表!$C$7:$C$1323,0,0)</f>
        <v>8328.2463</v>
      </c>
    </row>
    <row r="386" ht="16.95" customHeight="1" spans="1:3">
      <c r="A386" s="255" t="s">
        <v>760</v>
      </c>
      <c r="B386" s="255" t="s">
        <v>153</v>
      </c>
      <c r="C386" s="258">
        <f>_xlfn.XLOOKUP(A386,一般公共预算支出表!$A$7:$A$1323,一般公共预算支出表!$C$7:$C$1323,0,0)</f>
        <v>8328.2463</v>
      </c>
    </row>
    <row r="387" ht="16.95" customHeight="1" spans="1:3">
      <c r="A387" s="255" t="s">
        <v>761</v>
      </c>
      <c r="B387" s="255" t="s">
        <v>155</v>
      </c>
      <c r="C387" s="258">
        <f>_xlfn.XLOOKUP(A387,一般公共预算支出表!$A$7:$A$1323,一般公共预算支出表!$C$7:$C$1323,0,0)</f>
        <v>0</v>
      </c>
    </row>
    <row r="388" ht="16.95" customHeight="1" spans="1:3">
      <c r="A388" s="255" t="s">
        <v>762</v>
      </c>
      <c r="B388" s="255" t="s">
        <v>157</v>
      </c>
      <c r="C388" s="258">
        <f>_xlfn.XLOOKUP(A388,一般公共预算支出表!$A$7:$A$1323,一般公共预算支出表!$C$7:$C$1323,0,0)</f>
        <v>0</v>
      </c>
    </row>
    <row r="389" ht="16.95" customHeight="1" spans="1:3">
      <c r="A389" s="255" t="s">
        <v>763</v>
      </c>
      <c r="B389" s="256" t="s">
        <v>764</v>
      </c>
      <c r="C389" s="258">
        <f>_xlfn.XLOOKUP(A389,一般公共预算支出表!$A$7:$A$1323,一般公共预算支出表!$C$7:$C$1323,0,0)</f>
        <v>0</v>
      </c>
    </row>
    <row r="390" ht="16.95" customHeight="1" spans="1:3">
      <c r="A390" s="255" t="s">
        <v>765</v>
      </c>
      <c r="B390" s="259" t="s">
        <v>766</v>
      </c>
      <c r="C390" s="258">
        <f>_xlfn.XLOOKUP(A390,一般公共预算支出表!$A$7:$A$1323,一般公共预算支出表!$C$7:$C$1323,0,0)</f>
        <v>37949.0394</v>
      </c>
    </row>
    <row r="391" ht="16.95" customHeight="1" spans="1:3">
      <c r="A391" s="255" t="s">
        <v>767</v>
      </c>
      <c r="B391" s="255" t="s">
        <v>768</v>
      </c>
      <c r="C391" s="258">
        <f>_xlfn.XLOOKUP(A391,一般公共预算支出表!$A$7:$A$1323,一般公共预算支出表!$C$7:$C$1323,0,0)</f>
        <v>1185.9899</v>
      </c>
    </row>
    <row r="392" ht="16.95" customHeight="1" spans="1:3">
      <c r="A392" s="255" t="s">
        <v>769</v>
      </c>
      <c r="B392" s="255" t="s">
        <v>770</v>
      </c>
      <c r="C392" s="258">
        <f>_xlfn.XLOOKUP(A392,一般公共预算支出表!$A$7:$A$1323,一般公共预算支出表!$C$7:$C$1323,0,0)</f>
        <v>16422.8754</v>
      </c>
    </row>
    <row r="393" ht="16.95" customHeight="1" spans="1:3">
      <c r="A393" s="255" t="s">
        <v>771</v>
      </c>
      <c r="B393" s="255" t="s">
        <v>772</v>
      </c>
      <c r="C393" s="258">
        <f>_xlfn.XLOOKUP(A393,一般公共预算支出表!$A$7:$A$1323,一般公共预算支出表!$C$7:$C$1323,0,0)</f>
        <v>12020.798</v>
      </c>
    </row>
    <row r="394" ht="16.95" customHeight="1" spans="1:3">
      <c r="A394" s="255" t="s">
        <v>773</v>
      </c>
      <c r="B394" s="255" t="s">
        <v>774</v>
      </c>
      <c r="C394" s="258">
        <f>_xlfn.XLOOKUP(A394,一般公共预算支出表!$A$7:$A$1323,一般公共预算支出表!$C$7:$C$1323,0,0)</f>
        <v>6665.5784</v>
      </c>
    </row>
    <row r="395" ht="16.95" customHeight="1" spans="1:3">
      <c r="A395" s="255" t="s">
        <v>775</v>
      </c>
      <c r="B395" s="255" t="s">
        <v>776</v>
      </c>
      <c r="C395" s="258">
        <f>_xlfn.XLOOKUP(A395,一般公共预算支出表!$A$7:$A$1323,一般公共预算支出表!$C$7:$C$1323,0,0)</f>
        <v>1653.7977</v>
      </c>
    </row>
    <row r="396" ht="16.95" customHeight="1" spans="1:3">
      <c r="A396" s="255" t="s">
        <v>777</v>
      </c>
      <c r="B396" s="255" t="s">
        <v>778</v>
      </c>
      <c r="C396" s="258">
        <f>_xlfn.XLOOKUP(A396,一般公共预算支出表!$A$7:$A$1323,一般公共预算支出表!$C$7:$C$1323,0,0)</f>
        <v>0</v>
      </c>
    </row>
    <row r="397" ht="16.95" customHeight="1" spans="1:3">
      <c r="A397" s="255" t="s">
        <v>779</v>
      </c>
      <c r="B397" s="259" t="s">
        <v>780</v>
      </c>
      <c r="C397" s="258">
        <f>_xlfn.XLOOKUP(A397,一般公共预算支出表!$A$7:$A$1323,一般公共预算支出表!$C$7:$C$1323,0,0)</f>
        <v>0</v>
      </c>
    </row>
    <row r="398" ht="16.95" customHeight="1" spans="1:3">
      <c r="A398" s="255" t="s">
        <v>781</v>
      </c>
      <c r="B398" s="256" t="s">
        <v>782</v>
      </c>
      <c r="C398" s="258">
        <f>_xlfn.XLOOKUP(A398,一般公共预算支出表!$A$7:$A$1323,一般公共预算支出表!$C$7:$C$1323,0,0)</f>
        <v>0</v>
      </c>
    </row>
    <row r="399" ht="16.95" customHeight="1" spans="1:3">
      <c r="A399" s="255" t="s">
        <v>783</v>
      </c>
      <c r="B399" s="255" t="s">
        <v>784</v>
      </c>
      <c r="C399" s="258">
        <f>_xlfn.XLOOKUP(A399,一般公共预算支出表!$A$7:$A$1323,一般公共预算支出表!$C$7:$C$1323,0,0)</f>
        <v>0</v>
      </c>
    </row>
    <row r="400" ht="16.95" customHeight="1" spans="1:3">
      <c r="A400" s="255" t="s">
        <v>785</v>
      </c>
      <c r="B400" s="255" t="s">
        <v>786</v>
      </c>
      <c r="C400" s="258">
        <f>_xlfn.XLOOKUP(A400,一般公共预算支出表!$A$7:$A$1323,一般公共预算支出表!$C$7:$C$1323,0,0)</f>
        <v>0</v>
      </c>
    </row>
    <row r="401" ht="16.95" customHeight="1" spans="1:3">
      <c r="A401" s="255" t="s">
        <v>787</v>
      </c>
      <c r="B401" s="255" t="s">
        <v>788</v>
      </c>
      <c r="C401" s="258">
        <f>_xlfn.XLOOKUP(A401,一般公共预算支出表!$A$7:$A$1323,一般公共预算支出表!$C$7:$C$1323,0,0)</f>
        <v>0</v>
      </c>
    </row>
    <row r="402" ht="16.95" customHeight="1" spans="1:3">
      <c r="A402" s="255" t="s">
        <v>789</v>
      </c>
      <c r="B402" s="255" t="s">
        <v>790</v>
      </c>
      <c r="C402" s="258">
        <f>_xlfn.XLOOKUP(A402,一般公共预算支出表!$A$7:$A$1323,一般公共预算支出表!$C$7:$C$1323,0,0)</f>
        <v>0</v>
      </c>
    </row>
    <row r="403" ht="16.95" customHeight="1" spans="1:3">
      <c r="A403" s="255" t="s">
        <v>791</v>
      </c>
      <c r="B403" s="259" t="s">
        <v>792</v>
      </c>
      <c r="C403" s="258">
        <f>_xlfn.XLOOKUP(A403,一般公共预算支出表!$A$7:$A$1323,一般公共预算支出表!$C$7:$C$1323,0,0)</f>
        <v>30.5</v>
      </c>
    </row>
    <row r="404" ht="16.95" customHeight="1" spans="1:3">
      <c r="A404" s="255" t="s">
        <v>793</v>
      </c>
      <c r="B404" s="255" t="s">
        <v>794</v>
      </c>
      <c r="C404" s="258">
        <f>_xlfn.XLOOKUP(A404,一般公共预算支出表!$A$7:$A$1323,一般公共预算支出表!$C$7:$C$1323,0,0)</f>
        <v>0</v>
      </c>
    </row>
    <row r="405" ht="16.95" customHeight="1" spans="1:3">
      <c r="A405" s="255" t="s">
        <v>795</v>
      </c>
      <c r="B405" s="255" t="s">
        <v>796</v>
      </c>
      <c r="C405" s="258">
        <f>_xlfn.XLOOKUP(A405,一般公共预算支出表!$A$7:$A$1323,一般公共预算支出表!$C$7:$C$1323,0,0)</f>
        <v>0</v>
      </c>
    </row>
    <row r="406" ht="16.95" customHeight="1" spans="1:3">
      <c r="A406" s="255" t="s">
        <v>797</v>
      </c>
      <c r="B406" s="255" t="s">
        <v>798</v>
      </c>
      <c r="C406" s="258">
        <f>_xlfn.XLOOKUP(A406,一般公共预算支出表!$A$7:$A$1323,一般公共预算支出表!$C$7:$C$1323,0,0)</f>
        <v>0</v>
      </c>
    </row>
    <row r="407" ht="16.95" customHeight="1" spans="1:3">
      <c r="A407" s="255" t="s">
        <v>799</v>
      </c>
      <c r="B407" s="256" t="s">
        <v>800</v>
      </c>
      <c r="C407" s="258">
        <f>_xlfn.XLOOKUP(A407,一般公共预算支出表!$A$7:$A$1323,一般公共预算支出表!$C$7:$C$1323,0,0)</f>
        <v>0</v>
      </c>
    </row>
    <row r="408" ht="16.95" customHeight="1" spans="1:3">
      <c r="A408" s="255" t="s">
        <v>801</v>
      </c>
      <c r="B408" s="255" t="s">
        <v>802</v>
      </c>
      <c r="C408" s="258">
        <f>_xlfn.XLOOKUP(A408,一般公共预算支出表!$A$7:$A$1323,一般公共预算支出表!$C$7:$C$1323,0,0)</f>
        <v>30.5</v>
      </c>
    </row>
    <row r="409" ht="16.95" customHeight="1" spans="1:3">
      <c r="A409" s="255" t="s">
        <v>803</v>
      </c>
      <c r="B409" s="259" t="s">
        <v>804</v>
      </c>
      <c r="C409" s="258">
        <f>_xlfn.XLOOKUP(A409,一般公共预算支出表!$A$7:$A$1323,一般公共预算支出表!$C$7:$C$1323,0,0)</f>
        <v>0</v>
      </c>
    </row>
    <row r="410" ht="16.95" customHeight="1" spans="1:3">
      <c r="A410" s="255" t="s">
        <v>805</v>
      </c>
      <c r="B410" s="255" t="s">
        <v>806</v>
      </c>
      <c r="C410" s="258">
        <f>_xlfn.XLOOKUP(A410,一般公共预算支出表!$A$7:$A$1323,一般公共预算支出表!$C$7:$C$1323,0,0)</f>
        <v>0</v>
      </c>
    </row>
    <row r="411" ht="16.95" customHeight="1" spans="1:3">
      <c r="A411" s="255" t="s">
        <v>807</v>
      </c>
      <c r="B411" s="255" t="s">
        <v>808</v>
      </c>
      <c r="C411" s="258">
        <f>_xlfn.XLOOKUP(A411,一般公共预算支出表!$A$7:$A$1323,一般公共预算支出表!$C$7:$C$1323,0,0)</f>
        <v>0</v>
      </c>
    </row>
    <row r="412" ht="16.95" customHeight="1" spans="1:3">
      <c r="A412" s="255" t="s">
        <v>809</v>
      </c>
      <c r="B412" s="255" t="s">
        <v>810</v>
      </c>
      <c r="C412" s="258">
        <f>_xlfn.XLOOKUP(A412,一般公共预算支出表!$A$7:$A$1323,一般公共预算支出表!$C$7:$C$1323,0,0)</f>
        <v>0</v>
      </c>
    </row>
    <row r="413" ht="16.95" customHeight="1" spans="1:3">
      <c r="A413" s="255" t="s">
        <v>811</v>
      </c>
      <c r="B413" s="259" t="s">
        <v>812</v>
      </c>
      <c r="C413" s="258">
        <f>_xlfn.XLOOKUP(A413,一般公共预算支出表!$A$7:$A$1323,一般公共预算支出表!$C$7:$C$1323,0,0)</f>
        <v>0</v>
      </c>
    </row>
    <row r="414" ht="16.95" customHeight="1" spans="1:3">
      <c r="A414" s="255" t="s">
        <v>813</v>
      </c>
      <c r="B414" s="255" t="s">
        <v>814</v>
      </c>
      <c r="C414" s="258">
        <f>_xlfn.XLOOKUP(A414,一般公共预算支出表!$A$7:$A$1323,一般公共预算支出表!$C$7:$C$1323,0,0)</f>
        <v>0</v>
      </c>
    </row>
    <row r="415" ht="16.95" customHeight="1" spans="1:3">
      <c r="A415" s="255" t="s">
        <v>815</v>
      </c>
      <c r="B415" s="256" t="s">
        <v>816</v>
      </c>
      <c r="C415" s="258">
        <f>_xlfn.XLOOKUP(A415,一般公共预算支出表!$A$7:$A$1323,一般公共预算支出表!$C$7:$C$1323,0,0)</f>
        <v>0</v>
      </c>
    </row>
    <row r="416" ht="16.95" customHeight="1" spans="1:3">
      <c r="A416" s="255" t="s">
        <v>817</v>
      </c>
      <c r="B416" s="255" t="s">
        <v>818</v>
      </c>
      <c r="C416" s="258">
        <f>_xlfn.XLOOKUP(A416,一般公共预算支出表!$A$7:$A$1323,一般公共预算支出表!$C$7:$C$1323,0,0)</f>
        <v>0</v>
      </c>
    </row>
    <row r="417" ht="16.95" customHeight="1" spans="1:3">
      <c r="A417" s="255" t="s">
        <v>819</v>
      </c>
      <c r="B417" s="259" t="s">
        <v>820</v>
      </c>
      <c r="C417" s="258">
        <f>_xlfn.XLOOKUP(A417,一般公共预算支出表!$A$7:$A$1323,一般公共预算支出表!$C$7:$C$1323,0,0)</f>
        <v>238.1191</v>
      </c>
    </row>
    <row r="418" ht="16.95" customHeight="1" spans="1:3">
      <c r="A418" s="255" t="s">
        <v>821</v>
      </c>
      <c r="B418" s="255" t="s">
        <v>822</v>
      </c>
      <c r="C418" s="258">
        <f>_xlfn.XLOOKUP(A418,一般公共预算支出表!$A$7:$A$1323,一般公共预算支出表!$C$7:$C$1323,0,0)</f>
        <v>238.1191</v>
      </c>
    </row>
    <row r="419" ht="16.95" customHeight="1" spans="1:3">
      <c r="A419" s="255" t="s">
        <v>823</v>
      </c>
      <c r="B419" s="255" t="s">
        <v>824</v>
      </c>
      <c r="C419" s="258">
        <f>_xlfn.XLOOKUP(A419,一般公共预算支出表!$A$7:$A$1323,一般公共预算支出表!$C$7:$C$1323,0,0)</f>
        <v>0</v>
      </c>
    </row>
    <row r="420" ht="16.95" customHeight="1" spans="1:3">
      <c r="A420" s="255" t="s">
        <v>825</v>
      </c>
      <c r="B420" s="255" t="s">
        <v>826</v>
      </c>
      <c r="C420" s="258">
        <f>_xlfn.XLOOKUP(A420,一般公共预算支出表!$A$7:$A$1323,一般公共预算支出表!$C$7:$C$1323,0,0)</f>
        <v>0</v>
      </c>
    </row>
    <row r="421" ht="16.95" customHeight="1" spans="1:3">
      <c r="A421" s="255" t="s">
        <v>827</v>
      </c>
      <c r="B421" s="259" t="s">
        <v>828</v>
      </c>
      <c r="C421" s="258">
        <f>_xlfn.XLOOKUP(A421,一般公共预算支出表!$A$7:$A$1323,一般公共预算支出表!$C$7:$C$1323,0,0)</f>
        <v>160.3565</v>
      </c>
    </row>
    <row r="422" ht="16.95" customHeight="1" spans="1:3">
      <c r="A422" s="255" t="s">
        <v>829</v>
      </c>
      <c r="B422" s="255" t="s">
        <v>830</v>
      </c>
      <c r="C422" s="258">
        <f>_xlfn.XLOOKUP(A422,一般公共预算支出表!$A$7:$A$1323,一般公共预算支出表!$C$7:$C$1323,0,0)</f>
        <v>160.3565</v>
      </c>
    </row>
    <row r="423" ht="16.95" customHeight="1" spans="1:3">
      <c r="A423" s="255" t="s">
        <v>831</v>
      </c>
      <c r="B423" s="256" t="s">
        <v>832</v>
      </c>
      <c r="C423" s="258">
        <f>_xlfn.XLOOKUP(A423,一般公共预算支出表!$A$7:$A$1323,一般公共预算支出表!$C$7:$C$1323,0,0)</f>
        <v>0</v>
      </c>
    </row>
    <row r="424" ht="16.95" customHeight="1" spans="1:3">
      <c r="A424" s="255" t="s">
        <v>833</v>
      </c>
      <c r="B424" s="255" t="s">
        <v>834</v>
      </c>
      <c r="C424" s="258">
        <f>_xlfn.XLOOKUP(A424,一般公共预算支出表!$A$7:$A$1323,一般公共预算支出表!$C$7:$C$1323,0,0)</f>
        <v>0</v>
      </c>
    </row>
    <row r="425" ht="16.95" customHeight="1" spans="1:3">
      <c r="A425" s="255" t="s">
        <v>835</v>
      </c>
      <c r="B425" s="255" t="s">
        <v>836</v>
      </c>
      <c r="C425" s="258">
        <f>_xlfn.XLOOKUP(A425,一般公共预算支出表!$A$7:$A$1323,一般公共预算支出表!$C$7:$C$1323,0,0)</f>
        <v>0</v>
      </c>
    </row>
    <row r="426" ht="16.95" customHeight="1" spans="1:3">
      <c r="A426" s="255" t="s">
        <v>837</v>
      </c>
      <c r="B426" s="255" t="s">
        <v>838</v>
      </c>
      <c r="C426" s="258">
        <f>_xlfn.XLOOKUP(A426,一般公共预算支出表!$A$7:$A$1323,一般公共预算支出表!$C$7:$C$1323,0,0)</f>
        <v>0</v>
      </c>
    </row>
    <row r="427" ht="16.95" customHeight="1" spans="1:3">
      <c r="A427" s="255" t="s">
        <v>839</v>
      </c>
      <c r="B427" s="259" t="s">
        <v>840</v>
      </c>
      <c r="C427" s="258">
        <f>_xlfn.XLOOKUP(A427,一般公共预算支出表!$A$7:$A$1323,一般公共预算支出表!$C$7:$C$1323,0,0)</f>
        <v>146.37</v>
      </c>
    </row>
    <row r="428" ht="16.95" customHeight="1" spans="1:3">
      <c r="A428" s="255" t="s">
        <v>841</v>
      </c>
      <c r="B428" s="255" t="s">
        <v>842</v>
      </c>
      <c r="C428" s="258">
        <f>_xlfn.XLOOKUP(A428,一般公共预算支出表!$A$7:$A$1323,一般公共预算支出表!$C$7:$C$1323,0,0)</f>
        <v>0</v>
      </c>
    </row>
    <row r="429" ht="16.95" customHeight="1" spans="1:3">
      <c r="A429" s="255" t="s">
        <v>843</v>
      </c>
      <c r="B429" s="255" t="s">
        <v>844</v>
      </c>
      <c r="C429" s="258">
        <f>_xlfn.XLOOKUP(A429,一般公共预算支出表!$A$7:$A$1323,一般公共预算支出表!$C$7:$C$1323,0,0)</f>
        <v>0</v>
      </c>
    </row>
    <row r="430" ht="16.95" customHeight="1" spans="1:3">
      <c r="A430" s="255" t="s">
        <v>845</v>
      </c>
      <c r="B430" s="255" t="s">
        <v>846</v>
      </c>
      <c r="C430" s="258">
        <f>_xlfn.XLOOKUP(A430,一般公共预算支出表!$A$7:$A$1323,一般公共预算支出表!$C$7:$C$1323,0,0)</f>
        <v>0</v>
      </c>
    </row>
    <row r="431" ht="16.95" customHeight="1" spans="1:3">
      <c r="A431" s="255" t="s">
        <v>847</v>
      </c>
      <c r="B431" s="255" t="s">
        <v>848</v>
      </c>
      <c r="C431" s="258">
        <f>_xlfn.XLOOKUP(A431,一般公共预算支出表!$A$7:$A$1323,一般公共预算支出表!$C$7:$C$1323,0,0)</f>
        <v>0</v>
      </c>
    </row>
    <row r="432" ht="16.95" customHeight="1" spans="1:3">
      <c r="A432" s="255" t="s">
        <v>849</v>
      </c>
      <c r="B432" s="256" t="s">
        <v>850</v>
      </c>
      <c r="C432" s="258">
        <f>_xlfn.XLOOKUP(A432,一般公共预算支出表!$A$7:$A$1323,一般公共预算支出表!$C$7:$C$1323,0,0)</f>
        <v>0</v>
      </c>
    </row>
    <row r="433" ht="16.95" customHeight="1" spans="1:3">
      <c r="A433" s="255" t="s">
        <v>851</v>
      </c>
      <c r="B433" s="255" t="s">
        <v>852</v>
      </c>
      <c r="C433" s="258">
        <f>_xlfn.XLOOKUP(A433,一般公共预算支出表!$A$7:$A$1323,一般公共预算支出表!$C$7:$C$1323,0,0)</f>
        <v>146.37</v>
      </c>
    </row>
    <row r="434" ht="16.95" customHeight="1" spans="1:3">
      <c r="A434" s="255" t="s">
        <v>853</v>
      </c>
      <c r="B434" s="259" t="s">
        <v>854</v>
      </c>
      <c r="C434" s="258">
        <f>_xlfn.XLOOKUP(A434,一般公共预算支出表!$A$7:$A$1323,一般公共预算支出表!$C$7:$C$1323,0,0)</f>
        <v>0</v>
      </c>
    </row>
    <row r="435" ht="16.95" customHeight="1" spans="1:3">
      <c r="A435" s="255" t="s">
        <v>855</v>
      </c>
      <c r="B435" s="256" t="s">
        <v>856</v>
      </c>
      <c r="C435" s="258">
        <f>_xlfn.XLOOKUP(A435,一般公共预算支出表!$A$7:$A$1323,一般公共预算支出表!$C$7:$C$1323,0,0)</f>
        <v>0</v>
      </c>
    </row>
    <row r="436" ht="16.95" customHeight="1" spans="1:3">
      <c r="A436" s="255" t="s">
        <v>857</v>
      </c>
      <c r="B436" s="256" t="s">
        <v>858</v>
      </c>
      <c r="C436" s="258">
        <f>_xlfn.XLOOKUP(A436,一般公共预算支出表!$A$7:$A$1323,一般公共预算支出表!$C$7:$C$1323,0,0)</f>
        <v>323.23</v>
      </c>
    </row>
    <row r="437" ht="16.95" customHeight="1" spans="1:3">
      <c r="A437" s="255" t="s">
        <v>859</v>
      </c>
      <c r="B437" s="259" t="s">
        <v>860</v>
      </c>
      <c r="C437" s="258">
        <f>_xlfn.XLOOKUP(A437,一般公共预算支出表!$A$7:$A$1323,一般公共预算支出表!$C$7:$C$1323,0,0)</f>
        <v>323.23</v>
      </c>
    </row>
    <row r="438" ht="16.95" customHeight="1" spans="1:3">
      <c r="A438" s="255" t="s">
        <v>861</v>
      </c>
      <c r="B438" s="255" t="s">
        <v>153</v>
      </c>
      <c r="C438" s="258">
        <f>_xlfn.XLOOKUP(A438,一般公共预算支出表!$A$7:$A$1323,一般公共预算支出表!$C$7:$C$1323,0,0)</f>
        <v>253.23</v>
      </c>
    </row>
    <row r="439" ht="16.95" customHeight="1" spans="1:3">
      <c r="A439" s="255" t="s">
        <v>862</v>
      </c>
      <c r="B439" s="255" t="s">
        <v>155</v>
      </c>
      <c r="C439" s="258">
        <f>_xlfn.XLOOKUP(A439,一般公共预算支出表!$A$7:$A$1323,一般公共预算支出表!$C$7:$C$1323,0,0)</f>
        <v>70</v>
      </c>
    </row>
    <row r="440" ht="16.95" customHeight="1" spans="1:3">
      <c r="A440" s="255" t="s">
        <v>863</v>
      </c>
      <c r="B440" s="255" t="s">
        <v>157</v>
      </c>
      <c r="C440" s="258">
        <f>_xlfn.XLOOKUP(A440,一般公共预算支出表!$A$7:$A$1323,一般公共预算支出表!$C$7:$C$1323,0,0)</f>
        <v>0</v>
      </c>
    </row>
    <row r="441" ht="16.95" customHeight="1" spans="1:3">
      <c r="A441" s="255" t="s">
        <v>864</v>
      </c>
      <c r="B441" s="256" t="s">
        <v>865</v>
      </c>
      <c r="C441" s="258">
        <f>_xlfn.XLOOKUP(A441,一般公共预算支出表!$A$7:$A$1323,一般公共预算支出表!$C$7:$C$1323,0,0)</f>
        <v>0</v>
      </c>
    </row>
    <row r="442" ht="16.95" customHeight="1" spans="1:3">
      <c r="A442" s="255" t="s">
        <v>866</v>
      </c>
      <c r="B442" s="259" t="s">
        <v>867</v>
      </c>
      <c r="C442" s="258">
        <f>_xlfn.XLOOKUP(A442,一般公共预算支出表!$A$7:$A$1323,一般公共预算支出表!$C$7:$C$1323,0,0)</f>
        <v>0</v>
      </c>
    </row>
    <row r="443" ht="16.95" customHeight="1" spans="1:3">
      <c r="A443" s="255" t="s">
        <v>868</v>
      </c>
      <c r="B443" s="255" t="s">
        <v>869</v>
      </c>
      <c r="C443" s="258">
        <f>_xlfn.XLOOKUP(A443,一般公共预算支出表!$A$7:$A$1323,一般公共预算支出表!$C$7:$C$1323,0,0)</f>
        <v>0</v>
      </c>
    </row>
    <row r="444" ht="16.95" customHeight="1" spans="1:3">
      <c r="A444" s="255" t="s">
        <v>870</v>
      </c>
      <c r="B444" s="255" t="s">
        <v>871</v>
      </c>
      <c r="C444" s="258">
        <f>_xlfn.XLOOKUP(A444,一般公共预算支出表!$A$7:$A$1323,一般公共预算支出表!$C$7:$C$1323,0,0)</f>
        <v>0</v>
      </c>
    </row>
    <row r="445" ht="16.95" customHeight="1" spans="1:3">
      <c r="A445" s="255" t="s">
        <v>872</v>
      </c>
      <c r="B445" s="255" t="s">
        <v>873</v>
      </c>
      <c r="C445" s="258">
        <f>_xlfn.XLOOKUP(A445,一般公共预算支出表!$A$7:$A$1323,一般公共预算支出表!$C$7:$C$1323,0,0)</f>
        <v>0</v>
      </c>
    </row>
    <row r="446" ht="16.95" customHeight="1" spans="1:3">
      <c r="A446" s="255" t="s">
        <v>874</v>
      </c>
      <c r="B446" s="255" t="s">
        <v>875</v>
      </c>
      <c r="C446" s="258">
        <f>_xlfn.XLOOKUP(A446,一般公共预算支出表!$A$7:$A$1323,一般公共预算支出表!$C$7:$C$1323,0,0)</f>
        <v>0</v>
      </c>
    </row>
    <row r="447" ht="16.95" customHeight="1" spans="1:3">
      <c r="A447" s="255" t="s">
        <v>876</v>
      </c>
      <c r="B447" s="255" t="s">
        <v>877</v>
      </c>
      <c r="C447" s="258">
        <f>_xlfn.XLOOKUP(A447,一般公共预算支出表!$A$7:$A$1323,一般公共预算支出表!$C$7:$C$1323,0,0)</f>
        <v>0</v>
      </c>
    </row>
    <row r="448" ht="16.95" customHeight="1" spans="1:3">
      <c r="A448" s="255" t="s">
        <v>878</v>
      </c>
      <c r="B448" s="255" t="s">
        <v>879</v>
      </c>
      <c r="C448" s="258">
        <f>_xlfn.XLOOKUP(A448,一般公共预算支出表!$A$7:$A$1323,一般公共预算支出表!$C$7:$C$1323,0,0)</f>
        <v>0</v>
      </c>
    </row>
    <row r="449" ht="16.95" customHeight="1" spans="1:3">
      <c r="A449" s="255" t="s">
        <v>880</v>
      </c>
      <c r="B449" s="255" t="s">
        <v>881</v>
      </c>
      <c r="C449" s="258">
        <f>_xlfn.XLOOKUP(A449,一般公共预算支出表!$A$7:$A$1323,一般公共预算支出表!$C$7:$C$1323,0,0)</f>
        <v>0</v>
      </c>
    </row>
    <row r="450" ht="16.95" customHeight="1" spans="1:3">
      <c r="A450" s="255" t="s">
        <v>882</v>
      </c>
      <c r="B450" s="256" t="s">
        <v>883</v>
      </c>
      <c r="C450" s="258">
        <f>_xlfn.XLOOKUP(A450,一般公共预算支出表!$A$7:$A$1323,一般公共预算支出表!$C$7:$C$1323,0,0)</f>
        <v>0</v>
      </c>
    </row>
    <row r="451" ht="16.95" customHeight="1" spans="1:3">
      <c r="A451" s="255" t="s">
        <v>884</v>
      </c>
      <c r="B451" s="259" t="s">
        <v>885</v>
      </c>
      <c r="C451" s="258">
        <f>_xlfn.XLOOKUP(A451,一般公共预算支出表!$A$7:$A$1323,一般公共预算支出表!$C$7:$C$1323,0,0)</f>
        <v>0</v>
      </c>
    </row>
    <row r="452" ht="16.95" customHeight="1" spans="1:3">
      <c r="A452" s="255" t="s">
        <v>886</v>
      </c>
      <c r="B452" s="255" t="s">
        <v>869</v>
      </c>
      <c r="C452" s="258">
        <f>_xlfn.XLOOKUP(A452,一般公共预算支出表!$A$7:$A$1323,一般公共预算支出表!$C$7:$C$1323,0,0)</f>
        <v>0</v>
      </c>
    </row>
    <row r="453" ht="16.95" customHeight="1" spans="1:3">
      <c r="A453" s="255" t="s">
        <v>887</v>
      </c>
      <c r="B453" s="255" t="s">
        <v>888</v>
      </c>
      <c r="C453" s="258">
        <f>_xlfn.XLOOKUP(A453,一般公共预算支出表!$A$7:$A$1323,一般公共预算支出表!$C$7:$C$1323,0,0)</f>
        <v>0</v>
      </c>
    </row>
    <row r="454" ht="16.95" customHeight="1" spans="1:3">
      <c r="A454" s="255" t="s">
        <v>889</v>
      </c>
      <c r="B454" s="255" t="s">
        <v>890</v>
      </c>
      <c r="C454" s="258">
        <f>_xlfn.XLOOKUP(A454,一般公共预算支出表!$A$7:$A$1323,一般公共预算支出表!$C$7:$C$1323,0,0)</f>
        <v>0</v>
      </c>
    </row>
    <row r="455" ht="16.95" customHeight="1" spans="1:3">
      <c r="A455" s="255" t="s">
        <v>891</v>
      </c>
      <c r="B455" s="255" t="s">
        <v>892</v>
      </c>
      <c r="C455" s="258">
        <f>_xlfn.XLOOKUP(A455,一般公共预算支出表!$A$7:$A$1323,一般公共预算支出表!$C$7:$C$1323,0,0)</f>
        <v>0</v>
      </c>
    </row>
    <row r="456" ht="16.95" customHeight="1" spans="1:3">
      <c r="A456" s="255" t="s">
        <v>893</v>
      </c>
      <c r="B456" s="255" t="s">
        <v>894</v>
      </c>
      <c r="C456" s="258">
        <f>_xlfn.XLOOKUP(A456,一般公共预算支出表!$A$7:$A$1323,一般公共预算支出表!$C$7:$C$1323,0,0)</f>
        <v>0</v>
      </c>
    </row>
    <row r="457" ht="16.95" customHeight="1" spans="1:3">
      <c r="A457" s="255" t="s">
        <v>895</v>
      </c>
      <c r="B457" s="256" t="s">
        <v>896</v>
      </c>
      <c r="C457" s="258">
        <f>_xlfn.XLOOKUP(A457,一般公共预算支出表!$A$7:$A$1323,一般公共预算支出表!$C$7:$C$1323,0,0)</f>
        <v>0</v>
      </c>
    </row>
    <row r="458" ht="16.95" customHeight="1" spans="1:3">
      <c r="A458" s="255" t="s">
        <v>897</v>
      </c>
      <c r="B458" s="255" t="s">
        <v>869</v>
      </c>
      <c r="C458" s="258">
        <f>_xlfn.XLOOKUP(A458,一般公共预算支出表!$A$7:$A$1323,一般公共预算支出表!$C$7:$C$1323,0,0)</f>
        <v>0</v>
      </c>
    </row>
    <row r="459" ht="16.95" customHeight="1" spans="1:3">
      <c r="A459" s="255" t="s">
        <v>898</v>
      </c>
      <c r="B459" s="255" t="s">
        <v>899</v>
      </c>
      <c r="C459" s="258">
        <f>_xlfn.XLOOKUP(A459,一般公共预算支出表!$A$7:$A$1323,一般公共预算支出表!$C$7:$C$1323,0,0)</f>
        <v>0</v>
      </c>
    </row>
    <row r="460" ht="16.95" customHeight="1" spans="1:3">
      <c r="A460" s="255" t="s">
        <v>900</v>
      </c>
      <c r="B460" s="255" t="s">
        <v>901</v>
      </c>
      <c r="C460" s="258">
        <f>_xlfn.XLOOKUP(A460,一般公共预算支出表!$A$7:$A$1323,一般公共预算支出表!$C$7:$C$1323,0,0)</f>
        <v>0</v>
      </c>
    </row>
    <row r="461" ht="16.95" customHeight="1" spans="1:3">
      <c r="A461" s="255" t="s">
        <v>902</v>
      </c>
      <c r="B461" s="255" t="s">
        <v>903</v>
      </c>
      <c r="C461" s="258">
        <f>_xlfn.XLOOKUP(A461,一般公共预算支出表!$A$7:$A$1323,一般公共预算支出表!$C$7:$C$1323,0,0)</f>
        <v>0</v>
      </c>
    </row>
    <row r="462" ht="16.95" customHeight="1" spans="1:3">
      <c r="A462" s="255" t="s">
        <v>904</v>
      </c>
      <c r="B462" s="259" t="s">
        <v>905</v>
      </c>
      <c r="C462" s="258">
        <f>_xlfn.XLOOKUP(A462,一般公共预算支出表!$A$7:$A$1323,一般公共预算支出表!$C$7:$C$1323,0,0)</f>
        <v>0</v>
      </c>
    </row>
    <row r="463" ht="16.95" customHeight="1" spans="1:3">
      <c r="A463" s="255" t="s">
        <v>906</v>
      </c>
      <c r="B463" s="256" t="s">
        <v>869</v>
      </c>
      <c r="C463" s="258">
        <f>_xlfn.XLOOKUP(A463,一般公共预算支出表!$A$7:$A$1323,一般公共预算支出表!$C$7:$C$1323,0,0)</f>
        <v>0</v>
      </c>
    </row>
    <row r="464" ht="16.95" customHeight="1" spans="1:3">
      <c r="A464" s="255" t="s">
        <v>907</v>
      </c>
      <c r="B464" s="255" t="s">
        <v>908</v>
      </c>
      <c r="C464" s="258">
        <f>_xlfn.XLOOKUP(A464,一般公共预算支出表!$A$7:$A$1323,一般公共预算支出表!$C$7:$C$1323,0,0)</f>
        <v>0</v>
      </c>
    </row>
    <row r="465" ht="16.95" customHeight="1" spans="1:3">
      <c r="A465" s="255" t="s">
        <v>909</v>
      </c>
      <c r="B465" s="255" t="s">
        <v>910</v>
      </c>
      <c r="C465" s="258">
        <f>_xlfn.XLOOKUP(A465,一般公共预算支出表!$A$7:$A$1323,一般公共预算支出表!$C$7:$C$1323,0,0)</f>
        <v>0</v>
      </c>
    </row>
    <row r="466" ht="16.95" customHeight="1" spans="1:3">
      <c r="A466" s="255" t="s">
        <v>911</v>
      </c>
      <c r="B466" s="255" t="s">
        <v>912</v>
      </c>
      <c r="C466" s="258">
        <f>_xlfn.XLOOKUP(A466,一般公共预算支出表!$A$7:$A$1323,一般公共预算支出表!$C$7:$C$1323,0,0)</f>
        <v>0</v>
      </c>
    </row>
    <row r="467" ht="16.95" customHeight="1" spans="1:3">
      <c r="A467" s="255" t="s">
        <v>913</v>
      </c>
      <c r="B467" s="256" t="s">
        <v>914</v>
      </c>
      <c r="C467" s="258">
        <f>_xlfn.XLOOKUP(A467,一般公共预算支出表!$A$7:$A$1323,一般公共预算支出表!$C$7:$C$1323,0,0)</f>
        <v>0</v>
      </c>
    </row>
    <row r="468" ht="16.95" customHeight="1" spans="1:3">
      <c r="A468" s="255" t="s">
        <v>915</v>
      </c>
      <c r="B468" s="255" t="s">
        <v>916</v>
      </c>
      <c r="C468" s="258">
        <f>_xlfn.XLOOKUP(A468,一般公共预算支出表!$A$7:$A$1323,一般公共预算支出表!$C$7:$C$1323,0,0)</f>
        <v>0</v>
      </c>
    </row>
    <row r="469" ht="16.95" customHeight="1" spans="1:3">
      <c r="A469" s="255" t="s">
        <v>917</v>
      </c>
      <c r="B469" s="255" t="s">
        <v>918</v>
      </c>
      <c r="C469" s="258">
        <f>_xlfn.XLOOKUP(A469,一般公共预算支出表!$A$7:$A$1323,一般公共预算支出表!$C$7:$C$1323,0,0)</f>
        <v>0</v>
      </c>
    </row>
    <row r="470" ht="16.95" customHeight="1" spans="1:3">
      <c r="A470" s="255" t="s">
        <v>919</v>
      </c>
      <c r="B470" s="255" t="s">
        <v>920</v>
      </c>
      <c r="C470" s="258">
        <f>_xlfn.XLOOKUP(A470,一般公共预算支出表!$A$7:$A$1323,一般公共预算支出表!$C$7:$C$1323,0,0)</f>
        <v>0</v>
      </c>
    </row>
    <row r="471" ht="16.95" customHeight="1" spans="1:3">
      <c r="A471" s="255" t="s">
        <v>921</v>
      </c>
      <c r="B471" s="256" t="s">
        <v>922</v>
      </c>
      <c r="C471" s="258">
        <f>_xlfn.XLOOKUP(A471,一般公共预算支出表!$A$7:$A$1323,一般公共预算支出表!$C$7:$C$1323,0,0)</f>
        <v>0</v>
      </c>
    </row>
    <row r="472" ht="17.25" customHeight="1" spans="1:3">
      <c r="A472" s="255" t="s">
        <v>923</v>
      </c>
      <c r="B472" s="259" t="s">
        <v>924</v>
      </c>
      <c r="C472" s="258">
        <f>_xlfn.XLOOKUP(A472,一般公共预算支出表!$A$7:$A$1323,一般公共预算支出表!$C$7:$C$1323,0,0)</f>
        <v>0</v>
      </c>
    </row>
    <row r="473" ht="17.25" customHeight="1" spans="1:3">
      <c r="A473" s="255" t="s">
        <v>925</v>
      </c>
      <c r="B473" s="255" t="s">
        <v>869</v>
      </c>
      <c r="C473" s="258">
        <f>_xlfn.XLOOKUP(A473,一般公共预算支出表!$A$7:$A$1323,一般公共预算支出表!$C$7:$C$1323,0,0)</f>
        <v>0</v>
      </c>
    </row>
    <row r="474" ht="17.25" customHeight="1" spans="1:3">
      <c r="A474" s="255" t="s">
        <v>926</v>
      </c>
      <c r="B474" s="255" t="s">
        <v>927</v>
      </c>
      <c r="C474" s="258">
        <f>_xlfn.XLOOKUP(A474,一般公共预算支出表!$A$7:$A$1323,一般公共预算支出表!$C$7:$C$1323,0,0)</f>
        <v>0</v>
      </c>
    </row>
    <row r="475" ht="17.25" customHeight="1" spans="1:3">
      <c r="A475" s="255" t="s">
        <v>928</v>
      </c>
      <c r="B475" s="256" t="s">
        <v>929</v>
      </c>
      <c r="C475" s="258">
        <f>_xlfn.XLOOKUP(A475,一般公共预算支出表!$A$7:$A$1323,一般公共预算支出表!$C$7:$C$1323,0,0)</f>
        <v>0</v>
      </c>
    </row>
    <row r="476" ht="17.25" customHeight="1" spans="1:3">
      <c r="A476" s="255" t="s">
        <v>930</v>
      </c>
      <c r="B476" s="255" t="s">
        <v>931</v>
      </c>
      <c r="C476" s="258">
        <f>_xlfn.XLOOKUP(A476,一般公共预算支出表!$A$7:$A$1323,一般公共预算支出表!$C$7:$C$1323,0,0)</f>
        <v>0</v>
      </c>
    </row>
    <row r="477" ht="16.95" customHeight="1" spans="1:3">
      <c r="A477" s="255" t="s">
        <v>932</v>
      </c>
      <c r="B477" s="255" t="s">
        <v>933</v>
      </c>
      <c r="C477" s="258">
        <f>_xlfn.XLOOKUP(A477,一般公共预算支出表!$A$7:$A$1323,一般公共预算支出表!$C$7:$C$1323,0,0)</f>
        <v>0</v>
      </c>
    </row>
    <row r="478" ht="16.95" customHeight="1" spans="1:3">
      <c r="A478" s="255" t="s">
        <v>934</v>
      </c>
      <c r="B478" s="255" t="s">
        <v>935</v>
      </c>
      <c r="C478" s="258">
        <f>_xlfn.XLOOKUP(A478,一般公共预算支出表!$A$7:$A$1323,一般公共预算支出表!$C$7:$C$1323,0,0)</f>
        <v>0</v>
      </c>
    </row>
    <row r="479" ht="16.95" customHeight="1" spans="1:3">
      <c r="A479" s="255" t="s">
        <v>936</v>
      </c>
      <c r="B479" s="259" t="s">
        <v>937</v>
      </c>
      <c r="C479" s="258">
        <f>_xlfn.XLOOKUP(A479,一般公共预算支出表!$A$7:$A$1323,一般公共预算支出表!$C$7:$C$1323,0,0)</f>
        <v>0</v>
      </c>
    </row>
    <row r="480" ht="16.95" customHeight="1" spans="1:3">
      <c r="A480" s="255" t="s">
        <v>938</v>
      </c>
      <c r="B480" s="255" t="s">
        <v>939</v>
      </c>
      <c r="C480" s="258">
        <f>_xlfn.XLOOKUP(A480,一般公共预算支出表!$A$7:$A$1323,一般公共预算支出表!$C$7:$C$1323,0,0)</f>
        <v>0</v>
      </c>
    </row>
    <row r="481" ht="16.95" customHeight="1" spans="1:3">
      <c r="A481" s="255" t="s">
        <v>940</v>
      </c>
      <c r="B481" s="256" t="s">
        <v>941</v>
      </c>
      <c r="C481" s="258">
        <f>_xlfn.XLOOKUP(A481,一般公共预算支出表!$A$7:$A$1323,一般公共预算支出表!$C$7:$C$1323,0,0)</f>
        <v>0</v>
      </c>
    </row>
    <row r="482" ht="16.95" customHeight="1" spans="1:3">
      <c r="A482" s="255" t="s">
        <v>942</v>
      </c>
      <c r="B482" s="255" t="s">
        <v>943</v>
      </c>
      <c r="C482" s="258">
        <f>_xlfn.XLOOKUP(A482,一般公共预算支出表!$A$7:$A$1323,一般公共预算支出表!$C$7:$C$1323,0,0)</f>
        <v>0</v>
      </c>
    </row>
    <row r="483" ht="16.95" customHeight="1" spans="1:3">
      <c r="A483" s="255" t="s">
        <v>944</v>
      </c>
      <c r="B483" s="259" t="s">
        <v>945</v>
      </c>
      <c r="C483" s="258">
        <f>_xlfn.XLOOKUP(A483,一般公共预算支出表!$A$7:$A$1323,一般公共预算支出表!$C$7:$C$1323,0,0)</f>
        <v>0</v>
      </c>
    </row>
    <row r="484" ht="16.95" customHeight="1" spans="1:3">
      <c r="A484" s="255" t="s">
        <v>946</v>
      </c>
      <c r="B484" s="255" t="s">
        <v>947</v>
      </c>
      <c r="C484" s="258">
        <f>_xlfn.XLOOKUP(A484,一般公共预算支出表!$A$7:$A$1323,一般公共预算支出表!$C$7:$C$1323,0,0)</f>
        <v>0</v>
      </c>
    </row>
    <row r="485" ht="16.95" customHeight="1" spans="1:3">
      <c r="A485" s="255" t="s">
        <v>948</v>
      </c>
      <c r="B485" s="255" t="s">
        <v>949</v>
      </c>
      <c r="C485" s="258">
        <f>_xlfn.XLOOKUP(A485,一般公共预算支出表!$A$7:$A$1323,一般公共预算支出表!$C$7:$C$1323,0,0)</f>
        <v>0</v>
      </c>
    </row>
    <row r="486" ht="16.95" customHeight="1" spans="1:3">
      <c r="A486" s="255" t="s">
        <v>950</v>
      </c>
      <c r="B486" s="255" t="s">
        <v>951</v>
      </c>
      <c r="C486" s="258">
        <f>_xlfn.XLOOKUP(A486,一般公共预算支出表!$A$7:$A$1323,一般公共预算支出表!$C$7:$C$1323,0,0)</f>
        <v>0</v>
      </c>
    </row>
    <row r="487" ht="16.95" customHeight="1" spans="1:3">
      <c r="A487" s="255" t="s">
        <v>952</v>
      </c>
      <c r="B487" s="259" t="s">
        <v>953</v>
      </c>
      <c r="C487" s="258">
        <f>_xlfn.XLOOKUP(A487,一般公共预算支出表!$A$7:$A$1323,一般公共预算支出表!$C$7:$C$1323,0,0)</f>
        <v>0</v>
      </c>
    </row>
    <row r="488" ht="16.95" customHeight="1" spans="1:3">
      <c r="A488" s="255" t="s">
        <v>954</v>
      </c>
      <c r="B488" s="256" t="s">
        <v>955</v>
      </c>
      <c r="C488" s="258">
        <f>_xlfn.XLOOKUP(A488,一般公共预算支出表!$A$7:$A$1323,一般公共预算支出表!$C$7:$C$1323,0,0)</f>
        <v>0</v>
      </c>
    </row>
    <row r="489" ht="16.95" customHeight="1" spans="1:3">
      <c r="A489" s="255" t="s">
        <v>956</v>
      </c>
      <c r="B489" s="255" t="s">
        <v>957</v>
      </c>
      <c r="C489" s="258">
        <f>_xlfn.XLOOKUP(A489,一般公共预算支出表!$A$7:$A$1323,一般公共预算支出表!$C$7:$C$1323,0,0)</f>
        <v>0</v>
      </c>
    </row>
    <row r="490" ht="16.95" customHeight="1" spans="1:3">
      <c r="A490" s="255" t="s">
        <v>958</v>
      </c>
      <c r="B490" s="256" t="s">
        <v>959</v>
      </c>
      <c r="C490" s="258">
        <f>_xlfn.XLOOKUP(A490,一般公共预算支出表!$A$7:$A$1323,一般公共预算支出表!$C$7:$C$1323,0,0)</f>
        <v>0</v>
      </c>
    </row>
    <row r="491" ht="16.95" customHeight="1" spans="1:3">
      <c r="A491" s="255" t="s">
        <v>960</v>
      </c>
      <c r="B491" s="256" t="s">
        <v>961</v>
      </c>
      <c r="C491" s="258">
        <f>_xlfn.XLOOKUP(A491,一般公共预算支出表!$A$7:$A$1323,一般公共预算支出表!$C$7:$C$1323,0,0)</f>
        <v>0</v>
      </c>
    </row>
    <row r="492" ht="16.95" customHeight="1" spans="1:3">
      <c r="A492" s="255" t="s">
        <v>962</v>
      </c>
      <c r="B492" s="255" t="s">
        <v>963</v>
      </c>
      <c r="C492" s="258">
        <f>_xlfn.XLOOKUP(A492,一般公共预算支出表!$A$7:$A$1323,一般公共预算支出表!$C$7:$C$1323,0,0)</f>
        <v>3603.07</v>
      </c>
    </row>
    <row r="493" ht="16.95" customHeight="1" spans="1:3">
      <c r="A493" s="255" t="s">
        <v>964</v>
      </c>
      <c r="B493" s="259" t="s">
        <v>965</v>
      </c>
      <c r="C493" s="258">
        <f>_xlfn.XLOOKUP(A493,一般公共预算支出表!$A$7:$A$1323,一般公共预算支出表!$C$7:$C$1323,0,0)</f>
        <v>2540.3</v>
      </c>
    </row>
    <row r="494" ht="16.95" customHeight="1" spans="1:3">
      <c r="A494" s="255" t="s">
        <v>966</v>
      </c>
      <c r="B494" s="255" t="s">
        <v>153</v>
      </c>
      <c r="C494" s="258">
        <f>_xlfn.XLOOKUP(A494,一般公共预算支出表!$A$7:$A$1323,一般公共预算支出表!$C$7:$C$1323,0,0)</f>
        <v>334.5</v>
      </c>
    </row>
    <row r="495" ht="16.95" customHeight="1" spans="1:3">
      <c r="A495" s="255" t="s">
        <v>967</v>
      </c>
      <c r="B495" s="255" t="s">
        <v>155</v>
      </c>
      <c r="C495" s="258">
        <f>_xlfn.XLOOKUP(A495,一般公共预算支出表!$A$7:$A$1323,一般公共预算支出表!$C$7:$C$1323,0,0)</f>
        <v>0</v>
      </c>
    </row>
    <row r="496" ht="16.95" customHeight="1" spans="1:3">
      <c r="A496" s="255" t="s">
        <v>968</v>
      </c>
      <c r="B496" s="256" t="s">
        <v>157</v>
      </c>
      <c r="C496" s="258">
        <f>_xlfn.XLOOKUP(A496,一般公共预算支出表!$A$7:$A$1323,一般公共预算支出表!$C$7:$C$1323,0,0)</f>
        <v>0</v>
      </c>
    </row>
    <row r="497" ht="16.95" customHeight="1" spans="1:3">
      <c r="A497" s="255" t="s">
        <v>969</v>
      </c>
      <c r="B497" s="255" t="s">
        <v>970</v>
      </c>
      <c r="C497" s="258">
        <f>_xlfn.XLOOKUP(A497,一般公共预算支出表!$A$7:$A$1323,一般公共预算支出表!$C$7:$C$1323,0,0)</f>
        <v>89.47</v>
      </c>
    </row>
    <row r="498" ht="16.95" customHeight="1" spans="1:3">
      <c r="A498" s="255" t="s">
        <v>971</v>
      </c>
      <c r="B498" s="255" t="s">
        <v>972</v>
      </c>
      <c r="C498" s="258">
        <f>_xlfn.XLOOKUP(A498,一般公共预算支出表!$A$7:$A$1323,一般公共预算支出表!$C$7:$C$1323,0,0)</f>
        <v>0</v>
      </c>
    </row>
    <row r="499" ht="16.95" customHeight="1" spans="1:3">
      <c r="A499" s="255" t="s">
        <v>973</v>
      </c>
      <c r="B499" s="255" t="s">
        <v>974</v>
      </c>
      <c r="C499" s="258">
        <f>_xlfn.XLOOKUP(A499,一般公共预算支出表!$A$7:$A$1323,一般公共预算支出表!$C$7:$C$1323,0,0)</f>
        <v>0</v>
      </c>
    </row>
    <row r="500" ht="16.95" customHeight="1" spans="1:3">
      <c r="A500" s="255" t="s">
        <v>975</v>
      </c>
      <c r="B500" s="255" t="s">
        <v>976</v>
      </c>
      <c r="C500" s="258">
        <f>_xlfn.XLOOKUP(A500,一般公共预算支出表!$A$7:$A$1323,一般公共预算支出表!$C$7:$C$1323,0,0)</f>
        <v>0</v>
      </c>
    </row>
    <row r="501" ht="16.95" customHeight="1" spans="1:3">
      <c r="A501" s="255" t="s">
        <v>977</v>
      </c>
      <c r="B501" s="255" t="s">
        <v>978</v>
      </c>
      <c r="C501" s="258">
        <f>_xlfn.XLOOKUP(A501,一般公共预算支出表!$A$7:$A$1323,一般公共预算支出表!$C$7:$C$1323,0,0)</f>
        <v>0</v>
      </c>
    </row>
    <row r="502" ht="16.95" customHeight="1" spans="1:3">
      <c r="A502" s="255" t="s">
        <v>979</v>
      </c>
      <c r="B502" s="255" t="s">
        <v>980</v>
      </c>
      <c r="C502" s="258">
        <f>_xlfn.XLOOKUP(A502,一般公共预算支出表!$A$7:$A$1323,一般公共预算支出表!$C$7:$C$1323,0,0)</f>
        <v>363.22</v>
      </c>
    </row>
    <row r="503" ht="16.95" customHeight="1" spans="1:3">
      <c r="A503" s="255" t="s">
        <v>981</v>
      </c>
      <c r="B503" s="255" t="s">
        <v>982</v>
      </c>
      <c r="C503" s="258">
        <f>_xlfn.XLOOKUP(A503,一般公共预算支出表!$A$7:$A$1323,一般公共预算支出表!$C$7:$C$1323,0,0)</f>
        <v>0</v>
      </c>
    </row>
    <row r="504" ht="16.95" customHeight="1" spans="1:3">
      <c r="A504" s="255" t="s">
        <v>983</v>
      </c>
      <c r="B504" s="255" t="s">
        <v>984</v>
      </c>
      <c r="C504" s="258">
        <f>_xlfn.XLOOKUP(A504,一般公共预算支出表!$A$7:$A$1323,一般公共预算支出表!$C$7:$C$1323,0,0)</f>
        <v>0</v>
      </c>
    </row>
    <row r="505" ht="16.95" customHeight="1" spans="1:3">
      <c r="A505" s="255" t="s">
        <v>985</v>
      </c>
      <c r="B505" s="256" t="s">
        <v>986</v>
      </c>
      <c r="C505" s="258">
        <f>_xlfn.XLOOKUP(A505,一般公共预算支出表!$A$7:$A$1323,一般公共预算支出表!$C$7:$C$1323,0,0)</f>
        <v>277.68</v>
      </c>
    </row>
    <row r="506" ht="16.95" customHeight="1" spans="1:3">
      <c r="A506" s="255" t="s">
        <v>987</v>
      </c>
      <c r="B506" s="255" t="s">
        <v>988</v>
      </c>
      <c r="C506" s="258">
        <f>_xlfn.XLOOKUP(A506,一般公共预算支出表!$A$7:$A$1323,一般公共预算支出表!$C$7:$C$1323,0,0)</f>
        <v>0</v>
      </c>
    </row>
    <row r="507" ht="16.95" customHeight="1" spans="1:3">
      <c r="A507" s="255" t="s">
        <v>989</v>
      </c>
      <c r="B507" s="255" t="s">
        <v>990</v>
      </c>
      <c r="C507" s="258">
        <f>_xlfn.XLOOKUP(A507,一般公共预算支出表!$A$7:$A$1323,一般公共预算支出表!$C$7:$C$1323,0,0)</f>
        <v>1145.43</v>
      </c>
    </row>
    <row r="508" ht="16.95" customHeight="1" spans="1:3">
      <c r="A508" s="255" t="s">
        <v>991</v>
      </c>
      <c r="B508" s="255" t="s">
        <v>992</v>
      </c>
      <c r="C508" s="258">
        <f>_xlfn.XLOOKUP(A508,一般公共预算支出表!$A$7:$A$1323,一般公共预算支出表!$C$7:$C$1323,0,0)</f>
        <v>330</v>
      </c>
    </row>
    <row r="509" ht="16.95" customHeight="1" spans="1:3">
      <c r="A509" s="255" t="s">
        <v>993</v>
      </c>
      <c r="B509" s="259" t="s">
        <v>994</v>
      </c>
      <c r="C509" s="258">
        <f>_xlfn.XLOOKUP(A509,一般公共预算支出表!$A$7:$A$1323,一般公共预算支出表!$C$7:$C$1323,0,0)</f>
        <v>108.81</v>
      </c>
    </row>
    <row r="510" ht="16.95" customHeight="1" spans="1:3">
      <c r="A510" s="255" t="s">
        <v>995</v>
      </c>
      <c r="B510" s="255" t="s">
        <v>153</v>
      </c>
      <c r="C510" s="258">
        <f>_xlfn.XLOOKUP(A510,一般公共预算支出表!$A$7:$A$1323,一般公共预算支出表!$C$7:$C$1323,0,0)</f>
        <v>108.81</v>
      </c>
    </row>
    <row r="511" ht="16.95" customHeight="1" spans="1:3">
      <c r="A511" s="255" t="s">
        <v>996</v>
      </c>
      <c r="B511" s="256" t="s">
        <v>155</v>
      </c>
      <c r="C511" s="258">
        <f>_xlfn.XLOOKUP(A511,一般公共预算支出表!$A$7:$A$1323,一般公共预算支出表!$C$7:$C$1323,0,0)</f>
        <v>0</v>
      </c>
    </row>
    <row r="512" ht="16.95" customHeight="1" spans="1:3">
      <c r="A512" s="255" t="s">
        <v>997</v>
      </c>
      <c r="B512" s="255" t="s">
        <v>157</v>
      </c>
      <c r="C512" s="258">
        <f>_xlfn.XLOOKUP(A512,一般公共预算支出表!$A$7:$A$1323,一般公共预算支出表!$C$7:$C$1323,0,0)</f>
        <v>0</v>
      </c>
    </row>
    <row r="513" ht="16.95" customHeight="1" spans="1:3">
      <c r="A513" s="255" t="s">
        <v>998</v>
      </c>
      <c r="B513" s="255" t="s">
        <v>999</v>
      </c>
      <c r="C513" s="258">
        <f>_xlfn.XLOOKUP(A513,一般公共预算支出表!$A$7:$A$1323,一般公共预算支出表!$C$7:$C$1323,0,0)</f>
        <v>0</v>
      </c>
    </row>
    <row r="514" ht="16.95" customHeight="1" spans="1:3">
      <c r="A514" s="255" t="s">
        <v>1000</v>
      </c>
      <c r="B514" s="255" t="s">
        <v>1001</v>
      </c>
      <c r="C514" s="258">
        <f>_xlfn.XLOOKUP(A514,一般公共预算支出表!$A$7:$A$1323,一般公共预算支出表!$C$7:$C$1323,0,0)</f>
        <v>0</v>
      </c>
    </row>
    <row r="515" ht="16.95" customHeight="1" spans="1:3">
      <c r="A515" s="255" t="s">
        <v>1002</v>
      </c>
      <c r="B515" s="255" t="s">
        <v>1003</v>
      </c>
      <c r="C515" s="258">
        <f>_xlfn.XLOOKUP(A515,一般公共预算支出表!$A$7:$A$1323,一般公共预算支出表!$C$7:$C$1323,0,0)</f>
        <v>0</v>
      </c>
    </row>
    <row r="516" ht="16.95" customHeight="1" spans="1:3">
      <c r="A516" s="255" t="s">
        <v>1004</v>
      </c>
      <c r="B516" s="255" t="s">
        <v>1005</v>
      </c>
      <c r="C516" s="258">
        <f>_xlfn.XLOOKUP(A516,一般公共预算支出表!$A$7:$A$1323,一般公共预算支出表!$C$7:$C$1323,0,0)</f>
        <v>0</v>
      </c>
    </row>
    <row r="517" ht="16.95" customHeight="1" spans="1:3">
      <c r="A517" s="255" t="s">
        <v>1006</v>
      </c>
      <c r="B517" s="256" t="s">
        <v>1007</v>
      </c>
      <c r="C517" s="258">
        <f>_xlfn.XLOOKUP(A517,一般公共预算支出表!$A$7:$A$1323,一般公共预算支出表!$C$7:$C$1323,0,0)</f>
        <v>0</v>
      </c>
    </row>
    <row r="518" ht="16.95" customHeight="1" spans="1:3">
      <c r="A518" s="255" t="s">
        <v>1008</v>
      </c>
      <c r="B518" s="255" t="s">
        <v>153</v>
      </c>
      <c r="C518" s="258">
        <f>_xlfn.XLOOKUP(A518,一般公共预算支出表!$A$7:$A$1323,一般公共预算支出表!$C$7:$C$1323,0,0)</f>
        <v>0</v>
      </c>
    </row>
    <row r="519" ht="16.95" customHeight="1" spans="1:3">
      <c r="A519" s="255" t="s">
        <v>1009</v>
      </c>
      <c r="B519" s="255" t="s">
        <v>155</v>
      </c>
      <c r="C519" s="258">
        <f>_xlfn.XLOOKUP(A519,一般公共预算支出表!$A$7:$A$1323,一般公共预算支出表!$C$7:$C$1323,0,0)</f>
        <v>0</v>
      </c>
    </row>
    <row r="520" ht="16.95" customHeight="1" spans="1:3">
      <c r="A520" s="255" t="s">
        <v>1010</v>
      </c>
      <c r="B520" s="255" t="s">
        <v>157</v>
      </c>
      <c r="C520" s="258">
        <f>_xlfn.XLOOKUP(A520,一般公共预算支出表!$A$7:$A$1323,一般公共预算支出表!$C$7:$C$1323,0,0)</f>
        <v>0</v>
      </c>
    </row>
    <row r="521" ht="16.95" customHeight="1" spans="1:3">
      <c r="A521" s="255" t="s">
        <v>1011</v>
      </c>
      <c r="B521" s="255" t="s">
        <v>1012</v>
      </c>
      <c r="C521" s="258">
        <f>_xlfn.XLOOKUP(A521,一般公共预算支出表!$A$7:$A$1323,一般公共预算支出表!$C$7:$C$1323,0,0)</f>
        <v>0</v>
      </c>
    </row>
    <row r="522" ht="16.95" customHeight="1" spans="1:3">
      <c r="A522" s="255" t="s">
        <v>1013</v>
      </c>
      <c r="B522" s="256" t="s">
        <v>1014</v>
      </c>
      <c r="C522" s="258">
        <f>_xlfn.XLOOKUP(A522,一般公共预算支出表!$A$7:$A$1323,一般公共预算支出表!$C$7:$C$1323,0,0)</f>
        <v>0</v>
      </c>
    </row>
    <row r="523" ht="16.95" customHeight="1" spans="1:3">
      <c r="A523" s="255" t="s">
        <v>1015</v>
      </c>
      <c r="B523" s="255" t="s">
        <v>1016</v>
      </c>
      <c r="C523" s="258">
        <f>_xlfn.XLOOKUP(A523,一般公共预算支出表!$A$7:$A$1323,一般公共预算支出表!$C$7:$C$1323,0,0)</f>
        <v>0</v>
      </c>
    </row>
    <row r="524" ht="16.95" customHeight="1" spans="1:3">
      <c r="A524" s="255" t="s">
        <v>1017</v>
      </c>
      <c r="B524" s="255" t="s">
        <v>1018</v>
      </c>
      <c r="C524" s="258">
        <f>_xlfn.XLOOKUP(A524,一般公共预算支出表!$A$7:$A$1323,一般公共预算支出表!$C$7:$C$1323,0,0)</f>
        <v>0</v>
      </c>
    </row>
    <row r="525" ht="16.95" customHeight="1" spans="1:3">
      <c r="A525" s="255" t="s">
        <v>1019</v>
      </c>
      <c r="B525" s="255" t="s">
        <v>1020</v>
      </c>
      <c r="C525" s="258">
        <f>_xlfn.XLOOKUP(A525,一般公共预算支出表!$A$7:$A$1323,一般公共预算支出表!$C$7:$C$1323,0,0)</f>
        <v>0</v>
      </c>
    </row>
    <row r="526" ht="16.95" customHeight="1" spans="1:3">
      <c r="A526" s="255" t="s">
        <v>1021</v>
      </c>
      <c r="B526" s="255" t="s">
        <v>1022</v>
      </c>
      <c r="C526" s="258">
        <f>_xlfn.XLOOKUP(A526,一般公共预算支出表!$A$7:$A$1323,一般公共预算支出表!$C$7:$C$1323,0,0)</f>
        <v>0</v>
      </c>
    </row>
    <row r="527" ht="16.95" customHeight="1" spans="1:3">
      <c r="A527" s="255" t="s">
        <v>1023</v>
      </c>
      <c r="B527" s="256" t="s">
        <v>1024</v>
      </c>
      <c r="C527" s="258">
        <f>_xlfn.XLOOKUP(A527,一般公共预算支出表!$A$7:$A$1323,一般公共预算支出表!$C$7:$C$1323,0,0)</f>
        <v>0</v>
      </c>
    </row>
    <row r="528" ht="16.95" customHeight="1" spans="1:3">
      <c r="A528" s="255" t="s">
        <v>1025</v>
      </c>
      <c r="B528" s="259" t="s">
        <v>1026</v>
      </c>
      <c r="C528" s="258">
        <f>_xlfn.XLOOKUP(A528,一般公共预算支出表!$A$7:$A$1323,一般公共预算支出表!$C$7:$C$1323,0,0)</f>
        <v>0</v>
      </c>
    </row>
    <row r="529" ht="16.95" customHeight="1" spans="1:3">
      <c r="A529" s="255" t="s">
        <v>1027</v>
      </c>
      <c r="B529" s="255" t="s">
        <v>153</v>
      </c>
      <c r="C529" s="258">
        <f>_xlfn.XLOOKUP(A529,一般公共预算支出表!$A$7:$A$1323,一般公共预算支出表!$C$7:$C$1323,0,0)</f>
        <v>0</v>
      </c>
    </row>
    <row r="530" ht="16.95" customHeight="1" spans="1:3">
      <c r="A530" s="255" t="s">
        <v>1028</v>
      </c>
      <c r="B530" s="255" t="s">
        <v>155</v>
      </c>
      <c r="C530" s="258">
        <f>_xlfn.XLOOKUP(A530,一般公共预算支出表!$A$7:$A$1323,一般公共预算支出表!$C$7:$C$1323,0,0)</f>
        <v>0</v>
      </c>
    </row>
    <row r="531" ht="16.95" customHeight="1" spans="1:3">
      <c r="A531" s="255" t="s">
        <v>1029</v>
      </c>
      <c r="B531" s="255" t="s">
        <v>157</v>
      </c>
      <c r="C531" s="258">
        <f>_xlfn.XLOOKUP(A531,一般公共预算支出表!$A$7:$A$1323,一般公共预算支出表!$C$7:$C$1323,0,0)</f>
        <v>0</v>
      </c>
    </row>
    <row r="532" ht="16.95" customHeight="1" spans="1:3">
      <c r="A532" s="255" t="s">
        <v>1030</v>
      </c>
      <c r="B532" s="255" t="s">
        <v>1031</v>
      </c>
      <c r="C532" s="258">
        <f>_xlfn.XLOOKUP(A532,一般公共预算支出表!$A$7:$A$1323,一般公共预算支出表!$C$7:$C$1323,0,0)</f>
        <v>0</v>
      </c>
    </row>
    <row r="533" ht="16.95" customHeight="1" spans="1:3">
      <c r="A533" s="255" t="s">
        <v>1032</v>
      </c>
      <c r="B533" s="255" t="s">
        <v>1033</v>
      </c>
      <c r="C533" s="258">
        <f>_xlfn.XLOOKUP(A533,一般公共预算支出表!$A$7:$A$1323,一般公共预算支出表!$C$7:$C$1323,0,0)</f>
        <v>0</v>
      </c>
    </row>
    <row r="534" ht="16.95" customHeight="1" spans="1:3">
      <c r="A534" s="255" t="s">
        <v>1034</v>
      </c>
      <c r="B534" s="256" t="s">
        <v>1035</v>
      </c>
      <c r="C534" s="258">
        <f>_xlfn.XLOOKUP(A534,一般公共预算支出表!$A$7:$A$1323,一般公共预算支出表!$C$7:$C$1323,0,0)</f>
        <v>0</v>
      </c>
    </row>
    <row r="535" ht="16.95" customHeight="1" spans="1:3">
      <c r="A535" s="255" t="s">
        <v>1036</v>
      </c>
      <c r="B535" s="255" t="s">
        <v>1037</v>
      </c>
      <c r="C535" s="258">
        <f>_xlfn.XLOOKUP(A535,一般公共预算支出表!$A$7:$A$1323,一般公共预算支出表!$C$7:$C$1323,0,0)</f>
        <v>0</v>
      </c>
    </row>
    <row r="536" ht="16.95" customHeight="1" spans="1:3">
      <c r="A536" s="255" t="s">
        <v>1038</v>
      </c>
      <c r="B536" s="255" t="s">
        <v>1039</v>
      </c>
      <c r="C536" s="258">
        <f>_xlfn.XLOOKUP(A536,一般公共预算支出表!$A$7:$A$1323,一般公共预算支出表!$C$7:$C$1323,0,0)</f>
        <v>0</v>
      </c>
    </row>
    <row r="537" ht="16.95" customHeight="1" spans="1:3">
      <c r="A537" s="255" t="s">
        <v>1040</v>
      </c>
      <c r="B537" s="259" t="s">
        <v>1041</v>
      </c>
      <c r="C537" s="258">
        <f>_xlfn.XLOOKUP(A537,一般公共预算支出表!$A$7:$A$1323,一般公共预算支出表!$C$7:$C$1323,0,0)</f>
        <v>953.96</v>
      </c>
    </row>
    <row r="538" ht="16.95" customHeight="1" spans="1:3">
      <c r="A538" s="255" t="s">
        <v>1042</v>
      </c>
      <c r="B538" s="256" t="s">
        <v>153</v>
      </c>
      <c r="C538" s="258">
        <f>_xlfn.XLOOKUP(A538,一般公共预算支出表!$A$7:$A$1323,一般公共预算支出表!$C$7:$C$1323,0,0)</f>
        <v>953.96</v>
      </c>
    </row>
    <row r="539" ht="16.95" customHeight="1" spans="1:3">
      <c r="A539" s="255" t="s">
        <v>1043</v>
      </c>
      <c r="B539" s="255" t="s">
        <v>155</v>
      </c>
      <c r="C539" s="258">
        <f>_xlfn.XLOOKUP(A539,一般公共预算支出表!$A$7:$A$1323,一般公共预算支出表!$C$7:$C$1323,0,0)</f>
        <v>0</v>
      </c>
    </row>
    <row r="540" ht="16.95" customHeight="1" spans="1:3">
      <c r="A540" s="255" t="s">
        <v>1044</v>
      </c>
      <c r="B540" s="255" t="s">
        <v>157</v>
      </c>
      <c r="C540" s="258">
        <f>_xlfn.XLOOKUP(A540,一般公共预算支出表!$A$7:$A$1323,一般公共预算支出表!$C$7:$C$1323,0,0)</f>
        <v>0</v>
      </c>
    </row>
    <row r="541" ht="16.95" customHeight="1" spans="1:3">
      <c r="A541" s="255" t="s">
        <v>1045</v>
      </c>
      <c r="B541" s="256" t="s">
        <v>1046</v>
      </c>
      <c r="C541" s="258">
        <f>_xlfn.XLOOKUP(A541,一般公共预算支出表!$A$7:$A$1323,一般公共预算支出表!$C$7:$C$1323,0,0)</f>
        <v>0</v>
      </c>
    </row>
    <row r="542" ht="16.95" customHeight="1" spans="1:3">
      <c r="A542" s="255" t="s">
        <v>1047</v>
      </c>
      <c r="B542" s="255" t="s">
        <v>1048</v>
      </c>
      <c r="C542" s="258">
        <f>_xlfn.XLOOKUP(A542,一般公共预算支出表!$A$7:$A$1323,一般公共预算支出表!$C$7:$C$1323,0,0)</f>
        <v>0</v>
      </c>
    </row>
    <row r="543" ht="16.95" customHeight="1" spans="1:3">
      <c r="A543" s="255" t="s">
        <v>1049</v>
      </c>
      <c r="B543" s="255" t="s">
        <v>1050</v>
      </c>
      <c r="C543" s="258">
        <f>_xlfn.XLOOKUP(A543,一般公共预算支出表!$A$7:$A$1323,一般公共预算支出表!$C$7:$C$1323,0,0)</f>
        <v>0</v>
      </c>
    </row>
    <row r="544" ht="16.95" customHeight="1" spans="1:3">
      <c r="A544" s="255" t="s">
        <v>1051</v>
      </c>
      <c r="B544" s="255" t="s">
        <v>1052</v>
      </c>
      <c r="C544" s="258">
        <f>_xlfn.XLOOKUP(A544,一般公共预算支出表!$A$7:$A$1323,一般公共预算支出表!$C$7:$C$1323,0,0)</f>
        <v>0</v>
      </c>
    </row>
    <row r="545" ht="16.95" customHeight="1" spans="1:3">
      <c r="A545" s="255" t="s">
        <v>1053</v>
      </c>
      <c r="B545" s="259" t="s">
        <v>1054</v>
      </c>
      <c r="C545" s="258">
        <f>_xlfn.XLOOKUP(A545,一般公共预算支出表!$A$7:$A$1323,一般公共预算支出表!$C$7:$C$1323,0,0)</f>
        <v>0</v>
      </c>
    </row>
    <row r="546" ht="16.95" customHeight="1" spans="1:3">
      <c r="A546" s="255" t="s">
        <v>1055</v>
      </c>
      <c r="B546" s="256" t="s">
        <v>1056</v>
      </c>
      <c r="C546" s="258">
        <f>_xlfn.XLOOKUP(A546,一般公共预算支出表!$A$7:$A$1323,一般公共预算支出表!$C$7:$C$1323,0,0)</f>
        <v>0</v>
      </c>
    </row>
    <row r="547" ht="16.95" customHeight="1" spans="1:3">
      <c r="A547" s="255" t="s">
        <v>1057</v>
      </c>
      <c r="B547" s="256" t="s">
        <v>1058</v>
      </c>
      <c r="C547" s="258">
        <f>_xlfn.XLOOKUP(A547,一般公共预算支出表!$A$7:$A$1323,一般公共预算支出表!$C$7:$C$1323,0,0)</f>
        <v>0</v>
      </c>
    </row>
    <row r="548" ht="16.95" customHeight="1" spans="1:3">
      <c r="A548" s="255" t="s">
        <v>1059</v>
      </c>
      <c r="B548" s="255" t="s">
        <v>1060</v>
      </c>
      <c r="C548" s="258">
        <f>_xlfn.XLOOKUP(A548,一般公共预算支出表!$A$7:$A$1323,一般公共预算支出表!$C$7:$C$1323,0,0)</f>
        <v>0</v>
      </c>
    </row>
    <row r="549" ht="16.95" customHeight="1" spans="1:3">
      <c r="A549" s="255" t="s">
        <v>1061</v>
      </c>
      <c r="B549" s="255" t="s">
        <v>1062</v>
      </c>
      <c r="C549" s="258">
        <f>_xlfn.XLOOKUP(A549,一般公共预算支出表!$A$7:$A$1323,一般公共预算支出表!$C$7:$C$1323,0,0)</f>
        <v>38368.5053481833</v>
      </c>
    </row>
    <row r="550" ht="16.95" customHeight="1" spans="1:3">
      <c r="A550" s="255" t="s">
        <v>1063</v>
      </c>
      <c r="B550" s="259" t="s">
        <v>1064</v>
      </c>
      <c r="C550" s="258">
        <f>_xlfn.XLOOKUP(A550,一般公共预算支出表!$A$7:$A$1323,一般公共预算支出表!$C$7:$C$1323,0,0)</f>
        <v>1211.39</v>
      </c>
    </row>
    <row r="551" ht="16.95" customHeight="1" spans="1:3">
      <c r="A551" s="255" t="s">
        <v>1065</v>
      </c>
      <c r="B551" s="255" t="s">
        <v>153</v>
      </c>
      <c r="C551" s="258">
        <f>_xlfn.XLOOKUP(A551,一般公共预算支出表!$A$7:$A$1323,一般公共预算支出表!$C$7:$C$1323,0,0)</f>
        <v>695.91</v>
      </c>
    </row>
    <row r="552" ht="16.95" customHeight="1" spans="1:3">
      <c r="A552" s="255" t="s">
        <v>1066</v>
      </c>
      <c r="B552" s="255" t="s">
        <v>155</v>
      </c>
      <c r="C552" s="258">
        <f>_xlfn.XLOOKUP(A552,一般公共预算支出表!$A$7:$A$1323,一般公共预算支出表!$C$7:$C$1323,0,0)</f>
        <v>0</v>
      </c>
    </row>
    <row r="553" ht="16.95" customHeight="1" spans="1:3">
      <c r="A553" s="255" t="s">
        <v>1067</v>
      </c>
      <c r="B553" s="255" t="s">
        <v>157</v>
      </c>
      <c r="C553" s="258">
        <f>_xlfn.XLOOKUP(A553,一般公共预算支出表!$A$7:$A$1323,一般公共预算支出表!$C$7:$C$1323,0,0)</f>
        <v>0</v>
      </c>
    </row>
    <row r="554" ht="16.95" customHeight="1" spans="1:3">
      <c r="A554" s="255" t="s">
        <v>1068</v>
      </c>
      <c r="B554" s="255" t="s">
        <v>1069</v>
      </c>
      <c r="C554" s="258">
        <f>_xlfn.XLOOKUP(A554,一般公共预算支出表!$A$7:$A$1323,一般公共预算支出表!$C$7:$C$1323,0,0)</f>
        <v>0</v>
      </c>
    </row>
    <row r="555" ht="16.95" customHeight="1" spans="1:3">
      <c r="A555" s="255" t="s">
        <v>1070</v>
      </c>
      <c r="B555" s="255" t="s">
        <v>1071</v>
      </c>
      <c r="C555" s="258">
        <f>_xlfn.XLOOKUP(A555,一般公共预算支出表!$A$7:$A$1323,一般公共预算支出表!$C$7:$C$1323,0,0)</f>
        <v>0</v>
      </c>
    </row>
    <row r="556" ht="16.95" customHeight="1" spans="1:3">
      <c r="A556" s="255" t="s">
        <v>1072</v>
      </c>
      <c r="B556" s="255" t="s">
        <v>1073</v>
      </c>
      <c r="C556" s="258">
        <f>_xlfn.XLOOKUP(A556,一般公共预算支出表!$A$7:$A$1323,一般公共预算支出表!$C$7:$C$1323,0,0)</f>
        <v>126.9</v>
      </c>
    </row>
    <row r="557" ht="16.95" customHeight="1" spans="1:3">
      <c r="A557" s="255" t="s">
        <v>1074</v>
      </c>
      <c r="B557" s="255" t="s">
        <v>1075</v>
      </c>
      <c r="C557" s="258">
        <f>_xlfn.XLOOKUP(A557,一般公共预算支出表!$A$7:$A$1323,一般公共预算支出表!$C$7:$C$1323,0,0)</f>
        <v>101</v>
      </c>
    </row>
    <row r="558" ht="16.95" customHeight="1" spans="1:3">
      <c r="A558" s="255" t="s">
        <v>1076</v>
      </c>
      <c r="B558" s="255" t="s">
        <v>254</v>
      </c>
      <c r="C558" s="258">
        <f>_xlfn.XLOOKUP(A558,一般公共预算支出表!$A$7:$A$1323,一般公共预算支出表!$C$7:$C$1323,0,0)</f>
        <v>0</v>
      </c>
    </row>
    <row r="559" ht="16.95" customHeight="1" spans="1:3">
      <c r="A559" s="255" t="s">
        <v>1077</v>
      </c>
      <c r="B559" s="255" t="s">
        <v>1078</v>
      </c>
      <c r="C559" s="258">
        <f>_xlfn.XLOOKUP(A559,一般公共预算支出表!$A$7:$A$1323,一般公共预算支出表!$C$7:$C$1323,0,0)</f>
        <v>287.58</v>
      </c>
    </row>
    <row r="560" ht="16.95" customHeight="1" spans="1:3">
      <c r="A560" s="255" t="s">
        <v>1079</v>
      </c>
      <c r="B560" s="255" t="s">
        <v>1080</v>
      </c>
      <c r="C560" s="258">
        <f>_xlfn.XLOOKUP(A560,一般公共预算支出表!$A$7:$A$1323,一般公共预算支出表!$C$7:$C$1323,0,0)</f>
        <v>0</v>
      </c>
    </row>
    <row r="561" ht="16.95" customHeight="1" spans="1:3">
      <c r="A561" s="255" t="s">
        <v>1081</v>
      </c>
      <c r="B561" s="256" t="s">
        <v>1082</v>
      </c>
      <c r="C561" s="258">
        <f>_xlfn.XLOOKUP(A561,一般公共预算支出表!$A$7:$A$1323,一般公共预算支出表!$C$7:$C$1323,0,0)</f>
        <v>0</v>
      </c>
    </row>
    <row r="562" ht="16.95" customHeight="1" spans="1:3">
      <c r="A562" s="255" t="s">
        <v>1083</v>
      </c>
      <c r="B562" s="255" t="s">
        <v>1084</v>
      </c>
      <c r="C562" s="258">
        <f>_xlfn.XLOOKUP(A562,一般公共预算支出表!$A$7:$A$1323,一般公共预算支出表!$C$7:$C$1323,0,0)</f>
        <v>0</v>
      </c>
    </row>
    <row r="563" ht="16.95" customHeight="1" spans="1:3">
      <c r="A563" s="255" t="s">
        <v>1085</v>
      </c>
      <c r="B563" s="255" t="s">
        <v>1086</v>
      </c>
      <c r="C563" s="258">
        <f>_xlfn.XLOOKUP(A563,一般公共预算支出表!$A$7:$A$1323,一般公共预算支出表!$C$7:$C$1323,0,0)</f>
        <v>0</v>
      </c>
    </row>
    <row r="564" ht="16.95" customHeight="1" spans="1:3">
      <c r="A564" s="255" t="s">
        <v>1087</v>
      </c>
      <c r="B564" s="255" t="s">
        <v>1088</v>
      </c>
      <c r="C564" s="258">
        <f>_xlfn.XLOOKUP(A564,一般公共预算支出表!$A$7:$A$1323,一般公共预算支出表!$C$7:$C$1323,0,0)</f>
        <v>0</v>
      </c>
    </row>
    <row r="565" ht="16.95" customHeight="1" spans="1:3">
      <c r="A565" s="255" t="s">
        <v>1089</v>
      </c>
      <c r="B565" s="255" t="s">
        <v>1090</v>
      </c>
      <c r="C565" s="258">
        <f>_xlfn.XLOOKUP(A565,一般公共预算支出表!$A$7:$A$1323,一般公共预算支出表!$C$7:$C$1323,0,0)</f>
        <v>0</v>
      </c>
    </row>
    <row r="566" ht="16.95" customHeight="1" spans="1:3">
      <c r="A566" s="255" t="s">
        <v>1091</v>
      </c>
      <c r="B566" s="255" t="s">
        <v>1092</v>
      </c>
      <c r="C566" s="258">
        <f>_xlfn.XLOOKUP(A566,一般公共预算支出表!$A$7:$A$1323,一般公共预算支出表!$C$7:$C$1323,0,0)</f>
        <v>0</v>
      </c>
    </row>
    <row r="567" ht="16.95" customHeight="1" spans="1:3">
      <c r="A567" s="255" t="s">
        <v>1093</v>
      </c>
      <c r="B567" s="255" t="s">
        <v>171</v>
      </c>
      <c r="C567" s="258">
        <f>_xlfn.XLOOKUP(A567,一般公共预算支出表!$A$7:$A$1323,一般公共预算支出表!$C$7:$C$1323,0,0)</f>
        <v>0</v>
      </c>
    </row>
    <row r="568" ht="16.95" customHeight="1" spans="1:3">
      <c r="A568" s="255" t="s">
        <v>1094</v>
      </c>
      <c r="B568" s="255" t="s">
        <v>1095</v>
      </c>
      <c r="C568" s="258">
        <f>_xlfn.XLOOKUP(A568,一般公共预算支出表!$A$7:$A$1323,一般公共预算支出表!$C$7:$C$1323,0,0)</f>
        <v>0</v>
      </c>
    </row>
    <row r="569" ht="16.95" customHeight="1" spans="1:3">
      <c r="A569" s="255" t="s">
        <v>1096</v>
      </c>
      <c r="B569" s="256" t="s">
        <v>1097</v>
      </c>
      <c r="C569" s="258">
        <f>_xlfn.XLOOKUP(A569,一般公共预算支出表!$A$7:$A$1323,一般公共预算支出表!$C$7:$C$1323,0,0)</f>
        <v>1678.938</v>
      </c>
    </row>
    <row r="570" ht="16.95" customHeight="1" spans="1:3">
      <c r="A570" s="255" t="s">
        <v>1098</v>
      </c>
      <c r="B570" s="255" t="s">
        <v>153</v>
      </c>
      <c r="C570" s="258">
        <f>_xlfn.XLOOKUP(A570,一般公共预算支出表!$A$7:$A$1323,一般公共预算支出表!$C$7:$C$1323,0,0)</f>
        <v>1678.938</v>
      </c>
    </row>
    <row r="571" ht="16.95" customHeight="1" spans="1:3">
      <c r="A571" s="255" t="s">
        <v>1099</v>
      </c>
      <c r="B571" s="255" t="s">
        <v>155</v>
      </c>
      <c r="C571" s="258">
        <f>_xlfn.XLOOKUP(A571,一般公共预算支出表!$A$7:$A$1323,一般公共预算支出表!$C$7:$C$1323,0,0)</f>
        <v>0</v>
      </c>
    </row>
    <row r="572" ht="16.95" customHeight="1" spans="1:3">
      <c r="A572" s="255" t="s">
        <v>1100</v>
      </c>
      <c r="B572" s="255" t="s">
        <v>157</v>
      </c>
      <c r="C572" s="258">
        <f>_xlfn.XLOOKUP(A572,一般公共预算支出表!$A$7:$A$1323,一般公共预算支出表!$C$7:$C$1323,0,0)</f>
        <v>0</v>
      </c>
    </row>
    <row r="573" ht="16.95" customHeight="1" spans="1:3">
      <c r="A573" s="255" t="s">
        <v>1101</v>
      </c>
      <c r="B573" s="255" t="s">
        <v>1102</v>
      </c>
      <c r="C573" s="258">
        <f>_xlfn.XLOOKUP(A573,一般公共预算支出表!$A$7:$A$1323,一般公共预算支出表!$C$7:$C$1323,0,0)</f>
        <v>0</v>
      </c>
    </row>
    <row r="574" ht="16.95" customHeight="1" spans="1:3">
      <c r="A574" s="255" t="s">
        <v>1103</v>
      </c>
      <c r="B574" s="255" t="s">
        <v>1104</v>
      </c>
      <c r="C574" s="258">
        <f>_xlfn.XLOOKUP(A574,一般公共预算支出表!$A$7:$A$1323,一般公共预算支出表!$C$7:$C$1323,0,0)</f>
        <v>0</v>
      </c>
    </row>
    <row r="575" ht="16.95" customHeight="1" spans="1:3">
      <c r="A575" s="255" t="s">
        <v>1105</v>
      </c>
      <c r="B575" s="255" t="s">
        <v>1106</v>
      </c>
      <c r="C575" s="258">
        <f>_xlfn.XLOOKUP(A575,一般公共预算支出表!$A$7:$A$1323,一般公共预算支出表!$C$7:$C$1323,0,0)</f>
        <v>0</v>
      </c>
    </row>
    <row r="576" ht="16.95" customHeight="1" spans="1:3">
      <c r="A576" s="255" t="s">
        <v>1107</v>
      </c>
      <c r="B576" s="255" t="s">
        <v>1108</v>
      </c>
      <c r="C576" s="258">
        <f>_xlfn.XLOOKUP(A576,一般公共预算支出表!$A$7:$A$1323,一般公共预算支出表!$C$7:$C$1323,0,0)</f>
        <v>0</v>
      </c>
    </row>
    <row r="577" ht="16.95" customHeight="1" spans="1:3">
      <c r="A577" s="255" t="s">
        <v>1109</v>
      </c>
      <c r="B577" s="259" t="s">
        <v>1110</v>
      </c>
      <c r="C577" s="258">
        <f>_xlfn.XLOOKUP(A577,一般公共预算支出表!$A$7:$A$1323,一般公共预算支出表!$C$7:$C$1323,0,0)</f>
        <v>0</v>
      </c>
    </row>
    <row r="578" ht="16.95" customHeight="1" spans="1:3">
      <c r="A578" s="255" t="s">
        <v>1111</v>
      </c>
      <c r="B578" s="255" t="s">
        <v>1112</v>
      </c>
      <c r="C578" s="258">
        <f>_xlfn.XLOOKUP(A578,一般公共预算支出表!$A$7:$A$1323,一般公共预算支出表!$C$7:$C$1323,0,0)</f>
        <v>0</v>
      </c>
    </row>
    <row r="579" ht="16.95" customHeight="1" spans="1:3">
      <c r="A579" s="255" t="s">
        <v>1113</v>
      </c>
      <c r="B579" s="259" t="s">
        <v>1114</v>
      </c>
      <c r="C579" s="258">
        <f>_xlfn.XLOOKUP(A579,一般公共预算支出表!$A$7:$A$1323,一般公共预算支出表!$C$7:$C$1323,0,0)</f>
        <v>29449.2605981833</v>
      </c>
    </row>
    <row r="580" ht="16.95" customHeight="1" spans="1:3">
      <c r="A580" s="255" t="s">
        <v>1115</v>
      </c>
      <c r="B580" s="256" t="s">
        <v>1116</v>
      </c>
      <c r="C580" s="258">
        <f>_xlfn.XLOOKUP(A580,一般公共预算支出表!$A$7:$A$1323,一般公共预算支出表!$C$7:$C$1323,0,0)</f>
        <v>0</v>
      </c>
    </row>
    <row r="581" ht="16.95" customHeight="1" spans="1:3">
      <c r="A581" s="255" t="s">
        <v>1117</v>
      </c>
      <c r="B581" s="255" t="s">
        <v>1118</v>
      </c>
      <c r="C581" s="258">
        <f>_xlfn.XLOOKUP(A581,一般公共预算支出表!$A$7:$A$1323,一般公共预算支出表!$C$7:$C$1323,0,0)</f>
        <v>16911</v>
      </c>
    </row>
    <row r="582" ht="16.95" customHeight="1" spans="1:3">
      <c r="A582" s="255" t="s">
        <v>1119</v>
      </c>
      <c r="B582" s="255" t="s">
        <v>1120</v>
      </c>
      <c r="C582" s="258">
        <f>_xlfn.XLOOKUP(A582,一般公共预算支出表!$A$7:$A$1323,一般公共预算支出表!$C$7:$C$1323,0,0)</f>
        <v>0</v>
      </c>
    </row>
    <row r="583" ht="16.95" customHeight="1" spans="1:3">
      <c r="A583" s="255" t="s">
        <v>1121</v>
      </c>
      <c r="B583" s="255" t="s">
        <v>1122</v>
      </c>
      <c r="C583" s="258">
        <f>_xlfn.XLOOKUP(A583,一般公共预算支出表!$A$7:$A$1323,一般公共预算支出表!$C$7:$C$1323,0,0)</f>
        <v>10740.612448</v>
      </c>
    </row>
    <row r="584" ht="16.95" customHeight="1" spans="1:3">
      <c r="A584" s="255" t="s">
        <v>1123</v>
      </c>
      <c r="B584" s="255" t="s">
        <v>1124</v>
      </c>
      <c r="C584" s="258">
        <f>_xlfn.XLOOKUP(A584,一般公共预算支出表!$A$7:$A$1323,一般公共预算支出表!$C$7:$C$1323,0,0)</f>
        <v>1797.64815018334</v>
      </c>
    </row>
    <row r="585" ht="16.95" customHeight="1" spans="1:3">
      <c r="A585" s="255" t="s">
        <v>1125</v>
      </c>
      <c r="B585" s="255" t="s">
        <v>1126</v>
      </c>
      <c r="C585" s="258">
        <f>_xlfn.XLOOKUP(A585,一般公共预算支出表!$A$7:$A$1323,一般公共预算支出表!$C$7:$C$1323,0,0)</f>
        <v>0</v>
      </c>
    </row>
    <row r="586" ht="16.95" customHeight="1" spans="1:3">
      <c r="A586" s="255" t="s">
        <v>1127</v>
      </c>
      <c r="B586" s="255" t="s">
        <v>1128</v>
      </c>
      <c r="C586" s="258">
        <f>_xlfn.XLOOKUP(A586,一般公共预算支出表!$A$7:$A$1323,一般公共预算支出表!$C$7:$C$1323,0,0)</f>
        <v>0</v>
      </c>
    </row>
    <row r="587" ht="16.95" customHeight="1" spans="1:3">
      <c r="A587" s="255" t="s">
        <v>1129</v>
      </c>
      <c r="B587" s="255" t="s">
        <v>1130</v>
      </c>
      <c r="C587" s="258">
        <f>_xlfn.XLOOKUP(A587,一般公共预算支出表!$A$7:$A$1323,一般公共预算支出表!$C$7:$C$1323,0,0)</f>
        <v>0</v>
      </c>
    </row>
    <row r="588" ht="16.95" customHeight="1" spans="1:3">
      <c r="A588" s="255" t="s">
        <v>1131</v>
      </c>
      <c r="B588" s="259" t="s">
        <v>1132</v>
      </c>
      <c r="C588" s="258">
        <f>_xlfn.XLOOKUP(A588,一般公共预算支出表!$A$7:$A$1323,一般公共预算支出表!$C$7:$C$1323,0,0)</f>
        <v>0</v>
      </c>
    </row>
    <row r="589" ht="16.95" customHeight="1" spans="1:3">
      <c r="A589" s="255" t="s">
        <v>1133</v>
      </c>
      <c r="B589" s="255" t="s">
        <v>1134</v>
      </c>
      <c r="C589" s="258">
        <f>_xlfn.XLOOKUP(A589,一般公共预算支出表!$A$7:$A$1323,一般公共预算支出表!$C$7:$C$1323,0,0)</f>
        <v>0</v>
      </c>
    </row>
    <row r="590" ht="16.95" customHeight="1" spans="1:3">
      <c r="A590" s="255" t="s">
        <v>1135</v>
      </c>
      <c r="B590" s="255" t="s">
        <v>1136</v>
      </c>
      <c r="C590" s="258">
        <f>_xlfn.XLOOKUP(A590,一般公共预算支出表!$A$7:$A$1323,一般公共预算支出表!$C$7:$C$1323,0,0)</f>
        <v>0</v>
      </c>
    </row>
    <row r="591" ht="16.95" customHeight="1" spans="1:3">
      <c r="A591" s="255" t="s">
        <v>1137</v>
      </c>
      <c r="B591" s="256" t="s">
        <v>1138</v>
      </c>
      <c r="C591" s="258">
        <f>_xlfn.XLOOKUP(A591,一般公共预算支出表!$A$7:$A$1323,一般公共预算支出表!$C$7:$C$1323,0,0)</f>
        <v>0</v>
      </c>
    </row>
    <row r="592" ht="16.95" customHeight="1" spans="1:3">
      <c r="A592" s="255" t="s">
        <v>1139</v>
      </c>
      <c r="B592" s="259" t="s">
        <v>1140</v>
      </c>
      <c r="C592" s="258">
        <f>_xlfn.XLOOKUP(A592,一般公共预算支出表!$A$7:$A$1323,一般公共预算支出表!$C$7:$C$1323,0,0)</f>
        <v>0</v>
      </c>
    </row>
    <row r="593" ht="16.95" customHeight="1" spans="1:3">
      <c r="A593" s="255" t="s">
        <v>1141</v>
      </c>
      <c r="B593" s="255" t="s">
        <v>1142</v>
      </c>
      <c r="C593" s="258">
        <f>_xlfn.XLOOKUP(A593,一般公共预算支出表!$A$7:$A$1323,一般公共预算支出表!$C$7:$C$1323,0,0)</f>
        <v>0</v>
      </c>
    </row>
    <row r="594" ht="16.95" customHeight="1" spans="1:3">
      <c r="A594" s="255" t="s">
        <v>1143</v>
      </c>
      <c r="B594" s="255" t="s">
        <v>1144</v>
      </c>
      <c r="C594" s="258">
        <f>_xlfn.XLOOKUP(A594,一般公共预算支出表!$A$7:$A$1323,一般公共预算支出表!$C$7:$C$1323,0,0)</f>
        <v>0</v>
      </c>
    </row>
    <row r="595" ht="16.95" customHeight="1" spans="1:3">
      <c r="A595" s="255" t="s">
        <v>1145</v>
      </c>
      <c r="B595" s="256" t="s">
        <v>1146</v>
      </c>
      <c r="C595" s="258">
        <f>_xlfn.XLOOKUP(A595,一般公共预算支出表!$A$7:$A$1323,一般公共预算支出表!$C$7:$C$1323,0,0)</f>
        <v>0</v>
      </c>
    </row>
    <row r="596" ht="16.95" customHeight="1" spans="1:3">
      <c r="A596" s="255" t="s">
        <v>1147</v>
      </c>
      <c r="B596" s="256" t="s">
        <v>1148</v>
      </c>
      <c r="C596" s="258">
        <f>_xlfn.XLOOKUP(A596,一般公共预算支出表!$A$7:$A$1323,一般公共预算支出表!$C$7:$C$1323,0,0)</f>
        <v>0</v>
      </c>
    </row>
    <row r="597" ht="16.95" customHeight="1" spans="1:3">
      <c r="A597" s="255" t="s">
        <v>1149</v>
      </c>
      <c r="B597" s="255" t="s">
        <v>1150</v>
      </c>
      <c r="C597" s="258">
        <f>_xlfn.XLOOKUP(A597,一般公共预算支出表!$A$7:$A$1323,一般公共预算支出表!$C$7:$C$1323,0,0)</f>
        <v>0</v>
      </c>
    </row>
    <row r="598" ht="16.95" customHeight="1" spans="1:3">
      <c r="A598" s="255" t="s">
        <v>1151</v>
      </c>
      <c r="B598" s="255" t="s">
        <v>1152</v>
      </c>
      <c r="C598" s="258">
        <f>_xlfn.XLOOKUP(A598,一般公共预算支出表!$A$7:$A$1323,一般公共预算支出表!$C$7:$C$1323,0,0)</f>
        <v>0</v>
      </c>
    </row>
    <row r="599" ht="16.95" customHeight="1" spans="1:3">
      <c r="A599" s="255" t="s">
        <v>1153</v>
      </c>
      <c r="B599" s="255" t="s">
        <v>1154</v>
      </c>
      <c r="C599" s="258">
        <f>_xlfn.XLOOKUP(A599,一般公共预算支出表!$A$7:$A$1323,一般公共预算支出表!$C$7:$C$1323,0,0)</f>
        <v>0</v>
      </c>
    </row>
    <row r="600" ht="16.95" customHeight="1" spans="1:3">
      <c r="A600" s="255" t="s">
        <v>1155</v>
      </c>
      <c r="B600" s="255" t="s">
        <v>1156</v>
      </c>
      <c r="C600" s="258">
        <f>_xlfn.XLOOKUP(A600,一般公共预算支出表!$A$7:$A$1323,一般公共预算支出表!$C$7:$C$1323,0,0)</f>
        <v>0</v>
      </c>
    </row>
    <row r="601" ht="16.95" customHeight="1" spans="1:3">
      <c r="A601" s="255" t="s">
        <v>1157</v>
      </c>
      <c r="B601" s="255" t="s">
        <v>1158</v>
      </c>
      <c r="C601" s="258">
        <f>_xlfn.XLOOKUP(A601,一般公共预算支出表!$A$7:$A$1323,一般公共预算支出表!$C$7:$C$1323,0,0)</f>
        <v>0</v>
      </c>
    </row>
    <row r="602" ht="16.95" customHeight="1" spans="1:3">
      <c r="A602" s="255" t="s">
        <v>1159</v>
      </c>
      <c r="B602" s="259" t="s">
        <v>1160</v>
      </c>
      <c r="C602" s="258">
        <f>_xlfn.XLOOKUP(A602,一般公共预算支出表!$A$7:$A$1323,一般公共预算支出表!$C$7:$C$1323,0,0)</f>
        <v>438.18</v>
      </c>
    </row>
    <row r="603" ht="16.95" customHeight="1" spans="1:3">
      <c r="A603" s="255" t="s">
        <v>1161</v>
      </c>
      <c r="B603" s="255" t="s">
        <v>1162</v>
      </c>
      <c r="C603" s="258">
        <f>_xlfn.XLOOKUP(A603,一般公共预算支出表!$A$7:$A$1323,一般公共预算支出表!$C$7:$C$1323,0,0)</f>
        <v>19</v>
      </c>
    </row>
    <row r="604" ht="16.95" customHeight="1" spans="1:3">
      <c r="A604" s="255" t="s">
        <v>1163</v>
      </c>
      <c r="B604" s="255" t="s">
        <v>1164</v>
      </c>
      <c r="C604" s="258">
        <f>_xlfn.XLOOKUP(A604,一般公共预算支出表!$A$7:$A$1323,一般公共预算支出表!$C$7:$C$1323,0,0)</f>
        <v>419.18</v>
      </c>
    </row>
    <row r="605" ht="16.95" customHeight="1" spans="1:3">
      <c r="A605" s="255" t="s">
        <v>1165</v>
      </c>
      <c r="B605" s="255" t="s">
        <v>1166</v>
      </c>
      <c r="C605" s="258">
        <f>_xlfn.XLOOKUP(A605,一般公共预算支出表!$A$7:$A$1323,一般公共预算支出表!$C$7:$C$1323,0,0)</f>
        <v>0</v>
      </c>
    </row>
    <row r="606" ht="16.95" customHeight="1" spans="1:3">
      <c r="A606" s="255" t="s">
        <v>1167</v>
      </c>
      <c r="B606" s="255" t="s">
        <v>1168</v>
      </c>
      <c r="C606" s="258">
        <f>_xlfn.XLOOKUP(A606,一般公共预算支出表!$A$7:$A$1323,一般公共预算支出表!$C$7:$C$1323,0,0)</f>
        <v>0</v>
      </c>
    </row>
    <row r="607" ht="16.95" customHeight="1" spans="1:3">
      <c r="A607" s="255" t="s">
        <v>1169</v>
      </c>
      <c r="B607" s="255" t="s">
        <v>1170</v>
      </c>
      <c r="C607" s="258">
        <f>_xlfn.XLOOKUP(A607,一般公共预算支出表!$A$7:$A$1323,一般公共预算支出表!$C$7:$C$1323,0,0)</f>
        <v>0</v>
      </c>
    </row>
    <row r="608" ht="16.95" customHeight="1" spans="1:3">
      <c r="A608" s="255" t="s">
        <v>1171</v>
      </c>
      <c r="B608" s="255" t="s">
        <v>1172</v>
      </c>
      <c r="C608" s="258">
        <f>_xlfn.XLOOKUP(A608,一般公共预算支出表!$A$7:$A$1323,一般公共预算支出表!$C$7:$C$1323,0,0)</f>
        <v>0</v>
      </c>
    </row>
    <row r="609" ht="16.95" customHeight="1" spans="1:3">
      <c r="A609" s="255" t="s">
        <v>1173</v>
      </c>
      <c r="B609" s="255" t="s">
        <v>1174</v>
      </c>
      <c r="C609" s="258">
        <f>_xlfn.XLOOKUP(A609,一般公共预算支出表!$A$7:$A$1323,一般公共预算支出表!$C$7:$C$1323,0,0)</f>
        <v>0</v>
      </c>
    </row>
    <row r="610" ht="16.95" customHeight="1" spans="1:3">
      <c r="A610" s="255" t="s">
        <v>1175</v>
      </c>
      <c r="B610" s="256" t="s">
        <v>1176</v>
      </c>
      <c r="C610" s="258">
        <f>_xlfn.XLOOKUP(A610,一般公共预算支出表!$A$7:$A$1323,一般公共预算支出表!$C$7:$C$1323,0,0)</f>
        <v>0</v>
      </c>
    </row>
    <row r="611" ht="16.95" customHeight="1" spans="1:3">
      <c r="A611" s="255" t="s">
        <v>1177</v>
      </c>
      <c r="B611" s="255" t="s">
        <v>1178</v>
      </c>
      <c r="C611" s="258">
        <f>_xlfn.XLOOKUP(A611,一般公共预算支出表!$A$7:$A$1323,一般公共预算支出表!$C$7:$C$1323,0,0)</f>
        <v>0</v>
      </c>
    </row>
    <row r="612" ht="16.95" customHeight="1" spans="1:3">
      <c r="A612" s="255" t="s">
        <v>1179</v>
      </c>
      <c r="B612" s="255" t="s">
        <v>1180</v>
      </c>
      <c r="C612" s="258">
        <f>_xlfn.XLOOKUP(A612,一般公共预算支出表!$A$7:$A$1323,一般公共预算支出表!$C$7:$C$1323,0,0)</f>
        <v>0</v>
      </c>
    </row>
    <row r="613" ht="16.95" customHeight="1" spans="1:3">
      <c r="A613" s="255" t="s">
        <v>1181</v>
      </c>
      <c r="B613" s="255" t="s">
        <v>1182</v>
      </c>
      <c r="C613" s="258">
        <f>_xlfn.XLOOKUP(A613,一般公共预算支出表!$A$7:$A$1323,一般公共预算支出表!$C$7:$C$1323,0,0)</f>
        <v>0</v>
      </c>
    </row>
    <row r="614" ht="16.95" customHeight="1" spans="1:3">
      <c r="A614" s="255" t="s">
        <v>1183</v>
      </c>
      <c r="B614" s="255" t="s">
        <v>1184</v>
      </c>
      <c r="C614" s="258">
        <f>_xlfn.XLOOKUP(A614,一般公共预算支出表!$A$7:$A$1323,一般公共预算支出表!$C$7:$C$1323,0,0)</f>
        <v>0</v>
      </c>
    </row>
    <row r="615" ht="16.95" customHeight="1" spans="1:3">
      <c r="A615" s="255" t="s">
        <v>1185</v>
      </c>
      <c r="B615" s="255" t="s">
        <v>1186</v>
      </c>
      <c r="C615" s="258">
        <f>_xlfn.XLOOKUP(A615,一般公共预算支出表!$A$7:$A$1323,一般公共预算支出表!$C$7:$C$1323,0,0)</f>
        <v>0</v>
      </c>
    </row>
    <row r="616" ht="16.95" customHeight="1" spans="1:3">
      <c r="A616" s="255" t="s">
        <v>1187</v>
      </c>
      <c r="B616" s="255" t="s">
        <v>1188</v>
      </c>
      <c r="C616" s="258">
        <f>_xlfn.XLOOKUP(A616,一般公共预算支出表!$A$7:$A$1323,一般公共预算支出表!$C$7:$C$1323,0,0)</f>
        <v>0</v>
      </c>
    </row>
    <row r="617" ht="16.95" customHeight="1" spans="1:3">
      <c r="A617" s="255" t="s">
        <v>1189</v>
      </c>
      <c r="B617" s="259" t="s">
        <v>1190</v>
      </c>
      <c r="C617" s="258">
        <f>_xlfn.XLOOKUP(A617,一般公共预算支出表!$A$7:$A$1323,一般公共预算支出表!$C$7:$C$1323,0,0)</f>
        <v>376.58</v>
      </c>
    </row>
    <row r="618" ht="16.95" customHeight="1" spans="1:3">
      <c r="A618" s="255" t="s">
        <v>1191</v>
      </c>
      <c r="B618" s="255" t="s">
        <v>1192</v>
      </c>
      <c r="C618" s="258">
        <f>_xlfn.XLOOKUP(A618,一般公共预算支出表!$A$7:$A$1323,一般公共预算支出表!$C$7:$C$1323,0,0)</f>
        <v>0</v>
      </c>
    </row>
    <row r="619" ht="16.95" customHeight="1" spans="1:3">
      <c r="A619" s="255" t="s">
        <v>1193</v>
      </c>
      <c r="B619" s="255" t="s">
        <v>1194</v>
      </c>
      <c r="C619" s="258">
        <f>_xlfn.XLOOKUP(A619,一般公共预算支出表!$A$7:$A$1323,一般公共预算支出表!$C$7:$C$1323,0,0)</f>
        <v>0</v>
      </c>
    </row>
    <row r="620" ht="16.95" customHeight="1" spans="1:3">
      <c r="A620" s="255" t="s">
        <v>1195</v>
      </c>
      <c r="B620" s="255" t="s">
        <v>1196</v>
      </c>
      <c r="C620" s="258">
        <f>_xlfn.XLOOKUP(A620,一般公共预算支出表!$A$7:$A$1323,一般公共预算支出表!$C$7:$C$1323,0,0)</f>
        <v>0</v>
      </c>
    </row>
    <row r="621" ht="16.95" customHeight="1" spans="1:3">
      <c r="A621" s="255" t="s">
        <v>1197</v>
      </c>
      <c r="B621" s="256" t="s">
        <v>1198</v>
      </c>
      <c r="C621" s="258">
        <f>_xlfn.XLOOKUP(A621,一般公共预算支出表!$A$7:$A$1323,一般公共预算支出表!$C$7:$C$1323,0,0)</f>
        <v>0</v>
      </c>
    </row>
    <row r="622" ht="16.95" customHeight="1" spans="1:3">
      <c r="A622" s="255" t="s">
        <v>1199</v>
      </c>
      <c r="B622" s="255" t="s">
        <v>1200</v>
      </c>
      <c r="C622" s="258">
        <f>_xlfn.XLOOKUP(A622,一般公共预算支出表!$A$7:$A$1323,一般公共预算支出表!$C$7:$C$1323,0,0)</f>
        <v>88.58</v>
      </c>
    </row>
    <row r="623" ht="16.95" customHeight="1" spans="1:3">
      <c r="A623" s="255" t="s">
        <v>1201</v>
      </c>
      <c r="B623" s="256" t="s">
        <v>1202</v>
      </c>
      <c r="C623" s="258">
        <f>_xlfn.XLOOKUP(A623,一般公共预算支出表!$A$7:$A$1323,一般公共预算支出表!$C$7:$C$1323,0,0)</f>
        <v>0</v>
      </c>
    </row>
    <row r="624" ht="16.95" customHeight="1" spans="1:3">
      <c r="A624" s="255" t="s">
        <v>1203</v>
      </c>
      <c r="B624" s="255" t="s">
        <v>1204</v>
      </c>
      <c r="C624" s="258">
        <f>_xlfn.XLOOKUP(A624,一般公共预算支出表!$A$7:$A$1323,一般公共预算支出表!$C$7:$C$1323,0,0)</f>
        <v>288</v>
      </c>
    </row>
    <row r="625" ht="16.95" customHeight="1" spans="1:3">
      <c r="A625" s="255" t="s">
        <v>1205</v>
      </c>
      <c r="B625" s="259" t="s">
        <v>1206</v>
      </c>
      <c r="C625" s="258">
        <f>_xlfn.XLOOKUP(A625,一般公共预算支出表!$A$7:$A$1323,一般公共预算支出表!$C$7:$C$1323,0,0)</f>
        <v>1027.246</v>
      </c>
    </row>
    <row r="626" ht="16.95" customHeight="1" spans="1:3">
      <c r="A626" s="255" t="s">
        <v>1207</v>
      </c>
      <c r="B626" s="255" t="s">
        <v>153</v>
      </c>
      <c r="C626" s="258">
        <f>_xlfn.XLOOKUP(A626,一般公共预算支出表!$A$7:$A$1323,一般公共预算支出表!$C$7:$C$1323,0,0)</f>
        <v>373.246</v>
      </c>
    </row>
    <row r="627" ht="16.95" customHeight="1" spans="1:3">
      <c r="A627" s="255" t="s">
        <v>1208</v>
      </c>
      <c r="B627" s="255" t="s">
        <v>155</v>
      </c>
      <c r="C627" s="258">
        <f>_xlfn.XLOOKUP(A627,一般公共预算支出表!$A$7:$A$1323,一般公共预算支出表!$C$7:$C$1323,0,0)</f>
        <v>0</v>
      </c>
    </row>
    <row r="628" ht="16.95" customHeight="1" spans="1:3">
      <c r="A628" s="255" t="s">
        <v>1209</v>
      </c>
      <c r="B628" s="255" t="s">
        <v>157</v>
      </c>
      <c r="C628" s="258">
        <f>_xlfn.XLOOKUP(A628,一般公共预算支出表!$A$7:$A$1323,一般公共预算支出表!$C$7:$C$1323,0,0)</f>
        <v>0</v>
      </c>
    </row>
    <row r="629" ht="16.95" customHeight="1" spans="1:3">
      <c r="A629" s="255" t="s">
        <v>1210</v>
      </c>
      <c r="B629" s="255" t="s">
        <v>1211</v>
      </c>
      <c r="C629" s="258">
        <f>_xlfn.XLOOKUP(A629,一般公共预算支出表!$A$7:$A$1323,一般公共预算支出表!$C$7:$C$1323,0,0)</f>
        <v>0</v>
      </c>
    </row>
    <row r="630" ht="16.95" customHeight="1" spans="1:3">
      <c r="A630" s="255" t="s">
        <v>1212</v>
      </c>
      <c r="B630" s="255" t="s">
        <v>1213</v>
      </c>
      <c r="C630" s="258">
        <f>_xlfn.XLOOKUP(A630,一般公共预算支出表!$A$7:$A$1323,一般公共预算支出表!$C$7:$C$1323,0,0)</f>
        <v>210</v>
      </c>
    </row>
    <row r="631" ht="16.95" customHeight="1" spans="1:3">
      <c r="A631" s="255" t="s">
        <v>1214</v>
      </c>
      <c r="B631" s="255" t="s">
        <v>1215</v>
      </c>
      <c r="C631" s="258">
        <f>_xlfn.XLOOKUP(A631,一般公共预算支出表!$A$7:$A$1323,一般公共预算支出表!$C$7:$C$1323,0,0)</f>
        <v>0</v>
      </c>
    </row>
    <row r="632" ht="16.95" customHeight="1" spans="1:3">
      <c r="A632" s="255" t="s">
        <v>1216</v>
      </c>
      <c r="B632" s="256" t="s">
        <v>1217</v>
      </c>
      <c r="C632" s="258">
        <f>_xlfn.XLOOKUP(A632,一般公共预算支出表!$A$7:$A$1323,一般公共预算支出表!$C$7:$C$1323,0,0)</f>
        <v>444</v>
      </c>
    </row>
    <row r="633" ht="16.95" customHeight="1" spans="1:3">
      <c r="A633" s="255" t="s">
        <v>1218</v>
      </c>
      <c r="B633" s="255" t="s">
        <v>1219</v>
      </c>
      <c r="C633" s="258">
        <f>_xlfn.XLOOKUP(A633,一般公共预算支出表!$A$7:$A$1323,一般公共预算支出表!$C$7:$C$1323,0,0)</f>
        <v>0</v>
      </c>
    </row>
    <row r="634" ht="16.95" customHeight="1" spans="1:3">
      <c r="A634" s="255" t="s">
        <v>1220</v>
      </c>
      <c r="B634" s="259" t="s">
        <v>1221</v>
      </c>
      <c r="C634" s="258">
        <f>_xlfn.XLOOKUP(A634,一般公共预算支出表!$A$7:$A$1323,一般公共预算支出表!$C$7:$C$1323,0,0)</f>
        <v>20.342</v>
      </c>
    </row>
    <row r="635" ht="16.95" customHeight="1" spans="1:3">
      <c r="A635" s="255" t="s">
        <v>1222</v>
      </c>
      <c r="B635" s="255" t="s">
        <v>153</v>
      </c>
      <c r="C635" s="258">
        <f>_xlfn.XLOOKUP(A635,一般公共预算支出表!$A$7:$A$1323,一般公共预算支出表!$C$7:$C$1323,0,0)</f>
        <v>20.342</v>
      </c>
    </row>
    <row r="636" ht="16.95" customHeight="1" spans="1:3">
      <c r="A636" s="255" t="s">
        <v>1223</v>
      </c>
      <c r="B636" s="256" t="s">
        <v>155</v>
      </c>
      <c r="C636" s="258">
        <f>_xlfn.XLOOKUP(A636,一般公共预算支出表!$A$7:$A$1323,一般公共预算支出表!$C$7:$C$1323,0,0)</f>
        <v>0</v>
      </c>
    </row>
    <row r="637" ht="16.95" customHeight="1" spans="1:3">
      <c r="A637" s="255" t="s">
        <v>1224</v>
      </c>
      <c r="B637" s="255" t="s">
        <v>157</v>
      </c>
      <c r="C637" s="258">
        <f>_xlfn.XLOOKUP(A637,一般公共预算支出表!$A$7:$A$1323,一般公共预算支出表!$C$7:$C$1323,0,0)</f>
        <v>0</v>
      </c>
    </row>
    <row r="638" ht="16.95" customHeight="1" spans="1:3">
      <c r="A638" s="255" t="s">
        <v>1225</v>
      </c>
      <c r="B638" s="255" t="s">
        <v>1226</v>
      </c>
      <c r="C638" s="258">
        <f>_xlfn.XLOOKUP(A638,一般公共预算支出表!$A$7:$A$1323,一般公共预算支出表!$C$7:$C$1323,0,0)</f>
        <v>0</v>
      </c>
    </row>
    <row r="639" ht="16.95" customHeight="1" spans="1:3">
      <c r="A639" s="255" t="s">
        <v>1227</v>
      </c>
      <c r="B639" s="259" t="s">
        <v>1228</v>
      </c>
      <c r="C639" s="258">
        <f>_xlfn.XLOOKUP(A639,一般公共预算支出表!$A$7:$A$1323,一般公共预算支出表!$C$7:$C$1323,0,0)</f>
        <v>457</v>
      </c>
    </row>
    <row r="640" ht="16.95" customHeight="1" spans="1:3">
      <c r="A640" s="255" t="s">
        <v>1229</v>
      </c>
      <c r="B640" s="255" t="s">
        <v>1230</v>
      </c>
      <c r="C640" s="258">
        <f>_xlfn.XLOOKUP(A640,一般公共预算支出表!$A$7:$A$1323,一般公共预算支出表!$C$7:$C$1323,0,0)</f>
        <v>0</v>
      </c>
    </row>
    <row r="641" ht="16.95" customHeight="1" spans="1:3">
      <c r="A641" s="255" t="s">
        <v>1231</v>
      </c>
      <c r="B641" s="255" t="s">
        <v>1232</v>
      </c>
      <c r="C641" s="258">
        <f>_xlfn.XLOOKUP(A641,一般公共预算支出表!$A$7:$A$1323,一般公共预算支出表!$C$7:$C$1323,0,0)</f>
        <v>457</v>
      </c>
    </row>
    <row r="642" ht="16.95" customHeight="1" spans="1:3">
      <c r="A642" s="255" t="s">
        <v>1233</v>
      </c>
      <c r="B642" s="259" t="s">
        <v>1234</v>
      </c>
      <c r="C642" s="258">
        <f>_xlfn.XLOOKUP(A642,一般公共预算支出表!$A$7:$A$1323,一般公共预算支出表!$C$7:$C$1323,0,0)</f>
        <v>0</v>
      </c>
    </row>
    <row r="643" ht="16.95" customHeight="1" spans="1:3">
      <c r="A643" s="255" t="s">
        <v>1235</v>
      </c>
      <c r="B643" s="255" t="s">
        <v>1236</v>
      </c>
      <c r="C643" s="258">
        <f>_xlfn.XLOOKUP(A643,一般公共预算支出表!$A$7:$A$1323,一般公共预算支出表!$C$7:$C$1323,0,0)</f>
        <v>0</v>
      </c>
    </row>
    <row r="644" ht="16.95" customHeight="1" spans="1:3">
      <c r="A644" s="255" t="s">
        <v>1237</v>
      </c>
      <c r="B644" s="255" t="s">
        <v>1238</v>
      </c>
      <c r="C644" s="258">
        <f>_xlfn.XLOOKUP(A644,一般公共预算支出表!$A$7:$A$1323,一般公共预算支出表!$C$7:$C$1323,0,0)</f>
        <v>0</v>
      </c>
    </row>
    <row r="645" ht="16.95" customHeight="1" spans="1:3">
      <c r="A645" s="255" t="s">
        <v>1239</v>
      </c>
      <c r="B645" s="259" t="s">
        <v>1240</v>
      </c>
      <c r="C645" s="258">
        <f>_xlfn.XLOOKUP(A645,一般公共预算支出表!$A$7:$A$1323,一般公共预算支出表!$C$7:$C$1323,0,0)</f>
        <v>0</v>
      </c>
    </row>
    <row r="646" ht="16.95" customHeight="1" spans="1:3">
      <c r="A646" s="255" t="s">
        <v>1241</v>
      </c>
      <c r="B646" s="256" t="s">
        <v>1242</v>
      </c>
      <c r="C646" s="258">
        <f>_xlfn.XLOOKUP(A646,一般公共预算支出表!$A$7:$A$1323,一般公共预算支出表!$C$7:$C$1323,0,0)</f>
        <v>0</v>
      </c>
    </row>
    <row r="647" ht="16.95" customHeight="1" spans="1:3">
      <c r="A647" s="255" t="s">
        <v>1243</v>
      </c>
      <c r="B647" s="255" t="s">
        <v>1244</v>
      </c>
      <c r="C647" s="258">
        <f>_xlfn.XLOOKUP(A647,一般公共预算支出表!$A$7:$A$1323,一般公共预算支出表!$C$7:$C$1323,0,0)</f>
        <v>0</v>
      </c>
    </row>
    <row r="648" ht="16.95" customHeight="1" spans="1:3">
      <c r="A648" s="255" t="s">
        <v>1245</v>
      </c>
      <c r="B648" s="259" t="s">
        <v>1246</v>
      </c>
      <c r="C648" s="258">
        <f>_xlfn.XLOOKUP(A648,一般公共预算支出表!$A$7:$A$1323,一般公共预算支出表!$C$7:$C$1323,0,0)</f>
        <v>0</v>
      </c>
    </row>
    <row r="649" ht="16.95" customHeight="1" spans="1:3">
      <c r="A649" s="255" t="s">
        <v>1247</v>
      </c>
      <c r="B649" s="255" t="s">
        <v>1248</v>
      </c>
      <c r="C649" s="258">
        <f>_xlfn.XLOOKUP(A649,一般公共预算支出表!$A$7:$A$1323,一般公共预算支出表!$C$7:$C$1323,0,0)</f>
        <v>0</v>
      </c>
    </row>
    <row r="650" ht="16.95" customHeight="1" spans="1:3">
      <c r="A650" s="255" t="s">
        <v>1249</v>
      </c>
      <c r="B650" s="255" t="s">
        <v>1250</v>
      </c>
      <c r="C650" s="258">
        <f>_xlfn.XLOOKUP(A650,一般公共预算支出表!$A$7:$A$1323,一般公共预算支出表!$C$7:$C$1323,0,0)</f>
        <v>0</v>
      </c>
    </row>
    <row r="651" ht="16.95" customHeight="1" spans="1:3">
      <c r="A651" s="255" t="s">
        <v>1251</v>
      </c>
      <c r="B651" s="259" t="s">
        <v>1252</v>
      </c>
      <c r="C651" s="258">
        <f>_xlfn.XLOOKUP(A651,一般公共预算支出表!$A$7:$A$1323,一般公共预算支出表!$C$7:$C$1323,0,0)</f>
        <v>0</v>
      </c>
    </row>
    <row r="652" ht="16.95" customHeight="1" spans="1:3">
      <c r="A652" s="255" t="s">
        <v>1253</v>
      </c>
      <c r="B652" s="255" t="s">
        <v>1254</v>
      </c>
      <c r="C652" s="258">
        <f>_xlfn.XLOOKUP(A652,一般公共预算支出表!$A$7:$A$1323,一般公共预算支出表!$C$7:$C$1323,0,0)</f>
        <v>0</v>
      </c>
    </row>
    <row r="653" ht="16.95" customHeight="1" spans="1:3">
      <c r="A653" s="255" t="s">
        <v>1255</v>
      </c>
      <c r="B653" s="255" t="s">
        <v>1256</v>
      </c>
      <c r="C653" s="258">
        <f>_xlfn.XLOOKUP(A653,一般公共预算支出表!$A$7:$A$1323,一般公共预算支出表!$C$7:$C$1323,0,0)</f>
        <v>0</v>
      </c>
    </row>
    <row r="654" ht="16.95" customHeight="1" spans="1:3">
      <c r="A654" s="255" t="s">
        <v>1257</v>
      </c>
      <c r="B654" s="256" t="s">
        <v>1258</v>
      </c>
      <c r="C654" s="258">
        <f>_xlfn.XLOOKUP(A654,一般公共预算支出表!$A$7:$A$1323,一般公共预算支出表!$C$7:$C$1323,0,0)</f>
        <v>1344</v>
      </c>
    </row>
    <row r="655" ht="16.95" customHeight="1" spans="1:3">
      <c r="A655" s="255" t="s">
        <v>1259</v>
      </c>
      <c r="B655" s="255" t="s">
        <v>1260</v>
      </c>
      <c r="C655" s="258">
        <f>_xlfn.XLOOKUP(A655,一般公共预算支出表!$A$7:$A$1323,一般公共预算支出表!$C$7:$C$1323,0,0)</f>
        <v>0</v>
      </c>
    </row>
    <row r="656" ht="16.95" customHeight="1" spans="1:3">
      <c r="A656" s="255" t="s">
        <v>1261</v>
      </c>
      <c r="B656" s="255" t="s">
        <v>1262</v>
      </c>
      <c r="C656" s="258">
        <f>_xlfn.XLOOKUP(A656,一般公共预算支出表!$A$7:$A$1323,一般公共预算支出表!$C$7:$C$1323,0,0)</f>
        <v>1344</v>
      </c>
    </row>
    <row r="657" ht="16.95" customHeight="1" spans="1:3">
      <c r="A657" s="255" t="s">
        <v>1263</v>
      </c>
      <c r="B657" s="255" t="s">
        <v>1264</v>
      </c>
      <c r="C657" s="258">
        <f>_xlfn.XLOOKUP(A657,一般公共预算支出表!$A$7:$A$1323,一般公共预算支出表!$C$7:$C$1323,0,0)</f>
        <v>0</v>
      </c>
    </row>
    <row r="658" ht="16.95" customHeight="1" spans="1:3">
      <c r="A658" s="255" t="s">
        <v>1265</v>
      </c>
      <c r="B658" s="259" t="s">
        <v>1266</v>
      </c>
      <c r="C658" s="258">
        <f>_xlfn.XLOOKUP(A658,一般公共预算支出表!$A$7:$A$1323,一般公共预算支出表!$C$7:$C$1323,0,0)</f>
        <v>913.76875</v>
      </c>
    </row>
    <row r="659" ht="16.95" customHeight="1" spans="1:3">
      <c r="A659" s="255" t="s">
        <v>1267</v>
      </c>
      <c r="B659" s="255" t="s">
        <v>1268</v>
      </c>
      <c r="C659" s="258">
        <f>_xlfn.XLOOKUP(A659,一般公共预算支出表!$A$7:$A$1323,一般公共预算支出表!$C$7:$C$1323,0,0)</f>
        <v>0</v>
      </c>
    </row>
    <row r="660" ht="16.95" customHeight="1" spans="1:3">
      <c r="A660" s="255" t="s">
        <v>1269</v>
      </c>
      <c r="B660" s="256" t="s">
        <v>1270</v>
      </c>
      <c r="C660" s="258">
        <f>_xlfn.XLOOKUP(A660,一般公共预算支出表!$A$7:$A$1323,一般公共预算支出表!$C$7:$C$1323,0,0)</f>
        <v>657.76875</v>
      </c>
    </row>
    <row r="661" ht="16.95" customHeight="1" spans="1:3">
      <c r="A661" s="255" t="s">
        <v>1271</v>
      </c>
      <c r="B661" s="255" t="s">
        <v>1272</v>
      </c>
      <c r="C661" s="258">
        <f>_xlfn.XLOOKUP(A661,一般公共预算支出表!$A$7:$A$1323,一般公共预算支出表!$C$7:$C$1323,0,0)</f>
        <v>256</v>
      </c>
    </row>
    <row r="662" ht="16.95" customHeight="1" spans="1:3">
      <c r="A662" s="255" t="s">
        <v>1273</v>
      </c>
      <c r="B662" s="259" t="s">
        <v>1274</v>
      </c>
      <c r="C662" s="258">
        <f>_xlfn.XLOOKUP(A662,一般公共预算支出表!$A$7:$A$1323,一般公共预算支出表!$C$7:$C$1323,0,0)</f>
        <v>1451.8</v>
      </c>
    </row>
    <row r="663" ht="16.95" customHeight="1" spans="1:3">
      <c r="A663" s="255" t="s">
        <v>1275</v>
      </c>
      <c r="B663" s="255" t="s">
        <v>153</v>
      </c>
      <c r="C663" s="258">
        <f>_xlfn.XLOOKUP(A663,一般公共预算支出表!$A$7:$A$1323,一般公共预算支出表!$C$7:$C$1323,0,0)</f>
        <v>1424.8</v>
      </c>
    </row>
    <row r="664" ht="16.95" customHeight="1" spans="1:3">
      <c r="A664" s="255" t="s">
        <v>1276</v>
      </c>
      <c r="B664" s="255" t="s">
        <v>155</v>
      </c>
      <c r="C664" s="258">
        <f>_xlfn.XLOOKUP(A664,一般公共预算支出表!$A$7:$A$1323,一般公共预算支出表!$C$7:$C$1323,0,0)</f>
        <v>0</v>
      </c>
    </row>
    <row r="665" ht="16.95" customHeight="1" spans="1:3">
      <c r="A665" s="255" t="s">
        <v>1277</v>
      </c>
      <c r="B665" s="255" t="s">
        <v>157</v>
      </c>
      <c r="C665" s="258">
        <f>_xlfn.XLOOKUP(A665,一般公共预算支出表!$A$7:$A$1323,一般公共预算支出表!$C$7:$C$1323,0,0)</f>
        <v>0</v>
      </c>
    </row>
    <row r="666" ht="16.95" customHeight="1" spans="1:3">
      <c r="A666" s="255" t="s">
        <v>1278</v>
      </c>
      <c r="B666" s="255" t="s">
        <v>1279</v>
      </c>
      <c r="C666" s="258">
        <f>_xlfn.XLOOKUP(A666,一般公共预算支出表!$A$7:$A$1323,一般公共预算支出表!$C$7:$C$1323,0,0)</f>
        <v>27</v>
      </c>
    </row>
    <row r="667" ht="16.95" customHeight="1" spans="1:3">
      <c r="A667" s="255" t="s">
        <v>1280</v>
      </c>
      <c r="B667" s="256" t="s">
        <v>1281</v>
      </c>
      <c r="C667" s="258">
        <f>_xlfn.XLOOKUP(A667,一般公共预算支出表!$A$7:$A$1323,一般公共预算支出表!$C$7:$C$1323,0,0)</f>
        <v>0</v>
      </c>
    </row>
    <row r="668" ht="16.95" customHeight="1" spans="1:3">
      <c r="A668" s="255" t="s">
        <v>1282</v>
      </c>
      <c r="B668" s="255" t="s">
        <v>171</v>
      </c>
      <c r="C668" s="258">
        <f>_xlfn.XLOOKUP(A668,一般公共预算支出表!$A$7:$A$1323,一般公共预算支出表!$C$7:$C$1323,0,0)</f>
        <v>0</v>
      </c>
    </row>
    <row r="669" ht="16.95" customHeight="1" spans="1:3">
      <c r="A669" s="255" t="s">
        <v>1283</v>
      </c>
      <c r="B669" s="255" t="s">
        <v>1284</v>
      </c>
      <c r="C669" s="258">
        <f>_xlfn.XLOOKUP(A669,一般公共预算支出表!$A$7:$A$1323,一般公共预算支出表!$C$7:$C$1323,0,0)</f>
        <v>0</v>
      </c>
    </row>
    <row r="670" ht="16.95" customHeight="1" spans="1:3">
      <c r="A670" s="255" t="s">
        <v>1285</v>
      </c>
      <c r="B670" s="259" t="s">
        <v>1286</v>
      </c>
      <c r="C670" s="258">
        <f>_xlfn.XLOOKUP(A670,一般公共预算支出表!$A$7:$A$1323,一般公共预算支出表!$C$7:$C$1323,0,0)</f>
        <v>0</v>
      </c>
    </row>
    <row r="671" ht="16.95" customHeight="1" spans="1:3">
      <c r="A671" s="255" t="s">
        <v>1287</v>
      </c>
      <c r="B671" s="255" t="s">
        <v>1288</v>
      </c>
      <c r="C671" s="258">
        <f>_xlfn.XLOOKUP(A671,一般公共预算支出表!$A$7:$A$1323,一般公共预算支出表!$C$7:$C$1323,0,0)</f>
        <v>0</v>
      </c>
    </row>
    <row r="672" ht="16.95" customHeight="1" spans="1:3">
      <c r="A672" s="255" t="s">
        <v>1289</v>
      </c>
      <c r="B672" s="255" t="s">
        <v>1290</v>
      </c>
      <c r="C672" s="258">
        <f>_xlfn.XLOOKUP(A672,一般公共预算支出表!$A$7:$A$1323,一般公共预算支出表!$C$7:$C$1323,0,0)</f>
        <v>0</v>
      </c>
    </row>
    <row r="673" ht="16.95" customHeight="1" spans="1:3">
      <c r="A673" s="255" t="s">
        <v>1291</v>
      </c>
      <c r="B673" s="259" t="s">
        <v>1292</v>
      </c>
      <c r="C673" s="258">
        <f>_xlfn.XLOOKUP(A673,一般公共预算支出表!$A$7:$A$1323,一般公共预算支出表!$C$7:$C$1323,0,0)</f>
        <v>0</v>
      </c>
    </row>
    <row r="674" ht="16.95" customHeight="1" spans="1:3">
      <c r="A674" s="255" t="s">
        <v>1293</v>
      </c>
      <c r="B674" s="255" t="s">
        <v>1294</v>
      </c>
      <c r="C674" s="258">
        <f>_xlfn.XLOOKUP(A674,一般公共预算支出表!$A$7:$A$1323,一般公共预算支出表!$C$7:$C$1323,0,0)</f>
        <v>0</v>
      </c>
    </row>
    <row r="675" ht="16.95" customHeight="1" spans="1:3">
      <c r="A675" s="255" t="s">
        <v>1295</v>
      </c>
      <c r="B675" s="255" t="s">
        <v>1296</v>
      </c>
      <c r="C675" s="258">
        <f>_xlfn.XLOOKUP(A675,一般公共预算支出表!$A$7:$A$1323,一般公共预算支出表!$C$7:$C$1323,0,0)</f>
        <v>19656.93158</v>
      </c>
    </row>
    <row r="676" ht="16.95" customHeight="1" spans="1:3">
      <c r="A676" s="255" t="s">
        <v>1297</v>
      </c>
      <c r="B676" s="256" t="s">
        <v>1298</v>
      </c>
      <c r="C676" s="258">
        <f>_xlfn.XLOOKUP(A676,一般公共预算支出表!$A$7:$A$1323,一般公共预算支出表!$C$7:$C$1323,0,0)</f>
        <v>3045.96</v>
      </c>
    </row>
    <row r="677" ht="16.95" customHeight="1" spans="1:3">
      <c r="A677" s="255" t="s">
        <v>1299</v>
      </c>
      <c r="B677" s="255" t="s">
        <v>153</v>
      </c>
      <c r="C677" s="258">
        <f>_xlfn.XLOOKUP(A677,一般公共预算支出表!$A$7:$A$1323,一般公共预算支出表!$C$7:$C$1323,0,0)</f>
        <v>3027.96</v>
      </c>
    </row>
    <row r="678" ht="16.95" customHeight="1" spans="1:3">
      <c r="A678" s="255" t="s">
        <v>1300</v>
      </c>
      <c r="B678" s="255" t="s">
        <v>155</v>
      </c>
      <c r="C678" s="258">
        <f>_xlfn.XLOOKUP(A678,一般公共预算支出表!$A$7:$A$1323,一般公共预算支出表!$C$7:$C$1323,0,0)</f>
        <v>18</v>
      </c>
    </row>
    <row r="679" ht="16.95" customHeight="1" spans="1:3">
      <c r="A679" s="255" t="s">
        <v>1301</v>
      </c>
      <c r="B679" s="255" t="s">
        <v>157</v>
      </c>
      <c r="C679" s="258">
        <f>_xlfn.XLOOKUP(A679,一般公共预算支出表!$A$7:$A$1323,一般公共预算支出表!$C$7:$C$1323,0,0)</f>
        <v>0</v>
      </c>
    </row>
    <row r="680" ht="16.95" customHeight="1" spans="1:3">
      <c r="A680" s="255" t="s">
        <v>1302</v>
      </c>
      <c r="B680" s="255" t="s">
        <v>1303</v>
      </c>
      <c r="C680" s="258">
        <f>_xlfn.XLOOKUP(A680,一般公共预算支出表!$A$7:$A$1323,一般公共预算支出表!$C$7:$C$1323,0,0)</f>
        <v>0</v>
      </c>
    </row>
    <row r="681" ht="16.95" customHeight="1" spans="1:3">
      <c r="A681" s="255" t="s">
        <v>1304</v>
      </c>
      <c r="B681" s="256" t="s">
        <v>1305</v>
      </c>
      <c r="C681" s="258">
        <f>_xlfn.XLOOKUP(A681,一般公共预算支出表!$A$7:$A$1323,一般公共预算支出表!$C$7:$C$1323,0,0)</f>
        <v>996.3</v>
      </c>
    </row>
    <row r="682" ht="16.95" customHeight="1" spans="1:3">
      <c r="A682" s="255" t="s">
        <v>1306</v>
      </c>
      <c r="B682" s="255" t="s">
        <v>1307</v>
      </c>
      <c r="C682" s="258">
        <f>_xlfn.XLOOKUP(A682,一般公共预算支出表!$A$7:$A$1323,一般公共预算支出表!$C$7:$C$1323,0,0)</f>
        <v>252.09</v>
      </c>
    </row>
    <row r="683" ht="16.95" customHeight="1" spans="1:3">
      <c r="A683" s="255" t="s">
        <v>1308</v>
      </c>
      <c r="B683" s="255" t="s">
        <v>1309</v>
      </c>
      <c r="C683" s="258">
        <f>_xlfn.XLOOKUP(A683,一般公共预算支出表!$A$7:$A$1323,一般公共预算支出表!$C$7:$C$1323,0,0)</f>
        <v>126.14</v>
      </c>
    </row>
    <row r="684" ht="16.95" customHeight="1" spans="1:3">
      <c r="A684" s="255" t="s">
        <v>1310</v>
      </c>
      <c r="B684" s="255" t="s">
        <v>1311</v>
      </c>
      <c r="C684" s="258">
        <f>_xlfn.XLOOKUP(A684,一般公共预算支出表!$A$7:$A$1323,一般公共预算支出表!$C$7:$C$1323,0,0)</f>
        <v>0</v>
      </c>
    </row>
    <row r="685" ht="16.95" customHeight="1" spans="1:3">
      <c r="A685" s="255" t="s">
        <v>1312</v>
      </c>
      <c r="B685" s="255" t="s">
        <v>1313</v>
      </c>
      <c r="C685" s="258">
        <f>_xlfn.XLOOKUP(A685,一般公共预算支出表!$A$7:$A$1323,一般公共预算支出表!$C$7:$C$1323,0,0)</f>
        <v>0</v>
      </c>
    </row>
    <row r="686" ht="16.95" customHeight="1" spans="1:3">
      <c r="A686" s="255" t="s">
        <v>1314</v>
      </c>
      <c r="B686" s="256" t="s">
        <v>1315</v>
      </c>
      <c r="C686" s="258">
        <f>_xlfn.XLOOKUP(A686,一般公共预算支出表!$A$7:$A$1323,一般公共预算支出表!$C$7:$C$1323,0,0)</f>
        <v>0</v>
      </c>
    </row>
    <row r="687" ht="16.95" customHeight="1" spans="1:3">
      <c r="A687" s="255" t="s">
        <v>1316</v>
      </c>
      <c r="B687" s="255" t="s">
        <v>1317</v>
      </c>
      <c r="C687" s="258">
        <f>_xlfn.XLOOKUP(A687,一般公共预算支出表!$A$7:$A$1323,一般公共预算支出表!$C$7:$C$1323,0,0)</f>
        <v>487.57</v>
      </c>
    </row>
    <row r="688" ht="16.95" customHeight="1" spans="1:3">
      <c r="A688" s="255" t="s">
        <v>1318</v>
      </c>
      <c r="B688" s="255" t="s">
        <v>1319</v>
      </c>
      <c r="C688" s="258">
        <f>_xlfn.XLOOKUP(A688,一般公共预算支出表!$A$7:$A$1323,一般公共预算支出表!$C$7:$C$1323,0,0)</f>
        <v>0</v>
      </c>
    </row>
    <row r="689" ht="16.95" customHeight="1" spans="1:3">
      <c r="A689" s="255" t="s">
        <v>1320</v>
      </c>
      <c r="B689" s="256" t="s">
        <v>1321</v>
      </c>
      <c r="C689" s="258">
        <f>_xlfn.XLOOKUP(A689,一般公共预算支出表!$A$7:$A$1323,一般公共预算支出表!$C$7:$C$1323,0,0)</f>
        <v>130.5</v>
      </c>
    </row>
    <row r="690" ht="16.95" customHeight="1" spans="1:3">
      <c r="A690" s="255" t="s">
        <v>1322</v>
      </c>
      <c r="B690" s="255" t="s">
        <v>1323</v>
      </c>
      <c r="C690" s="258">
        <f>_xlfn.XLOOKUP(A690,一般公共预算支出表!$A$7:$A$1323,一般公共预算支出表!$C$7:$C$1323,0,0)</f>
        <v>0</v>
      </c>
    </row>
    <row r="691" ht="16.95" customHeight="1" spans="1:3">
      <c r="A691" s="255" t="s">
        <v>1324</v>
      </c>
      <c r="B691" s="255" t="s">
        <v>1325</v>
      </c>
      <c r="C691" s="258">
        <f>_xlfn.XLOOKUP(A691,一般公共预算支出表!$A$7:$A$1323,一般公共预算支出表!$C$7:$C$1323,0,0)</f>
        <v>0</v>
      </c>
    </row>
    <row r="692" ht="16.95" customHeight="1" spans="1:3">
      <c r="A692" s="255" t="s">
        <v>1326</v>
      </c>
      <c r="B692" s="256" t="s">
        <v>1327</v>
      </c>
      <c r="C692" s="258">
        <f>_xlfn.XLOOKUP(A692,一般公共预算支出表!$A$7:$A$1323,一般公共预算支出表!$C$7:$C$1323,0,0)</f>
        <v>0</v>
      </c>
    </row>
    <row r="693" ht="16.95" customHeight="1" spans="1:3">
      <c r="A693" s="255" t="s">
        <v>1328</v>
      </c>
      <c r="B693" s="255" t="s">
        <v>1329</v>
      </c>
      <c r="C693" s="258">
        <f>_xlfn.XLOOKUP(A693,一般公共预算支出表!$A$7:$A$1323,一般公共预算支出表!$C$7:$C$1323,0,0)</f>
        <v>0</v>
      </c>
    </row>
    <row r="694" ht="16.95" customHeight="1" spans="1:3">
      <c r="A694" s="255" t="s">
        <v>1330</v>
      </c>
      <c r="B694" s="255" t="s">
        <v>1331</v>
      </c>
      <c r="C694" s="258">
        <f>_xlfn.XLOOKUP(A694,一般公共预算支出表!$A$7:$A$1323,一般公共预算支出表!$C$7:$C$1323,0,0)</f>
        <v>0</v>
      </c>
    </row>
    <row r="695" ht="16.95" customHeight="1" spans="1:3">
      <c r="A695" s="255" t="s">
        <v>1332</v>
      </c>
      <c r="B695" s="256" t="s">
        <v>1333</v>
      </c>
      <c r="C695" s="258">
        <f>_xlfn.XLOOKUP(A695,一般公共预算支出表!$A$7:$A$1323,一般公共预算支出表!$C$7:$C$1323,0,0)</f>
        <v>868.54632</v>
      </c>
    </row>
    <row r="696" ht="16.95" customHeight="1" spans="1:3">
      <c r="A696" s="255" t="s">
        <v>1334</v>
      </c>
      <c r="B696" s="255" t="s">
        <v>1335</v>
      </c>
      <c r="C696" s="258">
        <f>_xlfn.XLOOKUP(A696,一般公共预算支出表!$A$7:$A$1323,一般公共预算支出表!$C$7:$C$1323,0,0)</f>
        <v>62.96</v>
      </c>
    </row>
    <row r="697" ht="16.95" customHeight="1" spans="1:3">
      <c r="A697" s="255" t="s">
        <v>1336</v>
      </c>
      <c r="B697" s="255" t="s">
        <v>1337</v>
      </c>
      <c r="C697" s="258">
        <f>_xlfn.XLOOKUP(A697,一般公共预算支出表!$A$7:$A$1323,一般公共预算支出表!$C$7:$C$1323,0,0)</f>
        <v>805.58632</v>
      </c>
    </row>
    <row r="698" ht="16.95" customHeight="1" spans="1:3">
      <c r="A698" s="255" t="s">
        <v>1338</v>
      </c>
      <c r="B698" s="256" t="s">
        <v>1339</v>
      </c>
      <c r="C698" s="258">
        <f>_xlfn.XLOOKUP(A698,一般公共预算支出表!$A$7:$A$1323,一般公共预算支出表!$C$7:$C$1323,0,0)</f>
        <v>0</v>
      </c>
    </row>
    <row r="699" ht="16.95" customHeight="1" spans="1:3">
      <c r="A699" s="255" t="s">
        <v>1340</v>
      </c>
      <c r="B699" s="259" t="s">
        <v>1341</v>
      </c>
      <c r="C699" s="258">
        <f>_xlfn.XLOOKUP(A699,一般公共预算支出表!$A$7:$A$1323,一般公共预算支出表!$C$7:$C$1323,0,0)</f>
        <v>3151.866</v>
      </c>
    </row>
    <row r="700" ht="16.95" customHeight="1" spans="1:3">
      <c r="A700" s="255" t="s">
        <v>1342</v>
      </c>
      <c r="B700" s="255" t="s">
        <v>1343</v>
      </c>
      <c r="C700" s="258">
        <f>_xlfn.XLOOKUP(A700,一般公共预算支出表!$A$7:$A$1323,一般公共预算支出表!$C$7:$C$1323,0,0)</f>
        <v>1271.576</v>
      </c>
    </row>
    <row r="701" ht="16.95" customHeight="1" spans="1:3">
      <c r="A701" s="255" t="s">
        <v>1344</v>
      </c>
      <c r="B701" s="260" t="s">
        <v>1345</v>
      </c>
      <c r="C701" s="258">
        <f>_xlfn.XLOOKUP(A701,一般公共预算支出表!$A$7:$A$1323,一般公共预算支出表!$C$7:$C$1323,0,0)</f>
        <v>263.99</v>
      </c>
    </row>
    <row r="702" ht="16.95" customHeight="1" spans="1:3">
      <c r="A702" s="255" t="s">
        <v>1346</v>
      </c>
      <c r="B702" s="255" t="s">
        <v>1347</v>
      </c>
      <c r="C702" s="258">
        <f>_xlfn.XLOOKUP(A702,一般公共预算支出表!$A$7:$A$1323,一般公共预算支出表!$C$7:$C$1323,0,0)</f>
        <v>0</v>
      </c>
    </row>
    <row r="703" ht="16.95" customHeight="1" spans="1:3">
      <c r="A703" s="255" t="s">
        <v>1348</v>
      </c>
      <c r="B703" s="255" t="s">
        <v>1349</v>
      </c>
      <c r="C703" s="258">
        <f>_xlfn.XLOOKUP(A703,一般公共预算支出表!$A$7:$A$1323,一般公共预算支出表!$C$7:$C$1323,0,0)</f>
        <v>0</v>
      </c>
    </row>
    <row r="704" ht="16.95" customHeight="1" spans="1:3">
      <c r="A704" s="255" t="s">
        <v>1350</v>
      </c>
      <c r="B704" s="255" t="s">
        <v>1351</v>
      </c>
      <c r="C704" s="258">
        <f>_xlfn.XLOOKUP(A704,一般公共预算支出表!$A$7:$A$1323,一般公共预算支出表!$C$7:$C$1323,0,0)</f>
        <v>0</v>
      </c>
    </row>
    <row r="705" ht="16.95" customHeight="1" spans="1:3">
      <c r="A705" s="255" t="s">
        <v>1352</v>
      </c>
      <c r="B705" s="260" t="s">
        <v>1353</v>
      </c>
      <c r="C705" s="258">
        <f>_xlfn.XLOOKUP(A705,一般公共预算支出表!$A$7:$A$1323,一般公共预算支出表!$C$7:$C$1323,0,0)</f>
        <v>0</v>
      </c>
    </row>
    <row r="706" ht="16.95" customHeight="1" spans="1:3">
      <c r="A706" s="255" t="s">
        <v>1354</v>
      </c>
      <c r="B706" s="255" t="s">
        <v>1355</v>
      </c>
      <c r="C706" s="258">
        <f>_xlfn.XLOOKUP(A706,一般公共预算支出表!$A$7:$A$1323,一般公共预算支出表!$C$7:$C$1323,0,0)</f>
        <v>0</v>
      </c>
    </row>
    <row r="707" ht="16.95" customHeight="1" spans="1:3">
      <c r="A707" s="255" t="s">
        <v>1356</v>
      </c>
      <c r="B707" s="255" t="s">
        <v>1357</v>
      </c>
      <c r="C707" s="258">
        <f>_xlfn.XLOOKUP(A707,一般公共预算支出表!$A$7:$A$1323,一般公共预算支出表!$C$7:$C$1323,0,0)</f>
        <v>616.3</v>
      </c>
    </row>
    <row r="708" ht="16.95" customHeight="1" spans="1:3">
      <c r="A708" s="255" t="s">
        <v>1358</v>
      </c>
      <c r="B708" s="255" t="s">
        <v>1359</v>
      </c>
      <c r="C708" s="258">
        <f>_xlfn.XLOOKUP(A708,一般公共预算支出表!$A$7:$A$1323,一般公共预算支出表!$C$7:$C$1323,0,0)</f>
        <v>1000</v>
      </c>
    </row>
    <row r="709" ht="16.95" customHeight="1" spans="1:3">
      <c r="A709" s="255" t="s">
        <v>1360</v>
      </c>
      <c r="B709" s="255" t="s">
        <v>1361</v>
      </c>
      <c r="C709" s="258">
        <f>_xlfn.XLOOKUP(A709,一般公共预算支出表!$A$7:$A$1323,一般公共预算支出表!$C$7:$C$1323,0,0)</f>
        <v>0</v>
      </c>
    </row>
    <row r="710" ht="16.95" customHeight="1" spans="1:3">
      <c r="A710" s="255" t="s">
        <v>1362</v>
      </c>
      <c r="B710" s="260" t="s">
        <v>1363</v>
      </c>
      <c r="C710" s="258">
        <f>_xlfn.XLOOKUP(A710,一般公共预算支出表!$A$7:$A$1323,一般公共预算支出表!$C$7:$C$1323,0,0)</f>
        <v>0</v>
      </c>
    </row>
    <row r="711" ht="16.95" customHeight="1" spans="1:3">
      <c r="A711" s="255" t="s">
        <v>1364</v>
      </c>
      <c r="B711" s="259" t="s">
        <v>1365</v>
      </c>
      <c r="C711" s="258">
        <f>_xlfn.XLOOKUP(A711,一般公共预算支出表!$A$7:$A$1323,一般公共预算支出表!$C$7:$C$1323,0,0)</f>
        <v>0</v>
      </c>
    </row>
    <row r="712" ht="16.95" customHeight="1" spans="1:3">
      <c r="A712" s="255" t="s">
        <v>1366</v>
      </c>
      <c r="B712" s="256" t="s">
        <v>1367</v>
      </c>
      <c r="C712" s="258">
        <f>_xlfn.XLOOKUP(A712,一般公共预算支出表!$A$7:$A$1323,一般公共预算支出表!$C$7:$C$1323,0,0)</f>
        <v>0</v>
      </c>
    </row>
    <row r="713" ht="16.95" customHeight="1" spans="1:3">
      <c r="A713" s="255" t="s">
        <v>1368</v>
      </c>
      <c r="B713" s="256" t="s">
        <v>1369</v>
      </c>
      <c r="C713" s="258">
        <f>_xlfn.XLOOKUP(A713,一般公共预算支出表!$A$7:$A$1323,一般公共预算支出表!$C$7:$C$1323,0,0)</f>
        <v>0</v>
      </c>
    </row>
    <row r="714" ht="16.95" customHeight="1" spans="1:3">
      <c r="A714" s="255" t="s">
        <v>1370</v>
      </c>
      <c r="B714" s="259" t="s">
        <v>1371</v>
      </c>
      <c r="C714" s="258">
        <f>_xlfn.XLOOKUP(A714,一般公共预算支出表!$A$7:$A$1323,一般公共预算支出表!$C$7:$C$1323,0,0)</f>
        <v>0</v>
      </c>
    </row>
    <row r="715" ht="16.95" customHeight="1" spans="1:3">
      <c r="A715" s="255" t="s">
        <v>1372</v>
      </c>
      <c r="B715" s="255" t="s">
        <v>1373</v>
      </c>
      <c r="C715" s="258">
        <f>_xlfn.XLOOKUP(A715,一般公共预算支出表!$A$7:$A$1323,一般公共预算支出表!$C$7:$C$1323,0,0)</f>
        <v>0</v>
      </c>
    </row>
    <row r="716" ht="16.95" customHeight="1" spans="1:3">
      <c r="A716" s="255" t="s">
        <v>1374</v>
      </c>
      <c r="B716" s="255" t="s">
        <v>1375</v>
      </c>
      <c r="C716" s="258">
        <f>_xlfn.XLOOKUP(A716,一般公共预算支出表!$A$7:$A$1323,一般公共预算支出表!$C$7:$C$1323,0,0)</f>
        <v>0</v>
      </c>
    </row>
    <row r="717" ht="16.95" customHeight="1" spans="1:3">
      <c r="A717" s="255" t="s">
        <v>1376</v>
      </c>
      <c r="B717" s="255" t="s">
        <v>1377</v>
      </c>
      <c r="C717" s="258">
        <f>_xlfn.XLOOKUP(A717,一般公共预算支出表!$A$7:$A$1323,一般公共预算支出表!$C$7:$C$1323,0,0)</f>
        <v>0</v>
      </c>
    </row>
    <row r="718" ht="16.95" customHeight="1" spans="1:3">
      <c r="A718" s="255" t="s">
        <v>1378</v>
      </c>
      <c r="B718" s="256" t="s">
        <v>1379</v>
      </c>
      <c r="C718" s="258">
        <f>_xlfn.XLOOKUP(A718,一般公共预算支出表!$A$7:$A$1323,一般公共预算支出表!$C$7:$C$1323,0,0)</f>
        <v>5578.44126</v>
      </c>
    </row>
    <row r="719" ht="16.95" customHeight="1" spans="1:3">
      <c r="A719" s="255" t="s">
        <v>1380</v>
      </c>
      <c r="B719" s="255" t="s">
        <v>1381</v>
      </c>
      <c r="C719" s="258">
        <f>_xlfn.XLOOKUP(A719,一般公共预算支出表!$A$7:$A$1323,一般公共预算支出表!$C$7:$C$1323,0,0)</f>
        <v>5578.44126</v>
      </c>
    </row>
    <row r="720" ht="16.95" customHeight="1" spans="1:3">
      <c r="A720" s="255" t="s">
        <v>1382</v>
      </c>
      <c r="B720" s="255" t="s">
        <v>1383</v>
      </c>
      <c r="C720" s="258">
        <f>_xlfn.XLOOKUP(A720,一般公共预算支出表!$A$7:$A$1323,一般公共预算支出表!$C$7:$C$1323,0,0)</f>
        <v>0</v>
      </c>
    </row>
    <row r="721" ht="16.95" customHeight="1" spans="1:3">
      <c r="A721" s="255" t="s">
        <v>1384</v>
      </c>
      <c r="B721" s="255" t="s">
        <v>1385</v>
      </c>
      <c r="C721" s="258">
        <f>_xlfn.XLOOKUP(A721,一般公共预算支出表!$A$7:$A$1323,一般公共预算支出表!$C$7:$C$1323,0,0)</f>
        <v>0</v>
      </c>
    </row>
    <row r="722" ht="16.95" customHeight="1" spans="1:3">
      <c r="A722" s="255" t="s">
        <v>1386</v>
      </c>
      <c r="B722" s="255" t="s">
        <v>1387</v>
      </c>
      <c r="C722" s="258">
        <f>_xlfn.XLOOKUP(A722,一般公共预算支出表!$A$7:$A$1323,一般公共预算支出表!$C$7:$C$1323,0,0)</f>
        <v>0</v>
      </c>
    </row>
    <row r="723" ht="16.95" customHeight="1" spans="1:3">
      <c r="A723" s="255" t="s">
        <v>1388</v>
      </c>
      <c r="B723" s="259" t="s">
        <v>1389</v>
      </c>
      <c r="C723" s="258">
        <f>_xlfn.XLOOKUP(A723,一般公共预算支出表!$A$7:$A$1323,一般公共预算支出表!$C$7:$C$1323,0,0)</f>
        <v>5506</v>
      </c>
    </row>
    <row r="724" ht="16.95" customHeight="1" spans="1:3">
      <c r="A724" s="255" t="s">
        <v>1390</v>
      </c>
      <c r="B724" s="255" t="s">
        <v>1391</v>
      </c>
      <c r="C724" s="258">
        <f>_xlfn.XLOOKUP(A724,一般公共预算支出表!$A$7:$A$1323,一般公共预算支出表!$C$7:$C$1323,0,0)</f>
        <v>0</v>
      </c>
    </row>
    <row r="725" ht="16.95" customHeight="1" spans="1:3">
      <c r="A725" s="255" t="s">
        <v>1392</v>
      </c>
      <c r="B725" s="255" t="s">
        <v>1393</v>
      </c>
      <c r="C725" s="258">
        <f>_xlfn.XLOOKUP(A725,一般公共预算支出表!$A$7:$A$1323,一般公共预算支出表!$C$7:$C$1323,0,0)</f>
        <v>5506</v>
      </c>
    </row>
    <row r="726" ht="16.95" customHeight="1" spans="1:3">
      <c r="A726" s="255" t="s">
        <v>1394</v>
      </c>
      <c r="B726" s="255" t="s">
        <v>1395</v>
      </c>
      <c r="C726" s="258">
        <f>_xlfn.XLOOKUP(A726,一般公共预算支出表!$A$7:$A$1323,一般公共预算支出表!$C$7:$C$1323,0,0)</f>
        <v>0</v>
      </c>
    </row>
    <row r="727" ht="16.95" customHeight="1" spans="1:3">
      <c r="A727" s="255" t="s">
        <v>1396</v>
      </c>
      <c r="B727" s="259" t="s">
        <v>1397</v>
      </c>
      <c r="C727" s="258">
        <f>_xlfn.XLOOKUP(A727,一般公共预算支出表!$A$7:$A$1323,一般公共预算支出表!$C$7:$C$1323,0,0)</f>
        <v>0</v>
      </c>
    </row>
    <row r="728" ht="16.95" customHeight="1" spans="1:3">
      <c r="A728" s="255" t="s">
        <v>1398</v>
      </c>
      <c r="B728" s="255" t="s">
        <v>1399</v>
      </c>
      <c r="C728" s="258">
        <f>_xlfn.XLOOKUP(A728,一般公共预算支出表!$A$7:$A$1323,一般公共预算支出表!$C$7:$C$1323,0,0)</f>
        <v>0</v>
      </c>
    </row>
    <row r="729" ht="16.95" customHeight="1" spans="1:3">
      <c r="A729" s="255" t="s">
        <v>1400</v>
      </c>
      <c r="B729" s="255" t="s">
        <v>1401</v>
      </c>
      <c r="C729" s="258">
        <f>_xlfn.XLOOKUP(A729,一般公共预算支出表!$A$7:$A$1323,一般公共预算支出表!$C$7:$C$1323,0,0)</f>
        <v>0</v>
      </c>
    </row>
    <row r="730" ht="16.95" customHeight="1" spans="1:3">
      <c r="A730" s="255" t="s">
        <v>1402</v>
      </c>
      <c r="B730" s="255" t="s">
        <v>1403</v>
      </c>
      <c r="C730" s="258">
        <f>_xlfn.XLOOKUP(A730,一般公共预算支出表!$A$7:$A$1323,一般公共预算支出表!$C$7:$C$1323,0,0)</f>
        <v>0</v>
      </c>
    </row>
    <row r="731" ht="16.95" customHeight="1" spans="1:3">
      <c r="A731" s="255" t="s">
        <v>1404</v>
      </c>
      <c r="B731" s="256" t="s">
        <v>1405</v>
      </c>
      <c r="C731" s="258">
        <f>_xlfn.XLOOKUP(A731,一般公共预算支出表!$A$7:$A$1323,一般公共预算支出表!$C$7:$C$1323,0,0)</f>
        <v>0</v>
      </c>
    </row>
    <row r="732" ht="16.95" customHeight="1" spans="1:3">
      <c r="A732" s="255" t="s">
        <v>1406</v>
      </c>
      <c r="B732" s="255" t="s">
        <v>1407</v>
      </c>
      <c r="C732" s="258">
        <f>_xlfn.XLOOKUP(A732,一般公共预算支出表!$A$7:$A$1323,一般公共预算支出表!$C$7:$C$1323,0,0)</f>
        <v>0</v>
      </c>
    </row>
    <row r="733" ht="16.95" customHeight="1" spans="1:3">
      <c r="A733" s="255" t="s">
        <v>1408</v>
      </c>
      <c r="B733" s="255" t="s">
        <v>1409</v>
      </c>
      <c r="C733" s="258">
        <f>_xlfn.XLOOKUP(A733,一般公共预算支出表!$A$7:$A$1323,一般公共预算支出表!$C$7:$C$1323,0,0)</f>
        <v>0</v>
      </c>
    </row>
    <row r="734" ht="16.95" customHeight="1" spans="1:3">
      <c r="A734" s="255" t="s">
        <v>1410</v>
      </c>
      <c r="B734" s="259" t="s">
        <v>1411</v>
      </c>
      <c r="C734" s="258">
        <f>_xlfn.XLOOKUP(A734,一般公共预算支出表!$A$7:$A$1323,一般公共预算支出表!$C$7:$C$1323,0,0)</f>
        <v>509.818</v>
      </c>
    </row>
    <row r="735" ht="16.95" customHeight="1" spans="1:3">
      <c r="A735" s="255" t="s">
        <v>1412</v>
      </c>
      <c r="B735" s="256" t="s">
        <v>153</v>
      </c>
      <c r="C735" s="258">
        <f>_xlfn.XLOOKUP(A735,一般公共预算支出表!$A$7:$A$1323,一般公共预算支出表!$C$7:$C$1323,0,0)</f>
        <v>413.818</v>
      </c>
    </row>
    <row r="736" ht="16.95" customHeight="1" spans="1:3">
      <c r="A736" s="255" t="s">
        <v>1413</v>
      </c>
      <c r="B736" s="255" t="s">
        <v>155</v>
      </c>
      <c r="C736" s="258">
        <f>_xlfn.XLOOKUP(A736,一般公共预算支出表!$A$7:$A$1323,一般公共预算支出表!$C$7:$C$1323,0,0)</f>
        <v>0</v>
      </c>
    </row>
    <row r="737" ht="16.95" customHeight="1" spans="1:3">
      <c r="A737" s="255" t="s">
        <v>1414</v>
      </c>
      <c r="B737" s="255" t="s">
        <v>157</v>
      </c>
      <c r="C737" s="258">
        <f>_xlfn.XLOOKUP(A737,一般公共预算支出表!$A$7:$A$1323,一般公共预算支出表!$C$7:$C$1323,0,0)</f>
        <v>0</v>
      </c>
    </row>
    <row r="738" ht="16.95" customHeight="1" spans="1:3">
      <c r="A738" s="255" t="s">
        <v>1415</v>
      </c>
      <c r="B738" s="255" t="s">
        <v>254</v>
      </c>
      <c r="C738" s="258">
        <f>_xlfn.XLOOKUP(A738,一般公共预算支出表!$A$7:$A$1323,一般公共预算支出表!$C$7:$C$1323,0,0)</f>
        <v>0</v>
      </c>
    </row>
    <row r="739" ht="16.95" customHeight="1" spans="1:3">
      <c r="A739" s="255" t="s">
        <v>1416</v>
      </c>
      <c r="B739" s="255" t="s">
        <v>1417</v>
      </c>
      <c r="C739" s="258">
        <f>_xlfn.XLOOKUP(A739,一般公共预算支出表!$A$7:$A$1323,一般公共预算支出表!$C$7:$C$1323,0,0)</f>
        <v>96</v>
      </c>
    </row>
    <row r="740" ht="16.95" customHeight="1" spans="1:3">
      <c r="A740" s="255" t="s">
        <v>1418</v>
      </c>
      <c r="B740" s="255" t="s">
        <v>1419</v>
      </c>
      <c r="C740" s="258">
        <f>_xlfn.XLOOKUP(A740,一般公共预算支出表!$A$7:$A$1323,一般公共预算支出表!$C$7:$C$1323,0,0)</f>
        <v>0</v>
      </c>
    </row>
    <row r="741" ht="16.95" customHeight="1" spans="1:3">
      <c r="A741" s="255" t="s">
        <v>1420</v>
      </c>
      <c r="B741" s="255" t="s">
        <v>171</v>
      </c>
      <c r="C741" s="258">
        <f>_xlfn.XLOOKUP(A741,一般公共预算支出表!$A$7:$A$1323,一般公共预算支出表!$C$7:$C$1323,0,0)</f>
        <v>0</v>
      </c>
    </row>
    <row r="742" ht="16.95" customHeight="1" spans="1:3">
      <c r="A742" s="255" t="s">
        <v>1421</v>
      </c>
      <c r="B742" s="255" t="s">
        <v>1422</v>
      </c>
      <c r="C742" s="258">
        <f>_xlfn.XLOOKUP(A742,一般公共预算支出表!$A$7:$A$1323,一般公共预算支出表!$C$7:$C$1323,0,0)</f>
        <v>0</v>
      </c>
    </row>
    <row r="743" ht="16.95" customHeight="1" spans="1:3">
      <c r="A743" s="255" t="s">
        <v>1423</v>
      </c>
      <c r="B743" s="259" t="s">
        <v>1424</v>
      </c>
      <c r="C743" s="258">
        <f>_xlfn.XLOOKUP(A743,一般公共预算支出表!$A$7:$A$1323,一般公共预算支出表!$C$7:$C$1323,0,0)</f>
        <v>0</v>
      </c>
    </row>
    <row r="744" ht="16.95" customHeight="1" spans="1:3">
      <c r="A744" s="255" t="s">
        <v>1425</v>
      </c>
      <c r="B744" s="255" t="s">
        <v>1426</v>
      </c>
      <c r="C744" s="258">
        <f>_xlfn.XLOOKUP(A744,一般公共预算支出表!$A$7:$A$1323,一般公共预算支出表!$C$7:$C$1323,0,0)</f>
        <v>0</v>
      </c>
    </row>
    <row r="745" ht="16.95" customHeight="1" spans="1:3">
      <c r="A745" s="255" t="s">
        <v>1427</v>
      </c>
      <c r="B745" s="259" t="s">
        <v>1428</v>
      </c>
      <c r="C745" s="258">
        <f>_xlfn.XLOOKUP(A745,一般公共预算支出表!$A$7:$A$1323,一般公共预算支出表!$C$7:$C$1323,0,0)</f>
        <v>0</v>
      </c>
    </row>
    <row r="746" ht="16.95" customHeight="1" spans="1:3">
      <c r="A746" s="255" t="s">
        <v>1429</v>
      </c>
      <c r="B746" s="255" t="s">
        <v>1430</v>
      </c>
      <c r="C746" s="258">
        <f>_xlfn.XLOOKUP(A746,一般公共预算支出表!$A$7:$A$1323,一般公共预算支出表!$C$7:$C$1323,0,0)</f>
        <v>0</v>
      </c>
    </row>
    <row r="747" ht="16.95" customHeight="1" spans="1:3">
      <c r="A747" s="255" t="s">
        <v>1431</v>
      </c>
      <c r="B747" s="256" t="s">
        <v>1432</v>
      </c>
      <c r="C747" s="258">
        <f>_xlfn.XLOOKUP(A747,一般公共预算支出表!$A$7:$A$1323,一般公共预算支出表!$C$7:$C$1323,0,0)</f>
        <v>345.49</v>
      </c>
    </row>
    <row r="748" ht="16.95" customHeight="1" spans="1:3">
      <c r="A748" s="255" t="s">
        <v>1433</v>
      </c>
      <c r="B748" s="259" t="s">
        <v>1434</v>
      </c>
      <c r="C748" s="258">
        <f>_xlfn.XLOOKUP(A748,一般公共预算支出表!$A$7:$A$1323,一般公共预算支出表!$C$7:$C$1323,0,0)</f>
        <v>0</v>
      </c>
    </row>
    <row r="749" ht="16.95" customHeight="1" spans="1:3">
      <c r="A749" s="255" t="s">
        <v>1435</v>
      </c>
      <c r="B749" s="255" t="s">
        <v>153</v>
      </c>
      <c r="C749" s="258">
        <f>_xlfn.XLOOKUP(A749,一般公共预算支出表!$A$7:$A$1323,一般公共预算支出表!$C$7:$C$1323,0,0)</f>
        <v>0</v>
      </c>
    </row>
    <row r="750" ht="16.95" customHeight="1" spans="1:3">
      <c r="A750" s="255" t="s">
        <v>1436</v>
      </c>
      <c r="B750" s="256" t="s">
        <v>155</v>
      </c>
      <c r="C750" s="258">
        <f>_xlfn.XLOOKUP(A750,一般公共预算支出表!$A$7:$A$1323,一般公共预算支出表!$C$7:$C$1323,0,0)</f>
        <v>0</v>
      </c>
    </row>
    <row r="751" ht="16.95" customHeight="1" spans="1:3">
      <c r="A751" s="255" t="s">
        <v>1437</v>
      </c>
      <c r="B751" s="255" t="s">
        <v>157</v>
      </c>
      <c r="C751" s="258">
        <f>_xlfn.XLOOKUP(A751,一般公共预算支出表!$A$7:$A$1323,一般公共预算支出表!$C$7:$C$1323,0,0)</f>
        <v>0</v>
      </c>
    </row>
    <row r="752" ht="16.95" customHeight="1" spans="1:3">
      <c r="A752" s="255" t="s">
        <v>1438</v>
      </c>
      <c r="B752" s="255" t="s">
        <v>1439</v>
      </c>
      <c r="C752" s="258">
        <f>_xlfn.XLOOKUP(A752,一般公共预算支出表!$A$7:$A$1323,一般公共预算支出表!$C$7:$C$1323,0,0)</f>
        <v>0</v>
      </c>
    </row>
    <row r="753" ht="16.95" customHeight="1" spans="1:3">
      <c r="A753" s="255" t="s">
        <v>1440</v>
      </c>
      <c r="B753" s="255" t="s">
        <v>1441</v>
      </c>
      <c r="C753" s="258">
        <f>_xlfn.XLOOKUP(A753,一般公共预算支出表!$A$7:$A$1323,一般公共预算支出表!$C$7:$C$1323,0,0)</f>
        <v>0</v>
      </c>
    </row>
    <row r="754" ht="16.95" customHeight="1" spans="1:3">
      <c r="A754" s="255" t="s">
        <v>1442</v>
      </c>
      <c r="B754" s="256" t="s">
        <v>1443</v>
      </c>
      <c r="C754" s="258">
        <f>_xlfn.XLOOKUP(A754,一般公共预算支出表!$A$7:$A$1323,一般公共预算支出表!$C$7:$C$1323,0,0)</f>
        <v>0</v>
      </c>
    </row>
    <row r="755" ht="16.95" customHeight="1" spans="1:3">
      <c r="A755" s="255" t="s">
        <v>1444</v>
      </c>
      <c r="B755" s="255" t="s">
        <v>1445</v>
      </c>
      <c r="C755" s="258">
        <f>_xlfn.XLOOKUP(A755,一般公共预算支出表!$A$7:$A$1323,一般公共预算支出表!$C$7:$C$1323,0,0)</f>
        <v>0</v>
      </c>
    </row>
    <row r="756" ht="16.95" customHeight="1" spans="1:3">
      <c r="A756" s="255" t="s">
        <v>1446</v>
      </c>
      <c r="B756" s="255" t="s">
        <v>1447</v>
      </c>
      <c r="C756" s="258">
        <f>_xlfn.XLOOKUP(A756,一般公共预算支出表!$A$7:$A$1323,一般公共预算支出表!$C$7:$C$1323,0,0)</f>
        <v>0</v>
      </c>
    </row>
    <row r="757" ht="16.95" customHeight="1" spans="1:3">
      <c r="A757" s="255" t="s">
        <v>1448</v>
      </c>
      <c r="B757" s="255" t="s">
        <v>1449</v>
      </c>
      <c r="C757" s="258">
        <f>_xlfn.XLOOKUP(A757,一般公共预算支出表!$A$7:$A$1323,一般公共预算支出表!$C$7:$C$1323,0,0)</f>
        <v>0</v>
      </c>
    </row>
    <row r="758" ht="16.95" customHeight="1" spans="1:3">
      <c r="A758" s="255" t="s">
        <v>1450</v>
      </c>
      <c r="B758" s="259" t="s">
        <v>1451</v>
      </c>
      <c r="C758" s="258">
        <f>_xlfn.XLOOKUP(A758,一般公共预算支出表!$A$7:$A$1323,一般公共预算支出表!$C$7:$C$1323,0,0)</f>
        <v>0</v>
      </c>
    </row>
    <row r="759" ht="16.95" customHeight="1" spans="1:3">
      <c r="A759" s="255" t="s">
        <v>1452</v>
      </c>
      <c r="B759" s="255" t="s">
        <v>1453</v>
      </c>
      <c r="C759" s="258">
        <f>_xlfn.XLOOKUP(A759,一般公共预算支出表!$A$7:$A$1323,一般公共预算支出表!$C$7:$C$1323,0,0)</f>
        <v>0</v>
      </c>
    </row>
    <row r="760" ht="16.95" customHeight="1" spans="1:3">
      <c r="A760" s="255" t="s">
        <v>1454</v>
      </c>
      <c r="B760" s="255" t="s">
        <v>1455</v>
      </c>
      <c r="C760" s="258">
        <f>_xlfn.XLOOKUP(A760,一般公共预算支出表!$A$7:$A$1323,一般公共预算支出表!$C$7:$C$1323,0,0)</f>
        <v>0</v>
      </c>
    </row>
    <row r="761" ht="16.95" customHeight="1" spans="1:3">
      <c r="A761" s="255" t="s">
        <v>1456</v>
      </c>
      <c r="B761" s="255" t="s">
        <v>1457</v>
      </c>
      <c r="C761" s="258">
        <f>_xlfn.XLOOKUP(A761,一般公共预算支出表!$A$7:$A$1323,一般公共预算支出表!$C$7:$C$1323,0,0)</f>
        <v>0</v>
      </c>
    </row>
    <row r="762" ht="16.95" customHeight="1" spans="1:3">
      <c r="A762" s="255" t="s">
        <v>1458</v>
      </c>
      <c r="B762" s="259" t="s">
        <v>1459</v>
      </c>
      <c r="C762" s="258">
        <f>_xlfn.XLOOKUP(A762,一般公共预算支出表!$A$7:$A$1323,一般公共预算支出表!$C$7:$C$1323,0,0)</f>
        <v>16.8</v>
      </c>
    </row>
    <row r="763" ht="16.95" customHeight="1" spans="1:3">
      <c r="A763" s="255" t="s">
        <v>1460</v>
      </c>
      <c r="B763" s="255" t="s">
        <v>1461</v>
      </c>
      <c r="C763" s="258">
        <f>_xlfn.XLOOKUP(A763,一般公共预算支出表!$A$7:$A$1323,一般公共预算支出表!$C$7:$C$1323,0,0)</f>
        <v>0</v>
      </c>
    </row>
    <row r="764" ht="16.95" customHeight="1" spans="1:3">
      <c r="A764" s="255" t="s">
        <v>1462</v>
      </c>
      <c r="B764" s="256" t="s">
        <v>1463</v>
      </c>
      <c r="C764" s="258">
        <f>_xlfn.XLOOKUP(A764,一般公共预算支出表!$A$7:$A$1323,一般公共预算支出表!$C$7:$C$1323,0,0)</f>
        <v>16.8</v>
      </c>
    </row>
    <row r="765" ht="16.95" customHeight="1" spans="1:3">
      <c r="A765" s="255" t="s">
        <v>1464</v>
      </c>
      <c r="B765" s="255" t="s">
        <v>1465</v>
      </c>
      <c r="C765" s="258">
        <f>_xlfn.XLOOKUP(A765,一般公共预算支出表!$A$7:$A$1323,一般公共预算支出表!$C$7:$C$1323,0,0)</f>
        <v>0</v>
      </c>
    </row>
    <row r="766" ht="16.95" customHeight="1" spans="1:3">
      <c r="A766" s="255" t="s">
        <v>1466</v>
      </c>
      <c r="B766" s="255" t="s">
        <v>1467</v>
      </c>
      <c r="C766" s="258">
        <f>_xlfn.XLOOKUP(A766,一般公共预算支出表!$A$7:$A$1323,一般公共预算支出表!$C$7:$C$1323,0,0)</f>
        <v>0</v>
      </c>
    </row>
    <row r="767" ht="16.95" customHeight="1" spans="1:3">
      <c r="A767" s="255" t="s">
        <v>1468</v>
      </c>
      <c r="B767" s="255" t="s">
        <v>1469</v>
      </c>
      <c r="C767" s="258">
        <f>_xlfn.XLOOKUP(A767,一般公共预算支出表!$A$7:$A$1323,一般公共预算支出表!$C$7:$C$1323,0,0)</f>
        <v>0</v>
      </c>
    </row>
    <row r="768" ht="16.95" customHeight="1" spans="1:3">
      <c r="A768" s="255" t="s">
        <v>1470</v>
      </c>
      <c r="B768" s="255" t="s">
        <v>1471</v>
      </c>
      <c r="C768" s="258">
        <f>_xlfn.XLOOKUP(A768,一般公共预算支出表!$A$7:$A$1323,一般公共预算支出表!$C$7:$C$1323,0,0)</f>
        <v>0</v>
      </c>
    </row>
    <row r="769" ht="16.95" customHeight="1" spans="1:3">
      <c r="A769" s="255" t="s">
        <v>1472</v>
      </c>
      <c r="B769" s="256" t="s">
        <v>1473</v>
      </c>
      <c r="C769" s="258">
        <f>_xlfn.XLOOKUP(A769,一般公共预算支出表!$A$7:$A$1323,一般公共预算支出表!$C$7:$C$1323,0,0)</f>
        <v>0</v>
      </c>
    </row>
    <row r="770" ht="16.95" customHeight="1" spans="1:3">
      <c r="A770" s="255" t="s">
        <v>1474</v>
      </c>
      <c r="B770" s="255" t="s">
        <v>1475</v>
      </c>
      <c r="C770" s="258">
        <f>_xlfn.XLOOKUP(A770,一般公共预算支出表!$A$7:$A$1323,一般公共预算支出表!$C$7:$C$1323,0,0)</f>
        <v>0</v>
      </c>
    </row>
    <row r="771" ht="16.95" customHeight="1" spans="1:3">
      <c r="A771" s="255" t="s">
        <v>1476</v>
      </c>
      <c r="B771" s="259" t="s">
        <v>1477</v>
      </c>
      <c r="C771" s="258">
        <f>_xlfn.XLOOKUP(A771,一般公共预算支出表!$A$7:$A$1323,一般公共预算支出表!$C$7:$C$1323,0,0)</f>
        <v>95</v>
      </c>
    </row>
    <row r="772" ht="16.95" customHeight="1" spans="1:3">
      <c r="A772" s="255" t="s">
        <v>1478</v>
      </c>
      <c r="B772" s="255" t="s">
        <v>1479</v>
      </c>
      <c r="C772" s="258">
        <f>_xlfn.XLOOKUP(A772,一般公共预算支出表!$A$7:$A$1323,一般公共预算支出表!$C$7:$C$1323,0,0)</f>
        <v>0</v>
      </c>
    </row>
    <row r="773" ht="16.95" customHeight="1" spans="1:3">
      <c r="A773" s="255" t="s">
        <v>1480</v>
      </c>
      <c r="B773" s="255" t="s">
        <v>1481</v>
      </c>
      <c r="C773" s="258">
        <f>_xlfn.XLOOKUP(A773,一般公共预算支出表!$A$7:$A$1323,一般公共预算支出表!$C$7:$C$1323,0,0)</f>
        <v>0</v>
      </c>
    </row>
    <row r="774" ht="16.95" customHeight="1" spans="1:3">
      <c r="A774" s="255" t="s">
        <v>1482</v>
      </c>
      <c r="B774" s="255" t="s">
        <v>1483</v>
      </c>
      <c r="C774" s="258">
        <f>_xlfn.XLOOKUP(A774,一般公共预算支出表!$A$7:$A$1323,一般公共预算支出表!$C$7:$C$1323,0,0)</f>
        <v>0</v>
      </c>
    </row>
    <row r="775" ht="16.95" customHeight="1" spans="1:3">
      <c r="A775" s="255" t="s">
        <v>1484</v>
      </c>
      <c r="B775" s="256" t="s">
        <v>1485</v>
      </c>
      <c r="C775" s="258">
        <f>_xlfn.XLOOKUP(A775,一般公共预算支出表!$A$7:$A$1323,一般公共预算支出表!$C$7:$C$1323,0,0)</f>
        <v>95</v>
      </c>
    </row>
    <row r="776" ht="16.95" customHeight="1" spans="1:3">
      <c r="A776" s="255" t="s">
        <v>1486</v>
      </c>
      <c r="B776" s="259" t="s">
        <v>1487</v>
      </c>
      <c r="C776" s="258">
        <f>_xlfn.XLOOKUP(A776,一般公共预算支出表!$A$7:$A$1323,一般公共预算支出表!$C$7:$C$1323,0,0)</f>
        <v>0</v>
      </c>
    </row>
    <row r="777" ht="16.95" customHeight="1" spans="1:3">
      <c r="A777" s="255" t="s">
        <v>1488</v>
      </c>
      <c r="B777" s="255" t="s">
        <v>1489</v>
      </c>
      <c r="C777" s="258">
        <f>_xlfn.XLOOKUP(A777,一般公共预算支出表!$A$7:$A$1323,一般公共预算支出表!$C$7:$C$1323,0,0)</f>
        <v>0</v>
      </c>
    </row>
    <row r="778" ht="16.95" customHeight="1" spans="1:3">
      <c r="A778" s="255" t="s">
        <v>1490</v>
      </c>
      <c r="B778" s="255" t="s">
        <v>1491</v>
      </c>
      <c r="C778" s="258">
        <f>_xlfn.XLOOKUP(A778,一般公共预算支出表!$A$7:$A$1323,一般公共预算支出表!$C$7:$C$1323,0,0)</f>
        <v>0</v>
      </c>
    </row>
    <row r="779" ht="16.95" customHeight="1" spans="1:3">
      <c r="A779" s="255" t="s">
        <v>1492</v>
      </c>
      <c r="B779" s="256" t="s">
        <v>1493</v>
      </c>
      <c r="C779" s="258">
        <f>_xlfn.XLOOKUP(A779,一般公共预算支出表!$A$7:$A$1323,一般公共预算支出表!$C$7:$C$1323,0,0)</f>
        <v>0</v>
      </c>
    </row>
    <row r="780" ht="16.95" customHeight="1" spans="1:3">
      <c r="A780" s="255" t="s">
        <v>1494</v>
      </c>
      <c r="B780" s="255" t="s">
        <v>1495</v>
      </c>
      <c r="C780" s="258">
        <f>_xlfn.XLOOKUP(A780,一般公共预算支出表!$A$7:$A$1323,一般公共预算支出表!$C$7:$C$1323,0,0)</f>
        <v>0</v>
      </c>
    </row>
    <row r="781" ht="16.95" customHeight="1" spans="1:3">
      <c r="A781" s="255" t="s">
        <v>1496</v>
      </c>
      <c r="B781" s="255" t="s">
        <v>1497</v>
      </c>
      <c r="C781" s="258">
        <f>_xlfn.XLOOKUP(A781,一般公共预算支出表!$A$7:$A$1323,一般公共预算支出表!$C$7:$C$1323,0,0)</f>
        <v>0</v>
      </c>
    </row>
    <row r="782" ht="16.95" customHeight="1" spans="1:3">
      <c r="A782" s="255" t="s">
        <v>1498</v>
      </c>
      <c r="B782" s="256" t="s">
        <v>1499</v>
      </c>
      <c r="C782" s="258">
        <f>_xlfn.XLOOKUP(A782,一般公共预算支出表!$A$7:$A$1323,一般公共预算支出表!$C$7:$C$1323,0,0)</f>
        <v>0</v>
      </c>
    </row>
    <row r="783" ht="16.95" customHeight="1" spans="1:3">
      <c r="A783" s="255" t="s">
        <v>1500</v>
      </c>
      <c r="B783" s="259" t="s">
        <v>1501</v>
      </c>
      <c r="C783" s="258">
        <f>_xlfn.XLOOKUP(A783,一般公共预算支出表!$A$7:$A$1323,一般公共预算支出表!$C$7:$C$1323,0,0)</f>
        <v>0</v>
      </c>
    </row>
    <row r="784" ht="16.95" customHeight="1" spans="1:3">
      <c r="A784" s="255" t="s">
        <v>1502</v>
      </c>
      <c r="B784" s="256" t="s">
        <v>1503</v>
      </c>
      <c r="C784" s="258">
        <f>_xlfn.XLOOKUP(A784,一般公共预算支出表!$A$7:$A$1323,一般公共预算支出表!$C$7:$C$1323,0,0)</f>
        <v>0</v>
      </c>
    </row>
    <row r="785" ht="16.95" customHeight="1" spans="1:3">
      <c r="A785" s="255" t="s">
        <v>1504</v>
      </c>
      <c r="B785" s="256" t="s">
        <v>1505</v>
      </c>
      <c r="C785" s="258">
        <f>_xlfn.XLOOKUP(A785,一般公共预算支出表!$A$7:$A$1323,一般公共预算支出表!$C$7:$C$1323,0,0)</f>
        <v>0</v>
      </c>
    </row>
    <row r="786" ht="16.95" customHeight="1" spans="1:3">
      <c r="A786" s="255" t="s">
        <v>1506</v>
      </c>
      <c r="B786" s="255" t="s">
        <v>1507</v>
      </c>
      <c r="C786" s="258">
        <f>_xlfn.XLOOKUP(A786,一般公共预算支出表!$A$7:$A$1323,一般公共预算支出表!$C$7:$C$1323,0,0)</f>
        <v>0</v>
      </c>
    </row>
    <row r="787" ht="16.95" customHeight="1" spans="1:3">
      <c r="A787" s="255" t="s">
        <v>1508</v>
      </c>
      <c r="B787" s="255" t="s">
        <v>1509</v>
      </c>
      <c r="C787" s="258">
        <f>_xlfn.XLOOKUP(A787,一般公共预算支出表!$A$7:$A$1323,一般公共预算支出表!$C$7:$C$1323,0,0)</f>
        <v>0</v>
      </c>
    </row>
    <row r="788" ht="16.95" customHeight="1" spans="1:3">
      <c r="A788" s="255" t="s">
        <v>1510</v>
      </c>
      <c r="B788" s="255" t="s">
        <v>1511</v>
      </c>
      <c r="C788" s="258">
        <f>_xlfn.XLOOKUP(A788,一般公共预算支出表!$A$7:$A$1323,一般公共预算支出表!$C$7:$C$1323,0,0)</f>
        <v>0</v>
      </c>
    </row>
    <row r="789" ht="16.95" customHeight="1" spans="1:3">
      <c r="A789" s="255" t="s">
        <v>1512</v>
      </c>
      <c r="B789" s="259" t="s">
        <v>1513</v>
      </c>
      <c r="C789" s="258">
        <f>_xlfn.XLOOKUP(A789,一般公共预算支出表!$A$7:$A$1323,一般公共预算支出表!$C$7:$C$1323,0,0)</f>
        <v>0</v>
      </c>
    </row>
    <row r="790" ht="16.95" customHeight="1" spans="1:3">
      <c r="A790" s="255" t="s">
        <v>1514</v>
      </c>
      <c r="B790" s="255" t="s">
        <v>1515</v>
      </c>
      <c r="C790" s="258">
        <f>_xlfn.XLOOKUP(A790,一般公共预算支出表!$A$7:$A$1323,一般公共预算支出表!$C$7:$C$1323,0,0)</f>
        <v>0</v>
      </c>
    </row>
    <row r="791" ht="16.95" customHeight="1" spans="1:3">
      <c r="A791" s="255" t="s">
        <v>1516</v>
      </c>
      <c r="B791" s="255" t="s">
        <v>1517</v>
      </c>
      <c r="C791" s="258">
        <f>_xlfn.XLOOKUP(A791,一般公共预算支出表!$A$7:$A$1323,一般公共预算支出表!$C$7:$C$1323,0,0)</f>
        <v>0</v>
      </c>
    </row>
    <row r="792" ht="16.95" customHeight="1" spans="1:3">
      <c r="A792" s="255" t="s">
        <v>1518</v>
      </c>
      <c r="B792" s="259" t="s">
        <v>1519</v>
      </c>
      <c r="C792" s="258">
        <f>_xlfn.XLOOKUP(A792,一般公共预算支出表!$A$7:$A$1323,一般公共预算支出表!$C$7:$C$1323,0,0)</f>
        <v>0</v>
      </c>
    </row>
    <row r="793" ht="16.95" customHeight="1" spans="1:3">
      <c r="A793" s="255" t="s">
        <v>1520</v>
      </c>
      <c r="B793" s="255" t="s">
        <v>1521</v>
      </c>
      <c r="C793" s="258">
        <f>_xlfn.XLOOKUP(A793,一般公共预算支出表!$A$7:$A$1323,一般公共预算支出表!$C$7:$C$1323,0,0)</f>
        <v>0</v>
      </c>
    </row>
    <row r="794" ht="16.95" customHeight="1" spans="1:3">
      <c r="A794" s="255" t="s">
        <v>1522</v>
      </c>
      <c r="B794" s="256" t="s">
        <v>1523</v>
      </c>
      <c r="C794" s="258">
        <f>_xlfn.XLOOKUP(A794,一般公共预算支出表!$A$7:$A$1323,一般公共预算支出表!$C$7:$C$1323,0,0)</f>
        <v>0</v>
      </c>
    </row>
    <row r="795" ht="16.95" customHeight="1" spans="1:3">
      <c r="A795" s="255" t="s">
        <v>1524</v>
      </c>
      <c r="B795" s="259" t="s">
        <v>1525</v>
      </c>
      <c r="C795" s="258">
        <f>_xlfn.XLOOKUP(A795,一般公共预算支出表!$A$7:$A$1323,一般公共预算支出表!$C$7:$C$1323,0,0)</f>
        <v>0</v>
      </c>
    </row>
    <row r="796" ht="16.95" customHeight="1" spans="1:3">
      <c r="A796" s="255" t="s">
        <v>1526</v>
      </c>
      <c r="B796" s="255" t="s">
        <v>1527</v>
      </c>
      <c r="C796" s="258">
        <f>_xlfn.XLOOKUP(A796,一般公共预算支出表!$A$7:$A$1323,一般公共预算支出表!$C$7:$C$1323,0,0)</f>
        <v>0</v>
      </c>
    </row>
    <row r="797" ht="16.95" customHeight="1" spans="1:3">
      <c r="A797" s="255" t="s">
        <v>1528</v>
      </c>
      <c r="B797" s="259" t="s">
        <v>1529</v>
      </c>
      <c r="C797" s="258">
        <f>_xlfn.XLOOKUP(A797,一般公共预算支出表!$A$7:$A$1323,一般公共预算支出表!$C$7:$C$1323,0,0)</f>
        <v>0</v>
      </c>
    </row>
    <row r="798" ht="16.95" customHeight="1" spans="1:3">
      <c r="A798" s="255" t="s">
        <v>1530</v>
      </c>
      <c r="B798" s="256" t="s">
        <v>1531</v>
      </c>
      <c r="C798" s="258">
        <f>_xlfn.XLOOKUP(A798,一般公共预算支出表!$A$7:$A$1323,一般公共预算支出表!$C$7:$C$1323,0,0)</f>
        <v>0</v>
      </c>
    </row>
    <row r="799" ht="16.95" customHeight="1" spans="1:3">
      <c r="A799" s="255" t="s">
        <v>1532</v>
      </c>
      <c r="B799" s="259" t="s">
        <v>1533</v>
      </c>
      <c r="C799" s="258">
        <f>_xlfn.XLOOKUP(A799,一般公共预算支出表!$A$7:$A$1323,一般公共预算支出表!$C$7:$C$1323,0,0)</f>
        <v>0</v>
      </c>
    </row>
    <row r="800" ht="16.95" customHeight="1" spans="1:3">
      <c r="A800" s="255" t="s">
        <v>1534</v>
      </c>
      <c r="B800" s="255" t="s">
        <v>1535</v>
      </c>
      <c r="C800" s="258">
        <f>_xlfn.XLOOKUP(A800,一般公共预算支出表!$A$7:$A$1323,一般公共预算支出表!$C$7:$C$1323,0,0)</f>
        <v>0</v>
      </c>
    </row>
    <row r="801" ht="16.95" customHeight="1" spans="1:3">
      <c r="A801" s="255" t="s">
        <v>1536</v>
      </c>
      <c r="B801" s="255" t="s">
        <v>1537</v>
      </c>
      <c r="C801" s="258">
        <f>_xlfn.XLOOKUP(A801,一般公共预算支出表!$A$7:$A$1323,一般公共预算支出表!$C$7:$C$1323,0,0)</f>
        <v>0</v>
      </c>
    </row>
    <row r="802" ht="16.95" customHeight="1" spans="1:3">
      <c r="A802" s="255" t="s">
        <v>1538</v>
      </c>
      <c r="B802" s="255" t="s">
        <v>1539</v>
      </c>
      <c r="C802" s="258">
        <f>_xlfn.XLOOKUP(A802,一般公共预算支出表!$A$7:$A$1323,一般公共预算支出表!$C$7:$C$1323,0,0)</f>
        <v>0</v>
      </c>
    </row>
    <row r="803" ht="16.95" customHeight="1" spans="1:3">
      <c r="A803" s="255" t="s">
        <v>1540</v>
      </c>
      <c r="B803" s="255" t="s">
        <v>1541</v>
      </c>
      <c r="C803" s="258">
        <f>_xlfn.XLOOKUP(A803,一般公共预算支出表!$A$7:$A$1323,一般公共预算支出表!$C$7:$C$1323,0,0)</f>
        <v>0</v>
      </c>
    </row>
    <row r="804" ht="16.95" customHeight="1" spans="1:3">
      <c r="A804" s="255" t="s">
        <v>1542</v>
      </c>
      <c r="B804" s="255" t="s">
        <v>1543</v>
      </c>
      <c r="C804" s="258">
        <f>_xlfn.XLOOKUP(A804,一般公共预算支出表!$A$7:$A$1323,一般公共预算支出表!$C$7:$C$1323,0,0)</f>
        <v>0</v>
      </c>
    </row>
    <row r="805" ht="16.95" customHeight="1" spans="1:3">
      <c r="A805" s="255" t="s">
        <v>1544</v>
      </c>
      <c r="B805" s="259" t="s">
        <v>1545</v>
      </c>
      <c r="C805" s="258">
        <f>_xlfn.XLOOKUP(A805,一般公共预算支出表!$A$7:$A$1323,一般公共预算支出表!$C$7:$C$1323,0,0)</f>
        <v>0</v>
      </c>
    </row>
    <row r="806" ht="16.95" customHeight="1" spans="1:3">
      <c r="A806" s="255" t="s">
        <v>1546</v>
      </c>
      <c r="B806" s="255" t="s">
        <v>1547</v>
      </c>
      <c r="C806" s="258">
        <f>_xlfn.XLOOKUP(A806,一般公共预算支出表!$A$7:$A$1323,一般公共预算支出表!$C$7:$C$1323,0,0)</f>
        <v>0</v>
      </c>
    </row>
    <row r="807" ht="16.95" customHeight="1" spans="1:3">
      <c r="A807" s="255" t="s">
        <v>1548</v>
      </c>
      <c r="B807" s="256" t="s">
        <v>1549</v>
      </c>
      <c r="C807" s="258">
        <f>_xlfn.XLOOKUP(A807,一般公共预算支出表!$A$7:$A$1323,一般公共预算支出表!$C$7:$C$1323,0,0)</f>
        <v>0</v>
      </c>
    </row>
    <row r="808" ht="16.95" customHeight="1" spans="1:3">
      <c r="A808" s="255" t="s">
        <v>1550</v>
      </c>
      <c r="B808" s="255" t="s">
        <v>1551</v>
      </c>
      <c r="C808" s="258">
        <f>_xlfn.XLOOKUP(A808,一般公共预算支出表!$A$7:$A$1323,一般公共预算支出表!$C$7:$C$1323,0,0)</f>
        <v>0</v>
      </c>
    </row>
    <row r="809" ht="16.95" customHeight="1" spans="1:3">
      <c r="A809" s="255" t="s">
        <v>1552</v>
      </c>
      <c r="B809" s="259" t="s">
        <v>1553</v>
      </c>
      <c r="C809" s="258">
        <f>_xlfn.XLOOKUP(A809,一般公共预算支出表!$A$7:$A$1323,一般公共预算支出表!$C$7:$C$1323,0,0)</f>
        <v>233.69</v>
      </c>
    </row>
    <row r="810" ht="16.95" customHeight="1" spans="1:3">
      <c r="A810" s="255" t="s">
        <v>1554</v>
      </c>
      <c r="B810" s="255" t="s">
        <v>153</v>
      </c>
      <c r="C810" s="258">
        <f>_xlfn.XLOOKUP(A810,一般公共预算支出表!$A$7:$A$1323,一般公共预算支出表!$C$7:$C$1323,0,0)</f>
        <v>87.69</v>
      </c>
    </row>
    <row r="811" ht="16.95" customHeight="1" spans="1:3">
      <c r="A811" s="255" t="s">
        <v>1555</v>
      </c>
      <c r="B811" s="255" t="s">
        <v>155</v>
      </c>
      <c r="C811" s="258">
        <f>_xlfn.XLOOKUP(A811,一般公共预算支出表!$A$7:$A$1323,一般公共预算支出表!$C$7:$C$1323,0,0)</f>
        <v>146</v>
      </c>
    </row>
    <row r="812" ht="16.95" customHeight="1" spans="1:3">
      <c r="A812" s="255" t="s">
        <v>1556</v>
      </c>
      <c r="B812" s="255" t="s">
        <v>157</v>
      </c>
      <c r="C812" s="258">
        <f>_xlfn.XLOOKUP(A812,一般公共预算支出表!$A$7:$A$1323,一般公共预算支出表!$C$7:$C$1323,0,0)</f>
        <v>0</v>
      </c>
    </row>
    <row r="813" ht="16.95" customHeight="1" spans="1:3">
      <c r="A813" s="255" t="s">
        <v>1557</v>
      </c>
      <c r="B813" s="256" t="s">
        <v>1558</v>
      </c>
      <c r="C813" s="258">
        <f>_xlfn.XLOOKUP(A813,一般公共预算支出表!$A$7:$A$1323,一般公共预算支出表!$C$7:$C$1323,0,0)</f>
        <v>0</v>
      </c>
    </row>
    <row r="814" ht="16.95" customHeight="1" spans="1:3">
      <c r="A814" s="255" t="s">
        <v>1559</v>
      </c>
      <c r="B814" s="255" t="s">
        <v>1560</v>
      </c>
      <c r="C814" s="258">
        <f>_xlfn.XLOOKUP(A814,一般公共预算支出表!$A$7:$A$1323,一般公共预算支出表!$C$7:$C$1323,0,0)</f>
        <v>0</v>
      </c>
    </row>
    <row r="815" ht="16.95" customHeight="1" spans="1:3">
      <c r="A815" s="255" t="s">
        <v>1561</v>
      </c>
      <c r="B815" s="255" t="s">
        <v>1562</v>
      </c>
      <c r="C815" s="258">
        <f>_xlfn.XLOOKUP(A815,一般公共预算支出表!$A$7:$A$1323,一般公共预算支出表!$C$7:$C$1323,0,0)</f>
        <v>0</v>
      </c>
    </row>
    <row r="816" ht="16.95" customHeight="1" spans="1:3">
      <c r="A816" s="255" t="s">
        <v>1563</v>
      </c>
      <c r="B816" s="255" t="s">
        <v>1564</v>
      </c>
      <c r="C816" s="258">
        <f>_xlfn.XLOOKUP(A816,一般公共预算支出表!$A$7:$A$1323,一般公共预算支出表!$C$7:$C$1323,0,0)</f>
        <v>0</v>
      </c>
    </row>
    <row r="817" ht="16.95" customHeight="1" spans="1:3">
      <c r="A817" s="255" t="s">
        <v>1565</v>
      </c>
      <c r="B817" s="255" t="s">
        <v>1566</v>
      </c>
      <c r="C817" s="258">
        <f>_xlfn.XLOOKUP(A817,一般公共预算支出表!$A$7:$A$1323,一般公共预算支出表!$C$7:$C$1323,0,0)</f>
        <v>0</v>
      </c>
    </row>
    <row r="818" ht="16.95" customHeight="1" spans="1:3">
      <c r="A818" s="255" t="s">
        <v>1567</v>
      </c>
      <c r="B818" s="255" t="s">
        <v>1568</v>
      </c>
      <c r="C818" s="258">
        <f>_xlfn.XLOOKUP(A818,一般公共预算支出表!$A$7:$A$1323,一般公共预算支出表!$C$7:$C$1323,0,0)</f>
        <v>0</v>
      </c>
    </row>
    <row r="819" ht="16.95" customHeight="1" spans="1:3">
      <c r="A819" s="255" t="s">
        <v>1569</v>
      </c>
      <c r="B819" s="256" t="s">
        <v>1570</v>
      </c>
      <c r="C819" s="258">
        <f>_xlfn.XLOOKUP(A819,一般公共预算支出表!$A$7:$A$1323,一般公共预算支出表!$C$7:$C$1323,0,0)</f>
        <v>0</v>
      </c>
    </row>
    <row r="820" ht="16.95" customHeight="1" spans="1:3">
      <c r="A820" s="255" t="s">
        <v>1571</v>
      </c>
      <c r="B820" s="255" t="s">
        <v>254</v>
      </c>
      <c r="C820" s="258">
        <f>_xlfn.XLOOKUP(A820,一般公共预算支出表!$A$7:$A$1323,一般公共预算支出表!$C$7:$C$1323,0,0)</f>
        <v>0</v>
      </c>
    </row>
    <row r="821" ht="16.95" customHeight="1" spans="1:3">
      <c r="A821" s="255" t="s">
        <v>1572</v>
      </c>
      <c r="B821" s="255" t="s">
        <v>1573</v>
      </c>
      <c r="C821" s="258">
        <f>_xlfn.XLOOKUP(A821,一般公共预算支出表!$A$7:$A$1323,一般公共预算支出表!$C$7:$C$1323,0,0)</f>
        <v>0</v>
      </c>
    </row>
    <row r="822" ht="16.95" customHeight="1" spans="1:3">
      <c r="A822" s="255" t="s">
        <v>1574</v>
      </c>
      <c r="B822" s="255" t="s">
        <v>171</v>
      </c>
      <c r="C822" s="258">
        <f>_xlfn.XLOOKUP(A822,一般公共预算支出表!$A$7:$A$1323,一般公共预算支出表!$C$7:$C$1323,0,0)</f>
        <v>0</v>
      </c>
    </row>
    <row r="823" ht="16.95" customHeight="1" spans="1:3">
      <c r="A823" s="255" t="s">
        <v>1575</v>
      </c>
      <c r="B823" s="255" t="s">
        <v>1576</v>
      </c>
      <c r="C823" s="258">
        <f>_xlfn.XLOOKUP(A823,一般公共预算支出表!$A$7:$A$1323,一般公共预算支出表!$C$7:$C$1323,0,0)</f>
        <v>0</v>
      </c>
    </row>
    <row r="824" ht="16.95" customHeight="1" spans="1:3">
      <c r="A824" s="255" t="s">
        <v>1577</v>
      </c>
      <c r="B824" s="259" t="s">
        <v>1578</v>
      </c>
      <c r="C824" s="258">
        <f>_xlfn.XLOOKUP(A824,一般公共预算支出表!$A$7:$A$1323,一般公共预算支出表!$C$7:$C$1323,0,0)</f>
        <v>0</v>
      </c>
    </row>
    <row r="825" ht="16.95" customHeight="1" spans="1:3">
      <c r="A825" s="255" t="s">
        <v>1579</v>
      </c>
      <c r="B825" s="256" t="s">
        <v>1580</v>
      </c>
      <c r="C825" s="258">
        <f>_xlfn.XLOOKUP(A825,一般公共预算支出表!$A$7:$A$1323,一般公共预算支出表!$C$7:$C$1323,0,0)</f>
        <v>0</v>
      </c>
    </row>
    <row r="826" ht="16.95" customHeight="1" spans="1:3">
      <c r="A826" s="255" t="s">
        <v>1581</v>
      </c>
      <c r="B826" s="255" t="s">
        <v>1582</v>
      </c>
      <c r="C826" s="258">
        <f>_xlfn.XLOOKUP(A826,一般公共预算支出表!$A$7:$A$1323,一般公共预算支出表!$C$7:$C$1323,0,0)</f>
        <v>8262.91</v>
      </c>
    </row>
    <row r="827" ht="16.95" customHeight="1" spans="1:3">
      <c r="A827" s="255" t="s">
        <v>1583</v>
      </c>
      <c r="B827" s="259" t="s">
        <v>1584</v>
      </c>
      <c r="C827" s="258">
        <f>_xlfn.XLOOKUP(A827,一般公共预算支出表!$A$7:$A$1323,一般公共预算支出表!$C$7:$C$1323,0,0)</f>
        <v>6252.66</v>
      </c>
    </row>
    <row r="828" ht="16.95" customHeight="1" spans="1:3">
      <c r="A828" s="255" t="s">
        <v>1585</v>
      </c>
      <c r="B828" s="256" t="s">
        <v>153</v>
      </c>
      <c r="C828" s="258">
        <f>_xlfn.XLOOKUP(A828,一般公共预算支出表!$A$7:$A$1323,一般公共预算支出表!$C$7:$C$1323,0,0)</f>
        <v>5367.21</v>
      </c>
    </row>
    <row r="829" ht="16.95" customHeight="1" spans="1:3">
      <c r="A829" s="255" t="s">
        <v>1586</v>
      </c>
      <c r="B829" s="255" t="s">
        <v>155</v>
      </c>
      <c r="C829" s="258">
        <f>_xlfn.XLOOKUP(A829,一般公共预算支出表!$A$7:$A$1323,一般公共预算支出表!$C$7:$C$1323,0,0)</f>
        <v>0</v>
      </c>
    </row>
    <row r="830" ht="16.95" customHeight="1" spans="1:3">
      <c r="A830" s="255" t="s">
        <v>1587</v>
      </c>
      <c r="B830" s="255" t="s">
        <v>157</v>
      </c>
      <c r="C830" s="258">
        <f>_xlfn.XLOOKUP(A830,一般公共预算支出表!$A$7:$A$1323,一般公共预算支出表!$C$7:$C$1323,0,0)</f>
        <v>0</v>
      </c>
    </row>
    <row r="831" ht="16.95" customHeight="1" spans="1:3">
      <c r="A831" s="255" t="s">
        <v>1588</v>
      </c>
      <c r="B831" s="256" t="s">
        <v>1589</v>
      </c>
      <c r="C831" s="258">
        <f>_xlfn.XLOOKUP(A831,一般公共预算支出表!$A$7:$A$1323,一般公共预算支出表!$C$7:$C$1323,0,0)</f>
        <v>885.45</v>
      </c>
    </row>
    <row r="832" ht="16.95" customHeight="1" spans="1:3">
      <c r="A832" s="255" t="s">
        <v>1590</v>
      </c>
      <c r="B832" s="255" t="s">
        <v>1591</v>
      </c>
      <c r="C832" s="258">
        <f>_xlfn.XLOOKUP(A832,一般公共预算支出表!$A$7:$A$1323,一般公共预算支出表!$C$7:$C$1323,0,0)</f>
        <v>0</v>
      </c>
    </row>
    <row r="833" ht="16.95" customHeight="1" spans="1:3">
      <c r="A833" s="255" t="s">
        <v>1592</v>
      </c>
      <c r="B833" s="256" t="s">
        <v>1593</v>
      </c>
      <c r="C833" s="258">
        <f>_xlfn.XLOOKUP(A833,一般公共预算支出表!$A$7:$A$1323,一般公共预算支出表!$C$7:$C$1323,0,0)</f>
        <v>0</v>
      </c>
    </row>
    <row r="834" ht="16.95" customHeight="1" spans="1:3">
      <c r="A834" s="255" t="s">
        <v>1594</v>
      </c>
      <c r="B834" s="255" t="s">
        <v>1595</v>
      </c>
      <c r="C834" s="258">
        <f>_xlfn.XLOOKUP(A834,一般公共预算支出表!$A$7:$A$1323,一般公共预算支出表!$C$7:$C$1323,0,0)</f>
        <v>0</v>
      </c>
    </row>
    <row r="835" ht="16.95" customHeight="1" spans="1:3">
      <c r="A835" s="255" t="s">
        <v>1596</v>
      </c>
      <c r="B835" s="256" t="s">
        <v>1597</v>
      </c>
      <c r="C835" s="258">
        <f>_xlfn.XLOOKUP(A835,一般公共预算支出表!$A$7:$A$1323,一般公共预算支出表!$C$7:$C$1323,0,0)</f>
        <v>0</v>
      </c>
    </row>
    <row r="836" ht="16.95" customHeight="1" spans="1:3">
      <c r="A836" s="255" t="s">
        <v>1598</v>
      </c>
      <c r="B836" s="255" t="s">
        <v>1599</v>
      </c>
      <c r="C836" s="258">
        <f>_xlfn.XLOOKUP(A836,一般公共预算支出表!$A$7:$A$1323,一般公共预算支出表!$C$7:$C$1323,0,0)</f>
        <v>0</v>
      </c>
    </row>
    <row r="837" ht="16.95" customHeight="1" spans="1:3">
      <c r="A837" s="255" t="s">
        <v>1600</v>
      </c>
      <c r="B837" s="255" t="s">
        <v>1601</v>
      </c>
      <c r="C837" s="258">
        <f>_xlfn.XLOOKUP(A837,一般公共预算支出表!$A$7:$A$1323,一般公共预算支出表!$C$7:$C$1323,0,0)</f>
        <v>0</v>
      </c>
    </row>
    <row r="838" ht="16.95" customHeight="1" spans="1:3">
      <c r="A838" s="255" t="s">
        <v>1602</v>
      </c>
      <c r="B838" s="259" t="s">
        <v>1603</v>
      </c>
      <c r="C838" s="258">
        <f>_xlfn.XLOOKUP(A838,一般公共预算支出表!$A$7:$A$1323,一般公共预算支出表!$C$7:$C$1323,0,0)</f>
        <v>0</v>
      </c>
    </row>
    <row r="839" ht="16.95" customHeight="1" spans="1:3">
      <c r="A839" s="255" t="s">
        <v>1604</v>
      </c>
      <c r="B839" s="255" t="s">
        <v>1605</v>
      </c>
      <c r="C839" s="258">
        <f>_xlfn.XLOOKUP(A839,一般公共预算支出表!$A$7:$A$1323,一般公共预算支出表!$C$7:$C$1323,0,0)</f>
        <v>0</v>
      </c>
    </row>
    <row r="840" ht="16.95" customHeight="1" spans="1:3">
      <c r="A840" s="255" t="s">
        <v>1606</v>
      </c>
      <c r="B840" s="259" t="s">
        <v>1607</v>
      </c>
      <c r="C840" s="258">
        <f>_xlfn.XLOOKUP(A840,一般公共预算支出表!$A$7:$A$1323,一般公共预算支出表!$C$7:$C$1323,0,0)</f>
        <v>468.25</v>
      </c>
    </row>
    <row r="841" ht="16.95" customHeight="1" spans="1:3">
      <c r="A841" s="255" t="s">
        <v>1608</v>
      </c>
      <c r="B841" s="256" t="s">
        <v>1609</v>
      </c>
      <c r="C841" s="258">
        <f>_xlfn.XLOOKUP(A841,一般公共预算支出表!$A$7:$A$1323,一般公共预算支出表!$C$7:$C$1323,0,0)</f>
        <v>159.13</v>
      </c>
    </row>
    <row r="842" ht="16.95" customHeight="1" spans="1:3">
      <c r="A842" s="255" t="s">
        <v>1610</v>
      </c>
      <c r="B842" s="255" t="s">
        <v>1611</v>
      </c>
      <c r="C842" s="258">
        <f>_xlfn.XLOOKUP(A842,一般公共预算支出表!$A$7:$A$1323,一般公共预算支出表!$C$7:$C$1323,0,0)</f>
        <v>309.12</v>
      </c>
    </row>
    <row r="843" ht="16.95" customHeight="1" spans="1:3">
      <c r="A843" s="255" t="s">
        <v>1612</v>
      </c>
      <c r="B843" s="256" t="s">
        <v>1613</v>
      </c>
      <c r="C843" s="258">
        <f>_xlfn.XLOOKUP(A843,一般公共预算支出表!$A$7:$A$1323,一般公共预算支出表!$C$7:$C$1323,0,0)</f>
        <v>1490</v>
      </c>
    </row>
    <row r="844" ht="16.95" customHeight="1" spans="1:3">
      <c r="A844" s="255" t="s">
        <v>1614</v>
      </c>
      <c r="B844" s="255" t="s">
        <v>1615</v>
      </c>
      <c r="C844" s="258">
        <f>_xlfn.XLOOKUP(A844,一般公共预算支出表!$A$7:$A$1323,一般公共预算支出表!$C$7:$C$1323,0,0)</f>
        <v>1490</v>
      </c>
    </row>
    <row r="845" ht="16.95" customHeight="1" spans="1:3">
      <c r="A845" s="255" t="s">
        <v>1616</v>
      </c>
      <c r="B845" s="256" t="s">
        <v>1617</v>
      </c>
      <c r="C845" s="258">
        <f>_xlfn.XLOOKUP(A845,一般公共预算支出表!$A$7:$A$1323,一般公共预算支出表!$C$7:$C$1323,0,0)</f>
        <v>0</v>
      </c>
    </row>
    <row r="846" ht="16.95" customHeight="1" spans="1:3">
      <c r="A846" s="255" t="s">
        <v>1618</v>
      </c>
      <c r="B846" s="255" t="s">
        <v>1619</v>
      </c>
      <c r="C846" s="258">
        <f>_xlfn.XLOOKUP(A846,一般公共预算支出表!$A$7:$A$1323,一般公共预算支出表!$C$7:$C$1323,0,0)</f>
        <v>0</v>
      </c>
    </row>
    <row r="847" ht="16.95" customHeight="1" spans="1:3">
      <c r="A847" s="255" t="s">
        <v>1620</v>
      </c>
      <c r="B847" s="259" t="s">
        <v>1621</v>
      </c>
      <c r="C847" s="258">
        <f>_xlfn.XLOOKUP(A847,一般公共预算支出表!$A$7:$A$1323,一般公共预算支出表!$C$7:$C$1323,0,0)</f>
        <v>52</v>
      </c>
    </row>
    <row r="848" ht="16.95" customHeight="1" spans="1:3">
      <c r="A848" s="255" t="s">
        <v>1622</v>
      </c>
      <c r="B848" s="255" t="s">
        <v>1623</v>
      </c>
      <c r="C848" s="258">
        <f>_xlfn.XLOOKUP(A848,一般公共预算支出表!$A$7:$A$1323,一般公共预算支出表!$C$7:$C$1323,0,0)</f>
        <v>52</v>
      </c>
    </row>
    <row r="849" ht="16.95" customHeight="1" spans="1:3">
      <c r="A849" s="255" t="s">
        <v>1624</v>
      </c>
      <c r="B849" s="255" t="s">
        <v>1625</v>
      </c>
      <c r="C849" s="258">
        <f>_xlfn.XLOOKUP(A849,一般公共预算支出表!$A$7:$A$1323,一般公共预算支出表!$C$7:$C$1323,0,0)</f>
        <v>16530.044</v>
      </c>
    </row>
    <row r="850" ht="16.95" customHeight="1" spans="1:3">
      <c r="A850" s="255" t="s">
        <v>1626</v>
      </c>
      <c r="B850" s="259" t="s">
        <v>1627</v>
      </c>
      <c r="C850" s="258">
        <f>_xlfn.XLOOKUP(A850,一般公共预算支出表!$A$7:$A$1323,一般公共预算支出表!$C$7:$C$1323,0,0)</f>
        <v>9274.272</v>
      </c>
    </row>
    <row r="851" ht="16.95" customHeight="1" spans="1:3">
      <c r="A851" s="255" t="s">
        <v>1628</v>
      </c>
      <c r="B851" s="255" t="s">
        <v>153</v>
      </c>
      <c r="C851" s="258">
        <f>_xlfn.XLOOKUP(A851,一般公共预算支出表!$A$7:$A$1323,一般公共预算支出表!$C$7:$C$1323,0,0)</f>
        <v>2391.61</v>
      </c>
    </row>
    <row r="852" ht="16.95" customHeight="1" spans="1:3">
      <c r="A852" s="255" t="s">
        <v>1629</v>
      </c>
      <c r="B852" s="255" t="s">
        <v>155</v>
      </c>
      <c r="C852" s="258">
        <f>_xlfn.XLOOKUP(A852,一般公共预算支出表!$A$7:$A$1323,一般公共预算支出表!$C$7:$C$1323,0,0)</f>
        <v>0</v>
      </c>
    </row>
    <row r="853" ht="16.95" customHeight="1" spans="1:3">
      <c r="A853" s="255" t="s">
        <v>1630</v>
      </c>
      <c r="B853" s="255" t="s">
        <v>157</v>
      </c>
      <c r="C853" s="258">
        <f>_xlfn.XLOOKUP(A853,一般公共预算支出表!$A$7:$A$1323,一般公共预算支出表!$C$7:$C$1323,0,0)</f>
        <v>0</v>
      </c>
    </row>
    <row r="854" ht="16.95" customHeight="1" spans="1:3">
      <c r="A854" s="255" t="s">
        <v>1631</v>
      </c>
      <c r="B854" s="255" t="s">
        <v>171</v>
      </c>
      <c r="C854" s="258">
        <f>_xlfn.XLOOKUP(A854,一般公共预算支出表!$A$7:$A$1323,一般公共预算支出表!$C$7:$C$1323,0,0)</f>
        <v>5792.37</v>
      </c>
    </row>
    <row r="855" ht="16.95" customHeight="1" spans="1:3">
      <c r="A855" s="255" t="s">
        <v>1632</v>
      </c>
      <c r="B855" s="255" t="s">
        <v>1633</v>
      </c>
      <c r="C855" s="258">
        <f>_xlfn.XLOOKUP(A855,一般公共预算支出表!$A$7:$A$1323,一般公共预算支出表!$C$7:$C$1323,0,0)</f>
        <v>0</v>
      </c>
    </row>
    <row r="856" ht="16.95" customHeight="1" spans="1:3">
      <c r="A856" s="255" t="s">
        <v>1634</v>
      </c>
      <c r="B856" s="255" t="s">
        <v>1635</v>
      </c>
      <c r="C856" s="258">
        <f>_xlfn.XLOOKUP(A856,一般公共预算支出表!$A$7:$A$1323,一般公共预算支出表!$C$7:$C$1323,0,0)</f>
        <v>80.63</v>
      </c>
    </row>
    <row r="857" ht="16.95" customHeight="1" spans="1:3">
      <c r="A857" s="255" t="s">
        <v>1636</v>
      </c>
      <c r="B857" s="255" t="s">
        <v>1637</v>
      </c>
      <c r="C857" s="258">
        <f>_xlfn.XLOOKUP(A857,一般公共预算支出表!$A$7:$A$1323,一般公共预算支出表!$C$7:$C$1323,0,0)</f>
        <v>295</v>
      </c>
    </row>
    <row r="858" ht="16.95" customHeight="1" spans="1:3">
      <c r="A858" s="255" t="s">
        <v>1638</v>
      </c>
      <c r="B858" s="255" t="s">
        <v>1639</v>
      </c>
      <c r="C858" s="258">
        <f>_xlfn.XLOOKUP(A858,一般公共预算支出表!$A$7:$A$1323,一般公共预算支出表!$C$7:$C$1323,0,0)</f>
        <v>180.07</v>
      </c>
    </row>
    <row r="859" ht="16.95" customHeight="1" spans="1:3">
      <c r="A859" s="255" t="s">
        <v>1640</v>
      </c>
      <c r="B859" s="255" t="s">
        <v>1641</v>
      </c>
      <c r="C859" s="258">
        <f>_xlfn.XLOOKUP(A859,一般公共预算支出表!$A$7:$A$1323,一般公共预算支出表!$C$7:$C$1323,0,0)</f>
        <v>0</v>
      </c>
    </row>
    <row r="860" ht="16.95" customHeight="1" spans="1:3">
      <c r="A860" s="255" t="s">
        <v>1642</v>
      </c>
      <c r="B860" s="256" t="s">
        <v>1643</v>
      </c>
      <c r="C860" s="258">
        <f>_xlfn.XLOOKUP(A860,一般公共预算支出表!$A$7:$A$1323,一般公共预算支出表!$C$7:$C$1323,0,0)</f>
        <v>0</v>
      </c>
    </row>
    <row r="861" ht="16.95" customHeight="1" spans="1:3">
      <c r="A861" s="255" t="s">
        <v>1644</v>
      </c>
      <c r="B861" s="255" t="s">
        <v>1645</v>
      </c>
      <c r="C861" s="258">
        <f>_xlfn.XLOOKUP(A861,一般公共预算支出表!$A$7:$A$1323,一般公共预算支出表!$C$7:$C$1323,0,0)</f>
        <v>0</v>
      </c>
    </row>
    <row r="862" ht="16.95" customHeight="1" spans="1:3">
      <c r="A862" s="255" t="s">
        <v>1646</v>
      </c>
      <c r="B862" s="256" t="s">
        <v>1647</v>
      </c>
      <c r="C862" s="258">
        <f>_xlfn.XLOOKUP(A862,一般公共预算支出表!$A$7:$A$1323,一般公共预算支出表!$C$7:$C$1323,0,0)</f>
        <v>0</v>
      </c>
    </row>
    <row r="863" ht="16.95" customHeight="1" spans="1:3">
      <c r="A863" s="255" t="s">
        <v>1648</v>
      </c>
      <c r="B863" s="256" t="s">
        <v>1649</v>
      </c>
      <c r="C863" s="258">
        <f>_xlfn.XLOOKUP(A863,一般公共预算支出表!$A$7:$A$1323,一般公共预算支出表!$C$7:$C$1323,0,0)</f>
        <v>0</v>
      </c>
    </row>
    <row r="864" ht="16.95" customHeight="1" spans="1:3">
      <c r="A864" s="255" t="s">
        <v>1650</v>
      </c>
      <c r="B864" s="255" t="s">
        <v>1651</v>
      </c>
      <c r="C864" s="258">
        <f>_xlfn.XLOOKUP(A864,一般公共预算支出表!$A$7:$A$1323,一般公共预算支出表!$C$7:$C$1323,0,0)</f>
        <v>0</v>
      </c>
    </row>
    <row r="865" ht="16.95" customHeight="1" spans="1:3">
      <c r="A865" s="255" t="s">
        <v>1652</v>
      </c>
      <c r="B865" s="255" t="s">
        <v>1653</v>
      </c>
      <c r="C865" s="258">
        <f>_xlfn.XLOOKUP(A865,一般公共预算支出表!$A$7:$A$1323,一般公共预算支出表!$C$7:$C$1323,0,0)</f>
        <v>0</v>
      </c>
    </row>
    <row r="866" ht="16.95" customHeight="1" spans="1:3">
      <c r="A866" s="255" t="s">
        <v>1654</v>
      </c>
      <c r="B866" s="255" t="s">
        <v>1655</v>
      </c>
      <c r="C866" s="258">
        <f>_xlfn.XLOOKUP(A866,一般公共预算支出表!$A$7:$A$1323,一般公共预算支出表!$C$7:$C$1323,0,0)</f>
        <v>82.72</v>
      </c>
    </row>
    <row r="867" ht="16.95" customHeight="1" spans="1:3">
      <c r="A867" s="255" t="s">
        <v>1656</v>
      </c>
      <c r="B867" s="255" t="s">
        <v>1657</v>
      </c>
      <c r="C867" s="258">
        <f>_xlfn.XLOOKUP(A867,一般公共预算支出表!$A$7:$A$1323,一般公共预算支出表!$C$7:$C$1323,0,0)</f>
        <v>185.882</v>
      </c>
    </row>
    <row r="868" ht="16.95" customHeight="1" spans="1:3">
      <c r="A868" s="255" t="s">
        <v>1658</v>
      </c>
      <c r="B868" s="255" t="s">
        <v>1659</v>
      </c>
      <c r="C868" s="258">
        <f>_xlfn.XLOOKUP(A868,一般公共预算支出表!$A$7:$A$1323,一般公共预算支出表!$C$7:$C$1323,0,0)</f>
        <v>0</v>
      </c>
    </row>
    <row r="869" ht="16.95" customHeight="1" spans="1:3">
      <c r="A869" s="255" t="s">
        <v>1660</v>
      </c>
      <c r="B869" s="255" t="s">
        <v>1661</v>
      </c>
      <c r="C869" s="258">
        <f>_xlfn.XLOOKUP(A869,一般公共预算支出表!$A$7:$A$1323,一般公共预算支出表!$C$7:$C$1323,0,0)</f>
        <v>144</v>
      </c>
    </row>
    <row r="870" ht="16.95" customHeight="1" spans="1:3">
      <c r="A870" s="255" t="s">
        <v>1662</v>
      </c>
      <c r="B870" s="255" t="s">
        <v>1663</v>
      </c>
      <c r="C870" s="258">
        <f>_xlfn.XLOOKUP(A870,一般公共预算支出表!$A$7:$A$1323,一般公共预算支出表!$C$7:$C$1323,0,0)</f>
        <v>0</v>
      </c>
    </row>
    <row r="871" ht="16.95" customHeight="1" spans="1:3">
      <c r="A871" s="255" t="s">
        <v>1664</v>
      </c>
      <c r="B871" s="255" t="s">
        <v>1665</v>
      </c>
      <c r="C871" s="258">
        <f>_xlfn.XLOOKUP(A871,一般公共预算支出表!$A$7:$A$1323,一般公共预算支出表!$C$7:$C$1323,0,0)</f>
        <v>0</v>
      </c>
    </row>
    <row r="872" ht="16.95" customHeight="1" spans="1:3">
      <c r="A872" s="255" t="s">
        <v>1666</v>
      </c>
      <c r="B872" s="255" t="s">
        <v>1667</v>
      </c>
      <c r="C872" s="258">
        <f>_xlfn.XLOOKUP(A872,一般公共预算支出表!$A$7:$A$1323,一般公共预算支出表!$C$7:$C$1323,0,0)</f>
        <v>0</v>
      </c>
    </row>
    <row r="873" ht="16.95" customHeight="1" spans="1:3">
      <c r="A873" s="255" t="s">
        <v>1668</v>
      </c>
      <c r="B873" s="255" t="s">
        <v>1669</v>
      </c>
      <c r="C873" s="258">
        <f>_xlfn.XLOOKUP(A873,一般公共预算支出表!$A$7:$A$1323,一般公共预算支出表!$C$7:$C$1323,0,0)</f>
        <v>0</v>
      </c>
    </row>
    <row r="874" ht="16.95" customHeight="1" spans="1:3">
      <c r="A874" s="255" t="s">
        <v>1670</v>
      </c>
      <c r="B874" s="255" t="s">
        <v>1671</v>
      </c>
      <c r="C874" s="258">
        <f>_xlfn.XLOOKUP(A874,一般公共预算支出表!$A$7:$A$1323,一般公共预算支出表!$C$7:$C$1323,0,0)</f>
        <v>0</v>
      </c>
    </row>
    <row r="875" ht="16.95" customHeight="1" spans="1:3">
      <c r="A875" s="255" t="s">
        <v>1672</v>
      </c>
      <c r="B875" s="256" t="s">
        <v>1673</v>
      </c>
      <c r="C875" s="258">
        <f>_xlfn.XLOOKUP(A875,一般公共预算支出表!$A$7:$A$1323,一般公共预算支出表!$C$7:$C$1323,0,0)</f>
        <v>121.99</v>
      </c>
    </row>
    <row r="876" ht="16.95" customHeight="1" spans="1:3">
      <c r="A876" s="255" t="s">
        <v>1674</v>
      </c>
      <c r="B876" s="259" t="s">
        <v>1675</v>
      </c>
      <c r="C876" s="258">
        <f>_xlfn.XLOOKUP(A876,一般公共预算支出表!$A$7:$A$1323,一般公共预算支出表!$C$7:$C$1323,0,0)</f>
        <v>2747.556</v>
      </c>
    </row>
    <row r="877" ht="16.95" customHeight="1" spans="1:3">
      <c r="A877" s="255" t="s">
        <v>1676</v>
      </c>
      <c r="B877" s="256" t="s">
        <v>153</v>
      </c>
      <c r="C877" s="258">
        <f>_xlfn.XLOOKUP(A877,一般公共预算支出表!$A$7:$A$1323,一般公共预算支出表!$C$7:$C$1323,0,0)</f>
        <v>2559.416</v>
      </c>
    </row>
    <row r="878" ht="16.95" customHeight="1" spans="1:3">
      <c r="A878" s="255" t="s">
        <v>1677</v>
      </c>
      <c r="B878" s="255" t="s">
        <v>155</v>
      </c>
      <c r="C878" s="258">
        <f>_xlfn.XLOOKUP(A878,一般公共预算支出表!$A$7:$A$1323,一般公共预算支出表!$C$7:$C$1323,0,0)</f>
        <v>0</v>
      </c>
    </row>
    <row r="879" ht="16.95" customHeight="1" spans="1:3">
      <c r="A879" s="255" t="s">
        <v>1678</v>
      </c>
      <c r="B879" s="255" t="s">
        <v>157</v>
      </c>
      <c r="C879" s="258">
        <f>_xlfn.XLOOKUP(A879,一般公共预算支出表!$A$7:$A$1323,一般公共预算支出表!$C$7:$C$1323,0,0)</f>
        <v>0</v>
      </c>
    </row>
    <row r="880" ht="16.95" customHeight="1" spans="1:3">
      <c r="A880" s="255" t="s">
        <v>1679</v>
      </c>
      <c r="B880" s="256" t="s">
        <v>1680</v>
      </c>
      <c r="C880" s="258">
        <f>_xlfn.XLOOKUP(A880,一般公共预算支出表!$A$7:$A$1323,一般公共预算支出表!$C$7:$C$1323,0,0)</f>
        <v>188.14</v>
      </c>
    </row>
    <row r="881" ht="16.95" customHeight="1" spans="1:3">
      <c r="A881" s="255" t="s">
        <v>1681</v>
      </c>
      <c r="B881" s="255" t="s">
        <v>1682</v>
      </c>
      <c r="C881" s="258">
        <f>_xlfn.XLOOKUP(A881,一般公共预算支出表!$A$7:$A$1323,一般公共预算支出表!$C$7:$C$1323,0,0)</f>
        <v>0</v>
      </c>
    </row>
    <row r="882" ht="16.95" customHeight="1" spans="1:3">
      <c r="A882" s="255" t="s">
        <v>1683</v>
      </c>
      <c r="B882" s="256" t="s">
        <v>1684</v>
      </c>
      <c r="C882" s="258">
        <f>_xlfn.XLOOKUP(A882,一般公共预算支出表!$A$7:$A$1323,一般公共预算支出表!$C$7:$C$1323,0,0)</f>
        <v>0</v>
      </c>
    </row>
    <row r="883" ht="16.95" customHeight="1" spans="1:3">
      <c r="A883" s="255" t="s">
        <v>1685</v>
      </c>
      <c r="B883" s="255" t="s">
        <v>1686</v>
      </c>
      <c r="C883" s="258">
        <f>_xlfn.XLOOKUP(A883,一般公共预算支出表!$A$7:$A$1323,一般公共预算支出表!$C$7:$C$1323,0,0)</f>
        <v>0</v>
      </c>
    </row>
    <row r="884" ht="16.95" customHeight="1" spans="1:3">
      <c r="A884" s="255" t="s">
        <v>1687</v>
      </c>
      <c r="B884" s="256" t="s">
        <v>1688</v>
      </c>
      <c r="C884" s="258">
        <f>_xlfn.XLOOKUP(A884,一般公共预算支出表!$A$7:$A$1323,一般公共预算支出表!$C$7:$C$1323,0,0)</f>
        <v>0</v>
      </c>
    </row>
    <row r="885" ht="16.95" customHeight="1" spans="1:3">
      <c r="A885" s="255" t="s">
        <v>1689</v>
      </c>
      <c r="B885" s="255" t="s">
        <v>1690</v>
      </c>
      <c r="C885" s="258">
        <f>_xlfn.XLOOKUP(A885,一般公共预算支出表!$A$7:$A$1323,一般公共预算支出表!$C$7:$C$1323,0,0)</f>
        <v>0</v>
      </c>
    </row>
    <row r="886" ht="16.95" customHeight="1" spans="1:3">
      <c r="A886" s="255" t="s">
        <v>1691</v>
      </c>
      <c r="B886" s="256" t="s">
        <v>1692</v>
      </c>
      <c r="C886" s="258">
        <f>_xlfn.XLOOKUP(A886,一般公共预算支出表!$A$7:$A$1323,一般公共预算支出表!$C$7:$C$1323,0,0)</f>
        <v>0</v>
      </c>
    </row>
    <row r="887" ht="16.95" customHeight="1" spans="1:3">
      <c r="A887" s="255" t="s">
        <v>1693</v>
      </c>
      <c r="B887" s="256" t="s">
        <v>1694</v>
      </c>
      <c r="C887" s="258">
        <f>_xlfn.XLOOKUP(A887,一般公共预算支出表!$A$7:$A$1323,一般公共预算支出表!$C$7:$C$1323,0,0)</f>
        <v>0</v>
      </c>
    </row>
    <row r="888" ht="16.95" customHeight="1" spans="1:3">
      <c r="A888" s="255" t="s">
        <v>1695</v>
      </c>
      <c r="B888" s="255" t="s">
        <v>1696</v>
      </c>
      <c r="C888" s="258">
        <f>_xlfn.XLOOKUP(A888,一般公共预算支出表!$A$7:$A$1323,一般公共预算支出表!$C$7:$C$1323,0,0)</f>
        <v>0</v>
      </c>
    </row>
    <row r="889" ht="16.95" customHeight="1" spans="1:3">
      <c r="A889" s="255" t="s">
        <v>1697</v>
      </c>
      <c r="B889" s="255" t="s">
        <v>1698</v>
      </c>
      <c r="C889" s="258">
        <f>_xlfn.XLOOKUP(A889,一般公共预算支出表!$A$7:$A$1323,一般公共预算支出表!$C$7:$C$1323,0,0)</f>
        <v>0</v>
      </c>
    </row>
    <row r="890" ht="16.95" customHeight="1" spans="1:3">
      <c r="A890" s="255" t="s">
        <v>1699</v>
      </c>
      <c r="B890" s="255" t="s">
        <v>1700</v>
      </c>
      <c r="C890" s="258">
        <f>_xlfn.XLOOKUP(A890,一般公共预算支出表!$A$7:$A$1323,一般公共预算支出表!$C$7:$C$1323,0,0)</f>
        <v>0</v>
      </c>
    </row>
    <row r="891" ht="16.95" customHeight="1" spans="1:3">
      <c r="A891" s="255" t="s">
        <v>1701</v>
      </c>
      <c r="B891" s="255" t="s">
        <v>1702</v>
      </c>
      <c r="C891" s="258">
        <f>_xlfn.XLOOKUP(A891,一般公共预算支出表!$A$7:$A$1323,一般公共预算支出表!$C$7:$C$1323,0,0)</f>
        <v>0</v>
      </c>
    </row>
    <row r="892" ht="16.95" customHeight="1" spans="1:3">
      <c r="A892" s="255" t="s">
        <v>1703</v>
      </c>
      <c r="B892" s="255" t="s">
        <v>1704</v>
      </c>
      <c r="C892" s="258">
        <f>_xlfn.XLOOKUP(A892,一般公共预算支出表!$A$7:$A$1323,一般公共预算支出表!$C$7:$C$1323,0,0)</f>
        <v>0</v>
      </c>
    </row>
    <row r="893" ht="16.95" customHeight="1" spans="1:3">
      <c r="A893" s="255" t="s">
        <v>1705</v>
      </c>
      <c r="B893" s="255" t="s">
        <v>1706</v>
      </c>
      <c r="C893" s="258">
        <f>_xlfn.XLOOKUP(A893,一般公共预算支出表!$A$7:$A$1323,一般公共预算支出表!$C$7:$C$1323,0,0)</f>
        <v>0</v>
      </c>
    </row>
    <row r="894" ht="16.95" customHeight="1" spans="1:3">
      <c r="A894" s="255" t="s">
        <v>1707</v>
      </c>
      <c r="B894" s="255" t="s">
        <v>1708</v>
      </c>
      <c r="C894" s="258">
        <f>_xlfn.XLOOKUP(A894,一般公共预算支出表!$A$7:$A$1323,一般公共预算支出表!$C$7:$C$1323,0,0)</f>
        <v>0</v>
      </c>
    </row>
    <row r="895" ht="16.95" customHeight="1" spans="1:3">
      <c r="A895" s="255" t="s">
        <v>1709</v>
      </c>
      <c r="B895" s="255" t="s">
        <v>1710</v>
      </c>
      <c r="C895" s="258">
        <f>_xlfn.XLOOKUP(A895,一般公共预算支出表!$A$7:$A$1323,一般公共预算支出表!$C$7:$C$1323,0,0)</f>
        <v>0</v>
      </c>
    </row>
    <row r="896" ht="16.95" customHeight="1" spans="1:3">
      <c r="A896" s="255" t="s">
        <v>1711</v>
      </c>
      <c r="B896" s="255" t="s">
        <v>1712</v>
      </c>
      <c r="C896" s="258">
        <f>_xlfn.XLOOKUP(A896,一般公共预算支出表!$A$7:$A$1323,一般公共预算支出表!$C$7:$C$1323,0,0)</f>
        <v>0</v>
      </c>
    </row>
    <row r="897" ht="16.95" customHeight="1" spans="1:3">
      <c r="A897" s="255" t="s">
        <v>1713</v>
      </c>
      <c r="B897" s="255" t="s">
        <v>1714</v>
      </c>
      <c r="C897" s="258">
        <f>_xlfn.XLOOKUP(A897,一般公共预算支出表!$A$7:$A$1323,一般公共预算支出表!$C$7:$C$1323,0,0)</f>
        <v>0</v>
      </c>
    </row>
    <row r="898" ht="16.95" customHeight="1" spans="1:3">
      <c r="A898" s="255" t="s">
        <v>1715</v>
      </c>
      <c r="B898" s="255" t="s">
        <v>1716</v>
      </c>
      <c r="C898" s="258">
        <f>_xlfn.XLOOKUP(A898,一般公共预算支出表!$A$7:$A$1323,一般公共预算支出表!$C$7:$C$1323,0,0)</f>
        <v>0</v>
      </c>
    </row>
    <row r="899" ht="16.95" customHeight="1" spans="1:3">
      <c r="A899" s="255" t="s">
        <v>1717</v>
      </c>
      <c r="B899" s="255" t="s">
        <v>1645</v>
      </c>
      <c r="C899" s="258">
        <f>_xlfn.XLOOKUP(A899,一般公共预算支出表!$A$7:$A$1323,一般公共预算支出表!$C$7:$C$1323,0,0)</f>
        <v>0</v>
      </c>
    </row>
    <row r="900" ht="16.95" customHeight="1" spans="1:3">
      <c r="A900" s="255" t="s">
        <v>1718</v>
      </c>
      <c r="B900" s="255" t="s">
        <v>1719</v>
      </c>
      <c r="C900" s="258">
        <f>_xlfn.XLOOKUP(A900,一般公共预算支出表!$A$7:$A$1323,一般公共预算支出表!$C$7:$C$1323,0,0)</f>
        <v>0</v>
      </c>
    </row>
    <row r="901" ht="16.95" customHeight="1" spans="1:3">
      <c r="A901" s="255" t="s">
        <v>1720</v>
      </c>
      <c r="B901" s="259" t="s">
        <v>1721</v>
      </c>
      <c r="C901" s="258">
        <f>_xlfn.XLOOKUP(A901,一般公共预算支出表!$A$7:$A$1323,一般公共预算支出表!$C$7:$C$1323,0,0)</f>
        <v>2201.696</v>
      </c>
    </row>
    <row r="902" ht="16.95" customHeight="1" spans="1:3">
      <c r="A902" s="255" t="s">
        <v>1722</v>
      </c>
      <c r="B902" s="255" t="s">
        <v>153</v>
      </c>
      <c r="C902" s="258">
        <f>_xlfn.XLOOKUP(A902,一般公共预算支出表!$A$7:$A$1323,一般公共预算支出表!$C$7:$C$1323,0,0)</f>
        <v>839.034</v>
      </c>
    </row>
    <row r="903" ht="16.95" customHeight="1" spans="1:3">
      <c r="A903" s="255" t="s">
        <v>1723</v>
      </c>
      <c r="B903" s="255" t="s">
        <v>155</v>
      </c>
      <c r="C903" s="258">
        <f>_xlfn.XLOOKUP(A903,一般公共预算支出表!$A$7:$A$1323,一般公共预算支出表!$C$7:$C$1323,0,0)</f>
        <v>0</v>
      </c>
    </row>
    <row r="904" ht="16.95" customHeight="1" spans="1:3">
      <c r="A904" s="255" t="s">
        <v>1724</v>
      </c>
      <c r="B904" s="255" t="s">
        <v>157</v>
      </c>
      <c r="C904" s="258">
        <f>_xlfn.XLOOKUP(A904,一般公共预算支出表!$A$7:$A$1323,一般公共预算支出表!$C$7:$C$1323,0,0)</f>
        <v>0</v>
      </c>
    </row>
    <row r="905" ht="16.95" customHeight="1" spans="1:3">
      <c r="A905" s="255" t="s">
        <v>1725</v>
      </c>
      <c r="B905" s="255" t="s">
        <v>1726</v>
      </c>
      <c r="C905" s="258">
        <f>_xlfn.XLOOKUP(A905,一般公共预算支出表!$A$7:$A$1323,一般公共预算支出表!$C$7:$C$1323,0,0)</f>
        <v>0</v>
      </c>
    </row>
    <row r="906" ht="16.95" customHeight="1" spans="1:3">
      <c r="A906" s="255" t="s">
        <v>1727</v>
      </c>
      <c r="B906" s="255" t="s">
        <v>1728</v>
      </c>
      <c r="C906" s="258">
        <f>_xlfn.XLOOKUP(A906,一般公共预算支出表!$A$7:$A$1323,一般公共预算支出表!$C$7:$C$1323,0,0)</f>
        <v>90</v>
      </c>
    </row>
    <row r="907" ht="16.95" customHeight="1" spans="1:3">
      <c r="A907" s="255" t="s">
        <v>1729</v>
      </c>
      <c r="B907" s="255" t="s">
        <v>1730</v>
      </c>
      <c r="C907" s="258">
        <f>_xlfn.XLOOKUP(A907,一般公共预算支出表!$A$7:$A$1323,一般公共预算支出表!$C$7:$C$1323,0,0)</f>
        <v>648.936</v>
      </c>
    </row>
    <row r="908" ht="16.95" customHeight="1" spans="1:3">
      <c r="A908" s="255" t="s">
        <v>1731</v>
      </c>
      <c r="B908" s="255" t="s">
        <v>1732</v>
      </c>
      <c r="C908" s="258">
        <f>_xlfn.XLOOKUP(A908,一般公共预算支出表!$A$7:$A$1323,一般公共预算支出表!$C$7:$C$1323,0,0)</f>
        <v>0</v>
      </c>
    </row>
    <row r="909" ht="16.95" customHeight="1" spans="1:3">
      <c r="A909" s="255" t="s">
        <v>1733</v>
      </c>
      <c r="B909" s="255" t="s">
        <v>1734</v>
      </c>
      <c r="C909" s="258">
        <f>_xlfn.XLOOKUP(A909,一般公共预算支出表!$A$7:$A$1323,一般公共预算支出表!$C$7:$C$1323,0,0)</f>
        <v>0</v>
      </c>
    </row>
    <row r="910" ht="16.95" customHeight="1" spans="1:3">
      <c r="A910" s="255" t="s">
        <v>1735</v>
      </c>
      <c r="B910" s="255" t="s">
        <v>1736</v>
      </c>
      <c r="C910" s="258">
        <f>_xlfn.XLOOKUP(A910,一般公共预算支出表!$A$7:$A$1323,一般公共预算支出表!$C$7:$C$1323,0,0)</f>
        <v>0</v>
      </c>
    </row>
    <row r="911" ht="16.95" customHeight="1" spans="1:3">
      <c r="A911" s="255" t="s">
        <v>1737</v>
      </c>
      <c r="B911" s="255" t="s">
        <v>1738</v>
      </c>
      <c r="C911" s="258">
        <f>_xlfn.XLOOKUP(A911,一般公共预算支出表!$A$7:$A$1323,一般公共预算支出表!$C$7:$C$1323,0,0)</f>
        <v>357.56</v>
      </c>
    </row>
    <row r="912" ht="16.95" customHeight="1" spans="1:3">
      <c r="A912" s="255" t="s">
        <v>1739</v>
      </c>
      <c r="B912" s="255" t="s">
        <v>1740</v>
      </c>
      <c r="C912" s="258">
        <f>_xlfn.XLOOKUP(A912,一般公共预算支出表!$A$7:$A$1323,一般公共预算支出表!$C$7:$C$1323,0,0)</f>
        <v>266.166</v>
      </c>
    </row>
    <row r="913" ht="16.95" customHeight="1" spans="1:3">
      <c r="A913" s="255" t="s">
        <v>1741</v>
      </c>
      <c r="B913" s="256" t="s">
        <v>1742</v>
      </c>
      <c r="C913" s="258">
        <f>_xlfn.XLOOKUP(A913,一般公共预算支出表!$A$7:$A$1323,一般公共预算支出表!$C$7:$C$1323,0,0)</f>
        <v>0</v>
      </c>
    </row>
    <row r="914" ht="16.95" customHeight="1" spans="1:3">
      <c r="A914" s="255" t="s">
        <v>1743</v>
      </c>
      <c r="B914" s="255" t="s">
        <v>1744</v>
      </c>
      <c r="C914" s="258">
        <f>_xlfn.XLOOKUP(A914,一般公共预算支出表!$A$7:$A$1323,一般公共预算支出表!$C$7:$C$1323,0,0)</f>
        <v>0</v>
      </c>
    </row>
    <row r="915" ht="16.95" customHeight="1" spans="1:3">
      <c r="A915" s="255" t="s">
        <v>1745</v>
      </c>
      <c r="B915" s="255" t="s">
        <v>1746</v>
      </c>
      <c r="C915" s="258">
        <f>_xlfn.XLOOKUP(A915,一般公共预算支出表!$A$7:$A$1323,一般公共预算支出表!$C$7:$C$1323,0,0)</f>
        <v>0</v>
      </c>
    </row>
    <row r="916" ht="16.95" customHeight="1" spans="1:3">
      <c r="A916" s="255" t="s">
        <v>1747</v>
      </c>
      <c r="B916" s="255" t="s">
        <v>1748</v>
      </c>
      <c r="C916" s="258">
        <f>_xlfn.XLOOKUP(A916,一般公共预算支出表!$A$7:$A$1323,一般公共预算支出表!$C$7:$C$1323,0,0)</f>
        <v>0</v>
      </c>
    </row>
    <row r="917" ht="16.95" customHeight="1" spans="1:3">
      <c r="A917" s="255" t="s">
        <v>1749</v>
      </c>
      <c r="B917" s="255" t="s">
        <v>1750</v>
      </c>
      <c r="C917" s="258">
        <f>_xlfn.XLOOKUP(A917,一般公共预算支出表!$A$7:$A$1323,一般公共预算支出表!$C$7:$C$1323,0,0)</f>
        <v>0</v>
      </c>
    </row>
    <row r="918" ht="16.95" customHeight="1" spans="1:3">
      <c r="A918" s="255" t="s">
        <v>1751</v>
      </c>
      <c r="B918" s="255" t="s">
        <v>1752</v>
      </c>
      <c r="C918" s="258">
        <f>_xlfn.XLOOKUP(A918,一般公共预算支出表!$A$7:$A$1323,一般公共预算支出表!$C$7:$C$1323,0,0)</f>
        <v>0</v>
      </c>
    </row>
    <row r="919" ht="16.95" customHeight="1" spans="1:3">
      <c r="A919" s="255" t="s">
        <v>1753</v>
      </c>
      <c r="B919" s="255" t="s">
        <v>1754</v>
      </c>
      <c r="C919" s="258">
        <f>_xlfn.XLOOKUP(A919,一般公共预算支出表!$A$7:$A$1323,一般公共预算支出表!$C$7:$C$1323,0,0)</f>
        <v>0</v>
      </c>
    </row>
    <row r="920" ht="16.95" customHeight="1" spans="1:3">
      <c r="A920" s="255" t="s">
        <v>1755</v>
      </c>
      <c r="B920" s="255" t="s">
        <v>1756</v>
      </c>
      <c r="C920" s="258">
        <f>_xlfn.XLOOKUP(A920,一般公共预算支出表!$A$7:$A$1323,一般公共预算支出表!$C$7:$C$1323,0,0)</f>
        <v>0</v>
      </c>
    </row>
    <row r="921" ht="16.95" customHeight="1" spans="1:3">
      <c r="A921" s="255" t="s">
        <v>1757</v>
      </c>
      <c r="B921" s="255" t="s">
        <v>1758</v>
      </c>
      <c r="C921" s="258">
        <f>_xlfn.XLOOKUP(A921,一般公共预算支出表!$A$7:$A$1323,一般公共预算支出表!$C$7:$C$1323,0,0)</f>
        <v>0</v>
      </c>
    </row>
    <row r="922" ht="16.95" customHeight="1" spans="1:3">
      <c r="A922" s="255" t="s">
        <v>1759</v>
      </c>
      <c r="B922" s="255" t="s">
        <v>1760</v>
      </c>
      <c r="C922" s="258">
        <f>_xlfn.XLOOKUP(A922,一般公共预算支出表!$A$7:$A$1323,一般公共预算支出表!$C$7:$C$1323,0,0)</f>
        <v>0</v>
      </c>
    </row>
    <row r="923" ht="16.95" customHeight="1" spans="1:3">
      <c r="A923" s="255" t="s">
        <v>1761</v>
      </c>
      <c r="B923" s="255" t="s">
        <v>1704</v>
      </c>
      <c r="C923" s="258">
        <f>_xlfn.XLOOKUP(A923,一般公共预算支出表!$A$7:$A$1323,一般公共预算支出表!$C$7:$C$1323,0,0)</f>
        <v>0</v>
      </c>
    </row>
    <row r="924" ht="16.95" customHeight="1" spans="1:3">
      <c r="A924" s="255" t="s">
        <v>1762</v>
      </c>
      <c r="B924" s="255" t="s">
        <v>1763</v>
      </c>
      <c r="C924" s="258">
        <f>_xlfn.XLOOKUP(A924,一般公共预算支出表!$A$7:$A$1323,一般公共预算支出表!$C$7:$C$1323,0,0)</f>
        <v>0</v>
      </c>
    </row>
    <row r="925" ht="16.95" customHeight="1" spans="1:3">
      <c r="A925" s="255" t="s">
        <v>1764</v>
      </c>
      <c r="B925" s="255" t="s">
        <v>1765</v>
      </c>
      <c r="C925" s="258">
        <f>_xlfn.XLOOKUP(A925,一般公共预算支出表!$A$7:$A$1323,一般公共预算支出表!$C$7:$C$1323,0,0)</f>
        <v>0</v>
      </c>
    </row>
    <row r="926" ht="16.95" customHeight="1" spans="1:3">
      <c r="A926" s="255" t="s">
        <v>1766</v>
      </c>
      <c r="B926" s="255" t="s">
        <v>1767</v>
      </c>
      <c r="C926" s="258">
        <f>_xlfn.XLOOKUP(A926,一般公共预算支出表!$A$7:$A$1323,一般公共预算支出表!$C$7:$C$1323,0,0)</f>
        <v>0</v>
      </c>
    </row>
    <row r="927" ht="16.95" customHeight="1" spans="1:3">
      <c r="A927" s="255" t="s">
        <v>1768</v>
      </c>
      <c r="B927" s="255" t="s">
        <v>1769</v>
      </c>
      <c r="C927" s="258">
        <f>_xlfn.XLOOKUP(A927,一般公共预算支出表!$A$7:$A$1323,一般公共预算支出表!$C$7:$C$1323,0,0)</f>
        <v>0</v>
      </c>
    </row>
    <row r="928" ht="16.95" customHeight="1" spans="1:3">
      <c r="A928" s="255" t="s">
        <v>1770</v>
      </c>
      <c r="B928" s="255" t="s">
        <v>1771</v>
      </c>
      <c r="C928" s="258">
        <f>_xlfn.XLOOKUP(A928,一般公共预算支出表!$A$7:$A$1323,一般公共预算支出表!$C$7:$C$1323,0,0)</f>
        <v>0</v>
      </c>
    </row>
    <row r="929" ht="16.95" customHeight="1" spans="1:3">
      <c r="A929" s="255" t="s">
        <v>1772</v>
      </c>
      <c r="B929" s="259" t="s">
        <v>1773</v>
      </c>
      <c r="C929" s="258">
        <f>_xlfn.XLOOKUP(A929,一般公共预算支出表!$A$7:$A$1323,一般公共预算支出表!$C$7:$C$1323,0,0)</f>
        <v>2106.52</v>
      </c>
    </row>
    <row r="930" ht="16.95" customHeight="1" spans="1:3">
      <c r="A930" s="255" t="s">
        <v>1774</v>
      </c>
      <c r="B930" s="255" t="s">
        <v>153</v>
      </c>
      <c r="C930" s="258">
        <f>_xlfn.XLOOKUP(A930,一般公共预算支出表!$A$7:$A$1323,一般公共预算支出表!$C$7:$C$1323,0,0)</f>
        <v>165.52</v>
      </c>
    </row>
    <row r="931" ht="16.95" customHeight="1" spans="1:3">
      <c r="A931" s="255" t="s">
        <v>1775</v>
      </c>
      <c r="B931" s="255" t="s">
        <v>155</v>
      </c>
      <c r="C931" s="258">
        <f>_xlfn.XLOOKUP(A931,一般公共预算支出表!$A$7:$A$1323,一般公共预算支出表!$C$7:$C$1323,0,0)</f>
        <v>0</v>
      </c>
    </row>
    <row r="932" ht="16.95" customHeight="1" spans="1:3">
      <c r="A932" s="255" t="s">
        <v>1776</v>
      </c>
      <c r="B932" s="255" t="s">
        <v>157</v>
      </c>
      <c r="C932" s="258">
        <f>_xlfn.XLOOKUP(A932,一般公共预算支出表!$A$7:$A$1323,一般公共预算支出表!$C$7:$C$1323,0,0)</f>
        <v>0</v>
      </c>
    </row>
    <row r="933" ht="16.95" customHeight="1" spans="1:3">
      <c r="A933" s="255" t="s">
        <v>1777</v>
      </c>
      <c r="B933" s="255" t="s">
        <v>1778</v>
      </c>
      <c r="C933" s="258">
        <f>_xlfn.XLOOKUP(A933,一般公共预算支出表!$A$7:$A$1323,一般公共预算支出表!$C$7:$C$1323,0,0)</f>
        <v>1841</v>
      </c>
    </row>
    <row r="934" ht="16.95" customHeight="1" spans="1:3">
      <c r="A934" s="255" t="s">
        <v>1779</v>
      </c>
      <c r="B934" s="255" t="s">
        <v>1780</v>
      </c>
      <c r="C934" s="258">
        <f>_xlfn.XLOOKUP(A934,一般公共预算支出表!$A$7:$A$1323,一般公共预算支出表!$C$7:$C$1323,0,0)</f>
        <v>100</v>
      </c>
    </row>
    <row r="935" ht="16.95" customHeight="1" spans="1:3">
      <c r="A935" s="255" t="s">
        <v>1781</v>
      </c>
      <c r="B935" s="255" t="s">
        <v>1782</v>
      </c>
      <c r="C935" s="258">
        <f>_xlfn.XLOOKUP(A935,一般公共预算支出表!$A$7:$A$1323,一般公共预算支出表!$C$7:$C$1323,0,0)</f>
        <v>0</v>
      </c>
    </row>
    <row r="936" ht="16.95" customHeight="1" spans="1:3">
      <c r="A936" s="255" t="s">
        <v>1783</v>
      </c>
      <c r="B936" s="255" t="s">
        <v>1784</v>
      </c>
      <c r="C936" s="258">
        <f>_xlfn.XLOOKUP(A936,一般公共预算支出表!$A$7:$A$1323,一般公共预算支出表!$C$7:$C$1323,0,0)</f>
        <v>0</v>
      </c>
    </row>
    <row r="937" ht="16.95" customHeight="1" spans="1:3">
      <c r="A937" s="255" t="s">
        <v>1785</v>
      </c>
      <c r="B937" s="255" t="s">
        <v>1786</v>
      </c>
      <c r="C937" s="258">
        <f>_xlfn.XLOOKUP(A937,一般公共预算支出表!$A$7:$A$1323,一般公共预算支出表!$C$7:$C$1323,0,0)</f>
        <v>0</v>
      </c>
    </row>
    <row r="938" ht="16.95" customHeight="1" spans="1:3">
      <c r="A938" s="255" t="s">
        <v>1787</v>
      </c>
      <c r="B938" s="255" t="s">
        <v>1788</v>
      </c>
      <c r="C938" s="258">
        <f>_xlfn.XLOOKUP(A938,一般公共预算支出表!$A$7:$A$1323,一般公共预算支出表!$C$7:$C$1323,0,0)</f>
        <v>0</v>
      </c>
    </row>
    <row r="939" ht="16.95" customHeight="1" spans="1:3">
      <c r="A939" s="255" t="s">
        <v>1789</v>
      </c>
      <c r="B939" s="255" t="s">
        <v>1790</v>
      </c>
      <c r="C939" s="258">
        <f>_xlfn.XLOOKUP(A939,一般公共预算支出表!$A$7:$A$1323,一般公共预算支出表!$C$7:$C$1323,0,0)</f>
        <v>0</v>
      </c>
    </row>
    <row r="940" ht="16.95" customHeight="1" spans="1:3">
      <c r="A940" s="255" t="s">
        <v>1793</v>
      </c>
      <c r="B940" s="256" t="s">
        <v>1794</v>
      </c>
      <c r="C940" s="258">
        <f>_xlfn.XLOOKUP(A940,一般公共预算支出表!$A$7:$A$1323,一般公共预算支出表!$C$7:$C$1323,0,0)</f>
        <v>0</v>
      </c>
    </row>
    <row r="941" ht="16.95" customHeight="1" spans="1:3">
      <c r="A941" s="255" t="s">
        <v>1795</v>
      </c>
      <c r="B941" s="255" t="s">
        <v>1796</v>
      </c>
      <c r="C941" s="258">
        <f>_xlfn.XLOOKUP(A941,一般公共预算支出表!$A$7:$A$1323,一般公共预算支出表!$C$7:$C$1323,0,0)</f>
        <v>0</v>
      </c>
    </row>
    <row r="942" ht="16.95" customHeight="1" spans="1:3">
      <c r="A942" s="255" t="s">
        <v>2482</v>
      </c>
      <c r="B942" s="255" t="s">
        <v>1797</v>
      </c>
      <c r="C942" s="258">
        <f>_xlfn.XLOOKUP(A942,一般公共预算支出表!$A$7:$A$1323,一般公共预算支出表!$C$7:$C$1323,0,0)</f>
        <v>0</v>
      </c>
    </row>
    <row r="943" ht="16.95" customHeight="1" spans="1:3">
      <c r="A943" s="255" t="s">
        <v>1798</v>
      </c>
      <c r="B943" s="255" t="s">
        <v>1799</v>
      </c>
      <c r="C943" s="258">
        <f>_xlfn.XLOOKUP(A943,一般公共预算支出表!$A$7:$A$1323,一般公共预算支出表!$C$7:$C$1323,0,0)</f>
        <v>0</v>
      </c>
    </row>
    <row r="944" ht="16.95" customHeight="1" spans="1:3">
      <c r="A944" s="255" t="s">
        <v>1800</v>
      </c>
      <c r="B944" s="255" t="s">
        <v>1801</v>
      </c>
      <c r="C944" s="258">
        <f>_xlfn.XLOOKUP(A944,一般公共预算支出表!$A$7:$A$1323,一般公共预算支出表!$C$7:$C$1323,0,0)</f>
        <v>0</v>
      </c>
    </row>
    <row r="945" ht="16.95" customHeight="1" spans="1:3">
      <c r="A945" s="255" t="s">
        <v>1802</v>
      </c>
      <c r="B945" s="255" t="s">
        <v>1803</v>
      </c>
      <c r="C945" s="258">
        <f>_xlfn.XLOOKUP(A945,一般公共预算支出表!$A$7:$A$1323,一般公共预算支出表!$C$7:$C$1323,0,0)</f>
        <v>0</v>
      </c>
    </row>
    <row r="946" ht="16.95" customHeight="1" spans="1:3">
      <c r="A946" s="255">
        <v>21307</v>
      </c>
      <c r="B946" s="259" t="s">
        <v>1792</v>
      </c>
      <c r="C946" s="258">
        <f>_xlfn.XLOOKUP(A946,一般公共预算支出表!$A$7:$A$1323,一般公共预算支出表!$C$7:$C$1323,0,0)</f>
        <v>0</v>
      </c>
    </row>
    <row r="947" ht="16.95" customHeight="1" spans="1:3">
      <c r="A947" s="255">
        <v>2130805</v>
      </c>
      <c r="B947" s="255" t="s">
        <v>1797</v>
      </c>
      <c r="C947" s="258">
        <f>_xlfn.XLOOKUP(A947,一般公共预算支出表!$A$7:$A$1323,一般公共预算支出表!$C$7:$C$1323,0,0)</f>
        <v>0</v>
      </c>
    </row>
    <row r="948" ht="16.95" customHeight="1" spans="1:3">
      <c r="A948" s="255" t="s">
        <v>1804</v>
      </c>
      <c r="B948" s="259" t="s">
        <v>1805</v>
      </c>
      <c r="C948" s="258">
        <f>_xlfn.XLOOKUP(A948,一般公共预算支出表!$A$7:$A$1323,一般公共预算支出表!$C$7:$C$1323,0,0)</f>
        <v>200</v>
      </c>
    </row>
    <row r="949" ht="16.95" customHeight="1" spans="1:3">
      <c r="A949" s="255" t="s">
        <v>1806</v>
      </c>
      <c r="B949" s="255" t="s">
        <v>1807</v>
      </c>
      <c r="C949" s="258">
        <f>_xlfn.XLOOKUP(A949,一般公共预算支出表!$A$7:$A$1323,一般公共预算支出表!$C$7:$C$1323,0,0)</f>
        <v>0</v>
      </c>
    </row>
    <row r="950" ht="16.95" customHeight="1" spans="1:3">
      <c r="A950" s="255" t="s">
        <v>1808</v>
      </c>
      <c r="B950" s="255" t="s">
        <v>1809</v>
      </c>
      <c r="C950" s="258">
        <f>_xlfn.XLOOKUP(A950,一般公共预算支出表!$A$7:$A$1323,一般公共预算支出表!$C$7:$C$1323,0,0)</f>
        <v>0</v>
      </c>
    </row>
    <row r="951" ht="16.95" customHeight="1" spans="1:3">
      <c r="A951" s="255" t="s">
        <v>1810</v>
      </c>
      <c r="B951" s="255" t="s">
        <v>1811</v>
      </c>
      <c r="C951" s="258">
        <f>_xlfn.XLOOKUP(A951,一般公共预算支出表!$A$7:$A$1323,一般公共预算支出表!$C$7:$C$1323,0,0)</f>
        <v>200</v>
      </c>
    </row>
    <row r="952" ht="16.95" customHeight="1" spans="1:3">
      <c r="A952" s="255" t="s">
        <v>1812</v>
      </c>
      <c r="B952" s="255" t="s">
        <v>1813</v>
      </c>
      <c r="C952" s="258">
        <f>_xlfn.XLOOKUP(A952,一般公共预算支出表!$A$7:$A$1323,一般公共预算支出表!$C$7:$C$1323,0,0)</f>
        <v>0</v>
      </c>
    </row>
    <row r="953" ht="16.95" customHeight="1" spans="1:3">
      <c r="A953" s="255" t="s">
        <v>1814</v>
      </c>
      <c r="B953" s="255" t="s">
        <v>1815</v>
      </c>
      <c r="C953" s="258">
        <f>_xlfn.XLOOKUP(A953,一般公共预算支出表!$A$7:$A$1323,一般公共预算支出表!$C$7:$C$1323,0,0)</f>
        <v>0</v>
      </c>
    </row>
    <row r="954" ht="16.95" customHeight="1" spans="1:3">
      <c r="A954" s="255" t="s">
        <v>1816</v>
      </c>
      <c r="B954" s="255" t="s">
        <v>1817</v>
      </c>
      <c r="C954" s="258">
        <f>_xlfn.XLOOKUP(A954,一般公共预算支出表!$A$7:$A$1323,一般公共预算支出表!$C$7:$C$1323,0,0)</f>
        <v>0</v>
      </c>
    </row>
    <row r="955" ht="16.95" customHeight="1" spans="1:3">
      <c r="A955" s="255" t="s">
        <v>1818</v>
      </c>
      <c r="B955" s="259" t="s">
        <v>1819</v>
      </c>
      <c r="C955" s="258">
        <f>_xlfn.XLOOKUP(A955,一般公共预算支出表!$A$7:$A$1323,一般公共预算支出表!$C$7:$C$1323,0,0)</f>
        <v>0</v>
      </c>
    </row>
    <row r="956" ht="16.95" customHeight="1" spans="1:3">
      <c r="A956" s="255" t="s">
        <v>1820</v>
      </c>
      <c r="B956" s="255" t="s">
        <v>1821</v>
      </c>
      <c r="C956" s="258">
        <f>_xlfn.XLOOKUP(A956,一般公共预算支出表!$A$7:$A$1323,一般公共预算支出表!$C$7:$C$1323,0,0)</f>
        <v>0</v>
      </c>
    </row>
    <row r="957" ht="16.95" customHeight="1" spans="1:3">
      <c r="A957" s="255" t="s">
        <v>1822</v>
      </c>
      <c r="B957" s="255" t="s">
        <v>1823</v>
      </c>
      <c r="C957" s="258">
        <f>_xlfn.XLOOKUP(A957,一般公共预算支出表!$A$7:$A$1323,一般公共预算支出表!$C$7:$C$1323,0,0)</f>
        <v>0</v>
      </c>
    </row>
    <row r="958" ht="16.95" customHeight="1" spans="1:3">
      <c r="A958" s="255" t="s">
        <v>1824</v>
      </c>
      <c r="B958" s="259" t="s">
        <v>1825</v>
      </c>
      <c r="C958" s="258">
        <f>_xlfn.XLOOKUP(A958,一般公共预算支出表!$A$7:$A$1323,一般公共预算支出表!$C$7:$C$1323,0,0)</f>
        <v>0</v>
      </c>
    </row>
    <row r="959" ht="16.95" customHeight="1" spans="1:3">
      <c r="A959" s="255" t="s">
        <v>1826</v>
      </c>
      <c r="B959" s="255" t="s">
        <v>1827</v>
      </c>
      <c r="C959" s="258">
        <f>_xlfn.XLOOKUP(A959,一般公共预算支出表!$A$7:$A$1323,一般公共预算支出表!$C$7:$C$1323,0,0)</f>
        <v>0</v>
      </c>
    </row>
    <row r="960" ht="16.95" customHeight="1" spans="1:3">
      <c r="A960" s="255" t="s">
        <v>1828</v>
      </c>
      <c r="B960" s="255" t="s">
        <v>1829</v>
      </c>
      <c r="C960" s="258">
        <f>_xlfn.XLOOKUP(A960,一般公共预算支出表!$A$7:$A$1323,一般公共预算支出表!$C$7:$C$1323,0,0)</f>
        <v>0</v>
      </c>
    </row>
    <row r="961" ht="16.95" customHeight="1" spans="1:3">
      <c r="A961" s="255" t="s">
        <v>1830</v>
      </c>
      <c r="B961" s="255" t="s">
        <v>1831</v>
      </c>
      <c r="C961" s="258">
        <f>_xlfn.XLOOKUP(A961,一般公共预算支出表!$A$7:$A$1323,一般公共预算支出表!$C$7:$C$1323,0,0)</f>
        <v>6639.1787</v>
      </c>
    </row>
    <row r="962" ht="16.95" customHeight="1" spans="1:3">
      <c r="A962" s="255" t="s">
        <v>1832</v>
      </c>
      <c r="B962" s="259" t="s">
        <v>1833</v>
      </c>
      <c r="C962" s="258">
        <f>_xlfn.XLOOKUP(A962,一般公共预算支出表!$A$7:$A$1323,一般公共预算支出表!$C$7:$C$1323,0,0)</f>
        <v>6639.1787</v>
      </c>
    </row>
    <row r="963" ht="16.95" customHeight="1" spans="1:3">
      <c r="A963" s="255" t="s">
        <v>1834</v>
      </c>
      <c r="B963" s="255" t="s">
        <v>153</v>
      </c>
      <c r="C963" s="258">
        <f>_xlfn.XLOOKUP(A963,一般公共预算支出表!$A$7:$A$1323,一般公共预算支出表!$C$7:$C$1323,0,0)</f>
        <v>4132.1787</v>
      </c>
    </row>
    <row r="964" ht="16.95" customHeight="1" spans="1:3">
      <c r="A964" s="255" t="s">
        <v>1835</v>
      </c>
      <c r="B964" s="255" t="s">
        <v>155</v>
      </c>
      <c r="C964" s="258">
        <f>_xlfn.XLOOKUP(A964,一般公共预算支出表!$A$7:$A$1323,一般公共预算支出表!$C$7:$C$1323,0,0)</f>
        <v>0</v>
      </c>
    </row>
    <row r="965" ht="16.95" customHeight="1" spans="1:3">
      <c r="A965" s="255" t="s">
        <v>1836</v>
      </c>
      <c r="B965" s="255" t="s">
        <v>157</v>
      </c>
      <c r="C965" s="258">
        <f>_xlfn.XLOOKUP(A965,一般公共预算支出表!$A$7:$A$1323,一般公共预算支出表!$C$7:$C$1323,0,0)</f>
        <v>0</v>
      </c>
    </row>
    <row r="966" ht="16.95" customHeight="1" spans="1:3">
      <c r="A966" s="255" t="s">
        <v>1837</v>
      </c>
      <c r="B966" s="255" t="s">
        <v>1838</v>
      </c>
      <c r="C966" s="258">
        <f>_xlfn.XLOOKUP(A966,一般公共预算支出表!$A$7:$A$1323,一般公共预算支出表!$C$7:$C$1323,0,0)</f>
        <v>2277</v>
      </c>
    </row>
    <row r="967" ht="16.95" customHeight="1" spans="1:3">
      <c r="A967" s="255" t="s">
        <v>1839</v>
      </c>
      <c r="B967" s="255" t="s">
        <v>1840</v>
      </c>
      <c r="C967" s="258">
        <f>_xlfn.XLOOKUP(A967,一般公共预算支出表!$A$7:$A$1323,一般公共预算支出表!$C$7:$C$1323,0,0)</f>
        <v>230</v>
      </c>
    </row>
    <row r="968" ht="16.95" customHeight="1" spans="1:3">
      <c r="A968" s="255" t="s">
        <v>1841</v>
      </c>
      <c r="B968" s="256" t="s">
        <v>1842</v>
      </c>
      <c r="C968" s="258">
        <f>_xlfn.XLOOKUP(A968,一般公共预算支出表!$A$7:$A$1323,一般公共预算支出表!$C$7:$C$1323,0,0)</f>
        <v>0</v>
      </c>
    </row>
    <row r="969" ht="16.95" customHeight="1" spans="1:3">
      <c r="A969" s="255" t="s">
        <v>1843</v>
      </c>
      <c r="B969" s="255" t="s">
        <v>1844</v>
      </c>
      <c r="C969" s="258">
        <f>_xlfn.XLOOKUP(A969,一般公共预算支出表!$A$7:$A$1323,一般公共预算支出表!$C$7:$C$1323,0,0)</f>
        <v>0</v>
      </c>
    </row>
    <row r="970" ht="16.95" customHeight="1" spans="1:3">
      <c r="A970" s="255" t="s">
        <v>1845</v>
      </c>
      <c r="B970" s="255" t="s">
        <v>1846</v>
      </c>
      <c r="C970" s="258">
        <f>_xlfn.XLOOKUP(A970,一般公共预算支出表!$A$7:$A$1323,一般公共预算支出表!$C$7:$C$1323,0,0)</f>
        <v>0</v>
      </c>
    </row>
    <row r="971" ht="16.95" customHeight="1" spans="1:3">
      <c r="A971" s="255" t="s">
        <v>1847</v>
      </c>
      <c r="B971" s="255" t="s">
        <v>1848</v>
      </c>
      <c r="C971" s="258">
        <f>_xlfn.XLOOKUP(A971,一般公共预算支出表!$A$7:$A$1323,一般公共预算支出表!$C$7:$C$1323,0,0)</f>
        <v>0</v>
      </c>
    </row>
    <row r="972" ht="16.95" customHeight="1" spans="1:3">
      <c r="A972" s="255" t="s">
        <v>1849</v>
      </c>
      <c r="B972" s="255" t="s">
        <v>1850</v>
      </c>
      <c r="C972" s="258">
        <f>_xlfn.XLOOKUP(A972,一般公共预算支出表!$A$7:$A$1323,一般公共预算支出表!$C$7:$C$1323,0,0)</f>
        <v>0</v>
      </c>
    </row>
    <row r="973" ht="16.95" customHeight="1" spans="1:3">
      <c r="A973" s="255" t="s">
        <v>1851</v>
      </c>
      <c r="B973" s="255" t="s">
        <v>1852</v>
      </c>
      <c r="C973" s="258">
        <f>_xlfn.XLOOKUP(A973,一般公共预算支出表!$A$7:$A$1323,一般公共预算支出表!$C$7:$C$1323,0,0)</f>
        <v>0</v>
      </c>
    </row>
    <row r="974" ht="16.95" customHeight="1" spans="1:3">
      <c r="A974" s="255" t="s">
        <v>1853</v>
      </c>
      <c r="B974" s="255" t="s">
        <v>1854</v>
      </c>
      <c r="C974" s="258">
        <f>_xlfn.XLOOKUP(A974,一般公共预算支出表!$A$7:$A$1323,一般公共预算支出表!$C$7:$C$1323,0,0)</f>
        <v>0</v>
      </c>
    </row>
    <row r="975" ht="16.95" customHeight="1" spans="1:3">
      <c r="A975" s="255" t="s">
        <v>1855</v>
      </c>
      <c r="B975" s="255" t="s">
        <v>1856</v>
      </c>
      <c r="C975" s="258">
        <f>_xlfn.XLOOKUP(A975,一般公共预算支出表!$A$7:$A$1323,一般公共预算支出表!$C$7:$C$1323,0,0)</f>
        <v>0</v>
      </c>
    </row>
    <row r="976" ht="16.95" customHeight="1" spans="1:3">
      <c r="A976" s="255" t="s">
        <v>1857</v>
      </c>
      <c r="B976" s="255" t="s">
        <v>1858</v>
      </c>
      <c r="C976" s="258">
        <f>_xlfn.XLOOKUP(A976,一般公共预算支出表!$A$7:$A$1323,一般公共预算支出表!$C$7:$C$1323,0,0)</f>
        <v>0</v>
      </c>
    </row>
    <row r="977" ht="16.95" customHeight="1" spans="1:3">
      <c r="A977" s="255" t="s">
        <v>1859</v>
      </c>
      <c r="B977" s="255" t="s">
        <v>1860</v>
      </c>
      <c r="C977" s="258">
        <f>_xlfn.XLOOKUP(A977,一般公共预算支出表!$A$7:$A$1323,一般公共预算支出表!$C$7:$C$1323,0,0)</f>
        <v>0</v>
      </c>
    </row>
    <row r="978" ht="16.95" customHeight="1" spans="1:3">
      <c r="A978" s="255" t="s">
        <v>1861</v>
      </c>
      <c r="B978" s="255" t="s">
        <v>1862</v>
      </c>
      <c r="C978" s="258">
        <f>_xlfn.XLOOKUP(A978,一般公共预算支出表!$A$7:$A$1323,一般公共预算支出表!$C$7:$C$1323,0,0)</f>
        <v>0</v>
      </c>
    </row>
    <row r="979" ht="16.95" customHeight="1" spans="1:3">
      <c r="A979" s="255" t="s">
        <v>1863</v>
      </c>
      <c r="B979" s="256" t="s">
        <v>1864</v>
      </c>
      <c r="C979" s="258">
        <f>_xlfn.XLOOKUP(A979,一般公共预算支出表!$A$7:$A$1323,一般公共预算支出表!$C$7:$C$1323,0,0)</f>
        <v>0</v>
      </c>
    </row>
    <row r="980" ht="16.95" customHeight="1" spans="1:3">
      <c r="A980" s="255" t="s">
        <v>1865</v>
      </c>
      <c r="B980" s="255" t="s">
        <v>1866</v>
      </c>
      <c r="C980" s="258">
        <f>_xlfn.XLOOKUP(A980,一般公共预算支出表!$A$7:$A$1323,一般公共预算支出表!$C$7:$C$1323,0,0)</f>
        <v>0</v>
      </c>
    </row>
    <row r="981" ht="16.95" customHeight="1" spans="1:3">
      <c r="A981" s="255" t="s">
        <v>1867</v>
      </c>
      <c r="B981" s="255" t="s">
        <v>1868</v>
      </c>
      <c r="C981" s="258">
        <f>_xlfn.XLOOKUP(A981,一般公共预算支出表!$A$7:$A$1323,一般公共预算支出表!$C$7:$C$1323,0,0)</f>
        <v>0</v>
      </c>
    </row>
    <row r="982" ht="16.95" customHeight="1" spans="1:3">
      <c r="A982" s="255" t="s">
        <v>1869</v>
      </c>
      <c r="B982" s="255" t="s">
        <v>1870</v>
      </c>
      <c r="C982" s="258">
        <f>_xlfn.XLOOKUP(A982,一般公共预算支出表!$A$7:$A$1323,一般公共预算支出表!$C$7:$C$1323,0,0)</f>
        <v>0</v>
      </c>
    </row>
    <row r="983" ht="16.95" customHeight="1" spans="1:3">
      <c r="A983" s="255" t="s">
        <v>1871</v>
      </c>
      <c r="B983" s="255" t="s">
        <v>1872</v>
      </c>
      <c r="C983" s="258">
        <f>_xlfn.XLOOKUP(A983,一般公共预算支出表!$A$7:$A$1323,一般公共预算支出表!$C$7:$C$1323,0,0)</f>
        <v>0</v>
      </c>
    </row>
    <row r="984" ht="16.95" customHeight="1" spans="1:3">
      <c r="A984" s="255" t="s">
        <v>1873</v>
      </c>
      <c r="B984" s="255" t="s">
        <v>1874</v>
      </c>
      <c r="C984" s="258">
        <f>_xlfn.XLOOKUP(A984,一般公共预算支出表!$A$7:$A$1323,一般公共预算支出表!$C$7:$C$1323,0,0)</f>
        <v>0</v>
      </c>
    </row>
    <row r="985" ht="16.95" customHeight="1" spans="1:3">
      <c r="A985" s="255" t="s">
        <v>1875</v>
      </c>
      <c r="B985" s="259" t="s">
        <v>1876</v>
      </c>
      <c r="C985" s="258">
        <f>_xlfn.XLOOKUP(A985,一般公共预算支出表!$A$7:$A$1323,一般公共预算支出表!$C$7:$C$1323,0,0)</f>
        <v>0</v>
      </c>
    </row>
    <row r="986" ht="16.95" customHeight="1" spans="1:3">
      <c r="A986" s="255" t="s">
        <v>1877</v>
      </c>
      <c r="B986" s="255" t="s">
        <v>153</v>
      </c>
      <c r="C986" s="258">
        <f>_xlfn.XLOOKUP(A986,一般公共预算支出表!$A$7:$A$1323,一般公共预算支出表!$C$7:$C$1323,0,0)</f>
        <v>0</v>
      </c>
    </row>
    <row r="987" ht="16.95" customHeight="1" spans="1:3">
      <c r="A987" s="255" t="s">
        <v>1878</v>
      </c>
      <c r="B987" s="255" t="s">
        <v>155</v>
      </c>
      <c r="C987" s="258">
        <f>_xlfn.XLOOKUP(A987,一般公共预算支出表!$A$7:$A$1323,一般公共预算支出表!$C$7:$C$1323,0,0)</f>
        <v>0</v>
      </c>
    </row>
    <row r="988" ht="16.95" customHeight="1" spans="1:3">
      <c r="A988" s="255" t="s">
        <v>1879</v>
      </c>
      <c r="B988" s="255" t="s">
        <v>157</v>
      </c>
      <c r="C988" s="258">
        <f>_xlfn.XLOOKUP(A988,一般公共预算支出表!$A$7:$A$1323,一般公共预算支出表!$C$7:$C$1323,0,0)</f>
        <v>0</v>
      </c>
    </row>
    <row r="989" ht="16.95" customHeight="1" spans="1:3">
      <c r="A989" s="255" t="s">
        <v>1880</v>
      </c>
      <c r="B989" s="255" t="s">
        <v>1881</v>
      </c>
      <c r="C989" s="258">
        <f>_xlfn.XLOOKUP(A989,一般公共预算支出表!$A$7:$A$1323,一般公共预算支出表!$C$7:$C$1323,0,0)</f>
        <v>0</v>
      </c>
    </row>
    <row r="990" ht="16.95" customHeight="1" spans="1:3">
      <c r="A990" s="255" t="s">
        <v>1882</v>
      </c>
      <c r="B990" s="256" t="s">
        <v>1883</v>
      </c>
      <c r="C990" s="258">
        <f>_xlfn.XLOOKUP(A990,一般公共预算支出表!$A$7:$A$1323,一般公共预算支出表!$C$7:$C$1323,0,0)</f>
        <v>0</v>
      </c>
    </row>
    <row r="991" ht="16.95" customHeight="1" spans="1:3">
      <c r="A991" s="255" t="s">
        <v>1884</v>
      </c>
      <c r="B991" s="255" t="s">
        <v>1885</v>
      </c>
      <c r="C991" s="258">
        <f>_xlfn.XLOOKUP(A991,一般公共预算支出表!$A$7:$A$1323,一般公共预算支出表!$C$7:$C$1323,0,0)</f>
        <v>0</v>
      </c>
    </row>
    <row r="992" ht="16.95" customHeight="1" spans="1:3">
      <c r="A992" s="255" t="s">
        <v>1886</v>
      </c>
      <c r="B992" s="255" t="s">
        <v>1887</v>
      </c>
      <c r="C992" s="258">
        <f>_xlfn.XLOOKUP(A992,一般公共预算支出表!$A$7:$A$1323,一般公共预算支出表!$C$7:$C$1323,0,0)</f>
        <v>0</v>
      </c>
    </row>
    <row r="993" ht="16.95" customHeight="1" spans="1:3">
      <c r="A993" s="255" t="s">
        <v>1888</v>
      </c>
      <c r="B993" s="255" t="s">
        <v>1889</v>
      </c>
      <c r="C993" s="258">
        <f>_xlfn.XLOOKUP(A993,一般公共预算支出表!$A$7:$A$1323,一般公共预算支出表!$C$7:$C$1323,0,0)</f>
        <v>0</v>
      </c>
    </row>
    <row r="994" ht="16.95" customHeight="1" spans="1:3">
      <c r="A994" s="255" t="s">
        <v>1890</v>
      </c>
      <c r="B994" s="255" t="s">
        <v>1891</v>
      </c>
      <c r="C994" s="258">
        <f>_xlfn.XLOOKUP(A994,一般公共预算支出表!$A$7:$A$1323,一般公共预算支出表!$C$7:$C$1323,0,0)</f>
        <v>0</v>
      </c>
    </row>
    <row r="995" ht="16.95" customHeight="1" spans="1:3">
      <c r="A995" s="255" t="s">
        <v>1892</v>
      </c>
      <c r="B995" s="259" t="s">
        <v>1893</v>
      </c>
      <c r="C995" s="258">
        <f>_xlfn.XLOOKUP(A995,一般公共预算支出表!$A$7:$A$1323,一般公共预算支出表!$C$7:$C$1323,0,0)</f>
        <v>0</v>
      </c>
    </row>
    <row r="996" ht="16.95" customHeight="1" spans="1:3">
      <c r="A996" s="255" t="s">
        <v>1894</v>
      </c>
      <c r="B996" s="256" t="s">
        <v>153</v>
      </c>
      <c r="C996" s="258">
        <f>_xlfn.XLOOKUP(A996,一般公共预算支出表!$A$7:$A$1323,一般公共预算支出表!$C$7:$C$1323,0,0)</f>
        <v>0</v>
      </c>
    </row>
    <row r="997" ht="16.95" customHeight="1" spans="1:3">
      <c r="A997" s="255" t="s">
        <v>1895</v>
      </c>
      <c r="B997" s="255" t="s">
        <v>155</v>
      </c>
      <c r="C997" s="258">
        <f>_xlfn.XLOOKUP(A997,一般公共预算支出表!$A$7:$A$1323,一般公共预算支出表!$C$7:$C$1323,0,0)</f>
        <v>0</v>
      </c>
    </row>
    <row r="998" ht="16.95" customHeight="1" spans="1:3">
      <c r="A998" s="255" t="s">
        <v>1896</v>
      </c>
      <c r="B998" s="255" t="s">
        <v>157</v>
      </c>
      <c r="C998" s="258">
        <f>_xlfn.XLOOKUP(A998,一般公共预算支出表!$A$7:$A$1323,一般公共预算支出表!$C$7:$C$1323,0,0)</f>
        <v>0</v>
      </c>
    </row>
    <row r="999" ht="16.95" customHeight="1" spans="1:3">
      <c r="A999" s="255" t="s">
        <v>1897</v>
      </c>
      <c r="B999" s="255" t="s">
        <v>1898</v>
      </c>
      <c r="C999" s="258">
        <f>_xlfn.XLOOKUP(A999,一般公共预算支出表!$A$7:$A$1323,一般公共预算支出表!$C$7:$C$1323,0,0)</f>
        <v>0</v>
      </c>
    </row>
    <row r="1000" ht="16.95" customHeight="1" spans="1:3">
      <c r="A1000" s="255" t="s">
        <v>1899</v>
      </c>
      <c r="B1000" s="255" t="s">
        <v>1900</v>
      </c>
      <c r="C1000" s="258">
        <f>_xlfn.XLOOKUP(A1000,一般公共预算支出表!$A$7:$A$1323,一般公共预算支出表!$C$7:$C$1323,0,0)</f>
        <v>0</v>
      </c>
    </row>
    <row r="1001" ht="16.95" customHeight="1" spans="1:3">
      <c r="A1001" s="255" t="s">
        <v>1901</v>
      </c>
      <c r="B1001" s="255" t="s">
        <v>1902</v>
      </c>
      <c r="C1001" s="258">
        <f>_xlfn.XLOOKUP(A1001,一般公共预算支出表!$A$7:$A$1323,一般公共预算支出表!$C$7:$C$1323,0,0)</f>
        <v>0</v>
      </c>
    </row>
    <row r="1002" ht="16.95" customHeight="1" spans="1:3">
      <c r="A1002" s="255" t="s">
        <v>1903</v>
      </c>
      <c r="B1002" s="255" t="s">
        <v>1904</v>
      </c>
      <c r="C1002" s="258">
        <f>_xlfn.XLOOKUP(A1002,一般公共预算支出表!$A$7:$A$1323,一般公共预算支出表!$C$7:$C$1323,0,0)</f>
        <v>0</v>
      </c>
    </row>
    <row r="1003" ht="16.95" customHeight="1" spans="1:3">
      <c r="A1003" s="255" t="s">
        <v>1905</v>
      </c>
      <c r="B1003" s="256" t="s">
        <v>1906</v>
      </c>
      <c r="C1003" s="258">
        <f>_xlfn.XLOOKUP(A1003,一般公共预算支出表!$A$7:$A$1323,一般公共预算支出表!$C$7:$C$1323,0,0)</f>
        <v>0</v>
      </c>
    </row>
    <row r="1004" ht="16.95" customHeight="1" spans="1:3">
      <c r="A1004" s="255" t="s">
        <v>1907</v>
      </c>
      <c r="B1004" s="255" t="s">
        <v>1908</v>
      </c>
      <c r="C1004" s="258">
        <f>_xlfn.XLOOKUP(A1004,一般公共预算支出表!$A$7:$A$1323,一般公共预算支出表!$C$7:$C$1323,0,0)</f>
        <v>0</v>
      </c>
    </row>
    <row r="1005" ht="16.95" customHeight="1" spans="1:3">
      <c r="A1005" s="255" t="s">
        <v>1909</v>
      </c>
      <c r="B1005" s="259" t="s">
        <v>1910</v>
      </c>
      <c r="C1005" s="258">
        <f>_xlfn.XLOOKUP(A1005,一般公共预算支出表!$A$7:$A$1323,一般公共预算支出表!$C$7:$C$1323,0,0)</f>
        <v>0</v>
      </c>
    </row>
    <row r="1006" ht="16.95" customHeight="1" spans="1:3">
      <c r="A1006" s="255" t="s">
        <v>1911</v>
      </c>
      <c r="B1006" s="255" t="s">
        <v>1912</v>
      </c>
      <c r="C1006" s="258">
        <f>_xlfn.XLOOKUP(A1006,一般公共预算支出表!$A$7:$A$1323,一般公共预算支出表!$C$7:$C$1323,0,0)</f>
        <v>0</v>
      </c>
    </row>
    <row r="1007" ht="16.95" customHeight="1" spans="1:3">
      <c r="A1007" s="255" t="s">
        <v>1913</v>
      </c>
      <c r="B1007" s="255" t="s">
        <v>1914</v>
      </c>
      <c r="C1007" s="258">
        <f>_xlfn.XLOOKUP(A1007,一般公共预算支出表!$A$7:$A$1323,一般公共预算支出表!$C$7:$C$1323,0,0)</f>
        <v>0</v>
      </c>
    </row>
    <row r="1008" ht="16.95" customHeight="1" spans="1:3">
      <c r="A1008" s="255" t="s">
        <v>1915</v>
      </c>
      <c r="B1008" s="255" t="s">
        <v>1916</v>
      </c>
      <c r="C1008" s="258">
        <f>_xlfn.XLOOKUP(A1008,一般公共预算支出表!$A$7:$A$1323,一般公共预算支出表!$C$7:$C$1323,0,0)</f>
        <v>0</v>
      </c>
    </row>
    <row r="1009" ht="16.95" customHeight="1" spans="1:3">
      <c r="A1009" s="255" t="s">
        <v>1917</v>
      </c>
      <c r="B1009" s="255" t="s">
        <v>1918</v>
      </c>
      <c r="C1009" s="258">
        <f>_xlfn.XLOOKUP(A1009,一般公共预算支出表!$A$7:$A$1323,一般公共预算支出表!$C$7:$C$1323,0,0)</f>
        <v>0</v>
      </c>
    </row>
    <row r="1010" ht="16.95" customHeight="1" spans="1:3">
      <c r="A1010" s="255" t="s">
        <v>1919</v>
      </c>
      <c r="B1010" s="256" t="s">
        <v>1920</v>
      </c>
      <c r="C1010" s="258">
        <f>_xlfn.XLOOKUP(A1010,一般公共预算支出表!$A$7:$A$1323,一般公共预算支出表!$C$7:$C$1323,0,0)</f>
        <v>0</v>
      </c>
    </row>
    <row r="1011" ht="16.95" customHeight="1" spans="1:3">
      <c r="A1011" s="255" t="s">
        <v>1921</v>
      </c>
      <c r="B1011" s="255" t="s">
        <v>153</v>
      </c>
      <c r="C1011" s="258">
        <f>_xlfn.XLOOKUP(A1011,一般公共预算支出表!$A$7:$A$1323,一般公共预算支出表!$C$7:$C$1323,0,0)</f>
        <v>0</v>
      </c>
    </row>
    <row r="1012" ht="16.95" customHeight="1" spans="1:3">
      <c r="A1012" s="255" t="s">
        <v>1922</v>
      </c>
      <c r="B1012" s="255" t="s">
        <v>155</v>
      </c>
      <c r="C1012" s="258">
        <f>_xlfn.XLOOKUP(A1012,一般公共预算支出表!$A$7:$A$1323,一般公共预算支出表!$C$7:$C$1323,0,0)</f>
        <v>0</v>
      </c>
    </row>
    <row r="1013" ht="16.95" customHeight="1" spans="1:3">
      <c r="A1013" s="255" t="s">
        <v>1923</v>
      </c>
      <c r="B1013" s="255" t="s">
        <v>157</v>
      </c>
      <c r="C1013" s="258">
        <f>_xlfn.XLOOKUP(A1013,一般公共预算支出表!$A$7:$A$1323,一般公共预算支出表!$C$7:$C$1323,0,0)</f>
        <v>0</v>
      </c>
    </row>
    <row r="1014" ht="16.95" customHeight="1" spans="1:3">
      <c r="A1014" s="255" t="s">
        <v>1924</v>
      </c>
      <c r="B1014" s="256" t="s">
        <v>1889</v>
      </c>
      <c r="C1014" s="258">
        <f>_xlfn.XLOOKUP(A1014,一般公共预算支出表!$A$7:$A$1323,一般公共预算支出表!$C$7:$C$1323,0,0)</f>
        <v>0</v>
      </c>
    </row>
    <row r="1015" ht="16.95" customHeight="1" spans="1:3">
      <c r="A1015" s="255" t="s">
        <v>1925</v>
      </c>
      <c r="B1015" s="255" t="s">
        <v>1926</v>
      </c>
      <c r="C1015" s="258">
        <f>_xlfn.XLOOKUP(A1015,一般公共预算支出表!$A$7:$A$1323,一般公共预算支出表!$C$7:$C$1323,0,0)</f>
        <v>0</v>
      </c>
    </row>
    <row r="1016" ht="16.95" customHeight="1" spans="1:3">
      <c r="A1016" s="255" t="s">
        <v>1927</v>
      </c>
      <c r="B1016" s="255" t="s">
        <v>1928</v>
      </c>
      <c r="C1016" s="258">
        <f>_xlfn.XLOOKUP(A1016,一般公共预算支出表!$A$7:$A$1323,一般公共预算支出表!$C$7:$C$1323,0,0)</f>
        <v>0</v>
      </c>
    </row>
    <row r="1017" ht="16.95" customHeight="1" spans="1:3">
      <c r="A1017" s="255" t="s">
        <v>1929</v>
      </c>
      <c r="B1017" s="256" t="s">
        <v>1930</v>
      </c>
      <c r="C1017" s="258">
        <f>_xlfn.XLOOKUP(A1017,一般公共预算支出表!$A$7:$A$1323,一般公共预算支出表!$C$7:$C$1323,0,0)</f>
        <v>0</v>
      </c>
    </row>
    <row r="1018" ht="16.95" customHeight="1" spans="1:3">
      <c r="A1018" s="255" t="s">
        <v>1931</v>
      </c>
      <c r="B1018" s="256" t="s">
        <v>1932</v>
      </c>
      <c r="C1018" s="258">
        <f>_xlfn.XLOOKUP(A1018,一般公共预算支出表!$A$7:$A$1323,一般公共预算支出表!$C$7:$C$1323,0,0)</f>
        <v>0</v>
      </c>
    </row>
    <row r="1019" ht="16.95" customHeight="1" spans="1:3">
      <c r="A1019" s="255" t="s">
        <v>1933</v>
      </c>
      <c r="B1019" s="255" t="s">
        <v>1934</v>
      </c>
      <c r="C1019" s="258">
        <f>_xlfn.XLOOKUP(A1019,一般公共预算支出表!$A$7:$A$1323,一般公共预算支出表!$C$7:$C$1323,0,0)</f>
        <v>0</v>
      </c>
    </row>
    <row r="1020" ht="16.95" customHeight="1" spans="1:3">
      <c r="A1020" s="255" t="s">
        <v>1935</v>
      </c>
      <c r="B1020" s="255" t="s">
        <v>1936</v>
      </c>
      <c r="C1020" s="258">
        <f>_xlfn.XLOOKUP(A1020,一般公共预算支出表!$A$7:$A$1323,一般公共预算支出表!$C$7:$C$1323,0,0)</f>
        <v>0</v>
      </c>
    </row>
    <row r="1021" ht="16.95" customHeight="1" spans="1:3">
      <c r="A1021" s="255" t="s">
        <v>1937</v>
      </c>
      <c r="B1021" s="255" t="s">
        <v>1938</v>
      </c>
      <c r="C1021" s="258">
        <f>_xlfn.XLOOKUP(A1021,一般公共预算支出表!$A$7:$A$1323,一般公共预算支出表!$C$7:$C$1323,0,0)</f>
        <v>0</v>
      </c>
    </row>
    <row r="1022" ht="16.95" customHeight="1" spans="1:3">
      <c r="A1022" s="255" t="s">
        <v>1939</v>
      </c>
      <c r="B1022" s="259" t="s">
        <v>1940</v>
      </c>
      <c r="C1022" s="258">
        <f>_xlfn.XLOOKUP(A1022,一般公共预算支出表!$A$7:$A$1323,一般公共预算支出表!$C$7:$C$1323,0,0)</f>
        <v>0</v>
      </c>
    </row>
    <row r="1023" ht="16.95" customHeight="1" spans="1:3">
      <c r="A1023" s="255" t="s">
        <v>1941</v>
      </c>
      <c r="B1023" s="255" t="s">
        <v>1942</v>
      </c>
      <c r="C1023" s="258">
        <f>_xlfn.XLOOKUP(A1023,一般公共预算支出表!$A$7:$A$1323,一般公共预算支出表!$C$7:$C$1323,0,0)</f>
        <v>0</v>
      </c>
    </row>
    <row r="1024" ht="16.95" customHeight="1" spans="1:3">
      <c r="A1024" s="255" t="s">
        <v>1943</v>
      </c>
      <c r="B1024" s="255" t="s">
        <v>1944</v>
      </c>
      <c r="C1024" s="258">
        <f>_xlfn.XLOOKUP(A1024,一般公共预算支出表!$A$7:$A$1323,一般公共预算支出表!$C$7:$C$1323,0,0)</f>
        <v>0</v>
      </c>
    </row>
    <row r="1025" ht="16.95" customHeight="1" spans="1:3">
      <c r="A1025" s="255" t="s">
        <v>1945</v>
      </c>
      <c r="B1025" s="255" t="s">
        <v>1946</v>
      </c>
      <c r="C1025" s="258">
        <f>_xlfn.XLOOKUP(A1025,一般公共预算支出表!$A$7:$A$1323,一般公共预算支出表!$C$7:$C$1323,0,0)</f>
        <v>1031.58</v>
      </c>
    </row>
    <row r="1026" ht="16.95" customHeight="1" spans="1:3">
      <c r="A1026" s="255" t="s">
        <v>1947</v>
      </c>
      <c r="B1026" s="259" t="s">
        <v>1948</v>
      </c>
      <c r="C1026" s="258">
        <f>_xlfn.XLOOKUP(A1026,一般公共预算支出表!$A$7:$A$1323,一般公共预算支出表!$C$7:$C$1323,0,0)</f>
        <v>800.64</v>
      </c>
    </row>
    <row r="1027" ht="16.95" customHeight="1" spans="1:3">
      <c r="A1027" s="255" t="s">
        <v>1949</v>
      </c>
      <c r="B1027" s="255" t="s">
        <v>153</v>
      </c>
      <c r="C1027" s="258">
        <f>_xlfn.XLOOKUP(A1027,一般公共预算支出表!$A$7:$A$1323,一般公共预算支出表!$C$7:$C$1323,0,0)</f>
        <v>800.64</v>
      </c>
    </row>
    <row r="1028" ht="16.95" customHeight="1" spans="1:3">
      <c r="A1028" s="255" t="s">
        <v>1950</v>
      </c>
      <c r="B1028" s="255" t="s">
        <v>155</v>
      </c>
      <c r="C1028" s="258">
        <f>_xlfn.XLOOKUP(A1028,一般公共预算支出表!$A$7:$A$1323,一般公共预算支出表!$C$7:$C$1323,0,0)</f>
        <v>0</v>
      </c>
    </row>
    <row r="1029" ht="16.95" customHeight="1" spans="1:3">
      <c r="A1029" s="255" t="s">
        <v>1951</v>
      </c>
      <c r="B1029" s="255" t="s">
        <v>157</v>
      </c>
      <c r="C1029" s="258">
        <f>_xlfn.XLOOKUP(A1029,一般公共预算支出表!$A$7:$A$1323,一般公共预算支出表!$C$7:$C$1323,0,0)</f>
        <v>0</v>
      </c>
    </row>
    <row r="1030" ht="16.95" customHeight="1" spans="1:3">
      <c r="A1030" s="255" t="s">
        <v>1952</v>
      </c>
      <c r="B1030" s="255" t="s">
        <v>1953</v>
      </c>
      <c r="C1030" s="258">
        <f>_xlfn.XLOOKUP(A1030,一般公共预算支出表!$A$7:$A$1323,一般公共预算支出表!$C$7:$C$1323,0,0)</f>
        <v>0</v>
      </c>
    </row>
    <row r="1031" ht="16.95" customHeight="1" spans="1:3">
      <c r="A1031" s="255" t="s">
        <v>1954</v>
      </c>
      <c r="B1031" s="255" t="s">
        <v>1955</v>
      </c>
      <c r="C1031" s="258">
        <f>_xlfn.XLOOKUP(A1031,一般公共预算支出表!$A$7:$A$1323,一般公共预算支出表!$C$7:$C$1323,0,0)</f>
        <v>0</v>
      </c>
    </row>
    <row r="1032" ht="16.95" customHeight="1" spans="1:3">
      <c r="A1032" s="255" t="s">
        <v>1956</v>
      </c>
      <c r="B1032" s="255" t="s">
        <v>1957</v>
      </c>
      <c r="C1032" s="258">
        <f>_xlfn.XLOOKUP(A1032,一般公共预算支出表!$A$7:$A$1323,一般公共预算支出表!$C$7:$C$1323,0,0)</f>
        <v>0</v>
      </c>
    </row>
    <row r="1033" ht="16.95" customHeight="1" spans="1:3">
      <c r="A1033" s="255" t="s">
        <v>1958</v>
      </c>
      <c r="B1033" s="255" t="s">
        <v>1959</v>
      </c>
      <c r="C1033" s="258">
        <f>_xlfn.XLOOKUP(A1033,一般公共预算支出表!$A$7:$A$1323,一般公共预算支出表!$C$7:$C$1323,0,0)</f>
        <v>0</v>
      </c>
    </row>
    <row r="1034" ht="16.95" customHeight="1" spans="1:3">
      <c r="A1034" s="255" t="s">
        <v>1960</v>
      </c>
      <c r="B1034" s="255" t="s">
        <v>1961</v>
      </c>
      <c r="C1034" s="258">
        <f>_xlfn.XLOOKUP(A1034,一般公共预算支出表!$A$7:$A$1323,一般公共预算支出表!$C$7:$C$1323,0,0)</f>
        <v>0</v>
      </c>
    </row>
    <row r="1035" ht="16.95" customHeight="1" spans="1:3">
      <c r="A1035" s="255" t="s">
        <v>1962</v>
      </c>
      <c r="B1035" s="255" t="s">
        <v>1963</v>
      </c>
      <c r="C1035" s="258">
        <f>_xlfn.XLOOKUP(A1035,一般公共预算支出表!$A$7:$A$1323,一般公共预算支出表!$C$7:$C$1323,0,0)</f>
        <v>0</v>
      </c>
    </row>
    <row r="1036" ht="16.95" customHeight="1" spans="1:3">
      <c r="A1036" s="255" t="s">
        <v>1964</v>
      </c>
      <c r="B1036" s="259" t="s">
        <v>1965</v>
      </c>
      <c r="C1036" s="258">
        <f>_xlfn.XLOOKUP(A1036,一般公共预算支出表!$A$7:$A$1323,一般公共预算支出表!$C$7:$C$1323,0,0)</f>
        <v>0</v>
      </c>
    </row>
    <row r="1037" ht="16.95" customHeight="1" spans="1:3">
      <c r="A1037" s="255" t="s">
        <v>1966</v>
      </c>
      <c r="B1037" s="255" t="s">
        <v>153</v>
      </c>
      <c r="C1037" s="258">
        <f>_xlfn.XLOOKUP(A1037,一般公共预算支出表!$A$7:$A$1323,一般公共预算支出表!$C$7:$C$1323,0,0)</f>
        <v>0</v>
      </c>
    </row>
    <row r="1038" ht="16.95" customHeight="1" spans="1:3">
      <c r="A1038" s="255" t="s">
        <v>1967</v>
      </c>
      <c r="B1038" s="255" t="s">
        <v>155</v>
      </c>
      <c r="C1038" s="258">
        <f>_xlfn.XLOOKUP(A1038,一般公共预算支出表!$A$7:$A$1323,一般公共预算支出表!$C$7:$C$1323,0,0)</f>
        <v>0</v>
      </c>
    </row>
    <row r="1039" ht="16.95" customHeight="1" spans="1:3">
      <c r="A1039" s="255" t="s">
        <v>1968</v>
      </c>
      <c r="B1039" s="255" t="s">
        <v>157</v>
      </c>
      <c r="C1039" s="258">
        <f>_xlfn.XLOOKUP(A1039,一般公共预算支出表!$A$7:$A$1323,一般公共预算支出表!$C$7:$C$1323,0,0)</f>
        <v>0</v>
      </c>
    </row>
    <row r="1040" ht="16.95" customHeight="1" spans="1:3">
      <c r="A1040" s="255" t="s">
        <v>1969</v>
      </c>
      <c r="B1040" s="255" t="s">
        <v>1970</v>
      </c>
      <c r="C1040" s="258">
        <f>_xlfn.XLOOKUP(A1040,一般公共预算支出表!$A$7:$A$1323,一般公共预算支出表!$C$7:$C$1323,0,0)</f>
        <v>0</v>
      </c>
    </row>
    <row r="1041" ht="16.95" customHeight="1" spans="1:3">
      <c r="A1041" s="255" t="s">
        <v>1971</v>
      </c>
      <c r="B1041" s="256" t="s">
        <v>1972</v>
      </c>
      <c r="C1041" s="258">
        <f>_xlfn.XLOOKUP(A1041,一般公共预算支出表!$A$7:$A$1323,一般公共预算支出表!$C$7:$C$1323,0,0)</f>
        <v>0</v>
      </c>
    </row>
    <row r="1042" ht="16.95" customHeight="1" spans="1:3">
      <c r="A1042" s="255" t="s">
        <v>1973</v>
      </c>
      <c r="B1042" s="255" t="s">
        <v>1974</v>
      </c>
      <c r="C1042" s="258">
        <f>_xlfn.XLOOKUP(A1042,一般公共预算支出表!$A$7:$A$1323,一般公共预算支出表!$C$7:$C$1323,0,0)</f>
        <v>0</v>
      </c>
    </row>
    <row r="1043" ht="16.95" customHeight="1" spans="1:3">
      <c r="A1043" s="255" t="s">
        <v>1975</v>
      </c>
      <c r="B1043" s="255" t="s">
        <v>1976</v>
      </c>
      <c r="C1043" s="258">
        <f>_xlfn.XLOOKUP(A1043,一般公共预算支出表!$A$7:$A$1323,一般公共预算支出表!$C$7:$C$1323,0,0)</f>
        <v>0</v>
      </c>
    </row>
    <row r="1044" ht="16.95" customHeight="1" spans="1:3">
      <c r="A1044" s="255" t="s">
        <v>1977</v>
      </c>
      <c r="B1044" s="255" t="s">
        <v>1978</v>
      </c>
      <c r="C1044" s="258">
        <f>_xlfn.XLOOKUP(A1044,一般公共预算支出表!$A$7:$A$1323,一般公共预算支出表!$C$7:$C$1323,0,0)</f>
        <v>0</v>
      </c>
    </row>
    <row r="1045" ht="16.95" customHeight="1" spans="1:3">
      <c r="A1045" s="255" t="s">
        <v>1979</v>
      </c>
      <c r="B1045" s="255" t="s">
        <v>1980</v>
      </c>
      <c r="C1045" s="258">
        <f>_xlfn.XLOOKUP(A1045,一般公共预算支出表!$A$7:$A$1323,一般公共预算支出表!$C$7:$C$1323,0,0)</f>
        <v>0</v>
      </c>
    </row>
    <row r="1046" ht="16.95" customHeight="1" spans="1:3">
      <c r="A1046" s="255" t="s">
        <v>1981</v>
      </c>
      <c r="B1046" s="255" t="s">
        <v>1982</v>
      </c>
      <c r="C1046" s="258">
        <f>_xlfn.XLOOKUP(A1046,一般公共预算支出表!$A$7:$A$1323,一般公共预算支出表!$C$7:$C$1323,0,0)</f>
        <v>0</v>
      </c>
    </row>
    <row r="1047" ht="16.95" customHeight="1" spans="1:3">
      <c r="A1047" s="255" t="s">
        <v>1983</v>
      </c>
      <c r="B1047" s="255" t="s">
        <v>1984</v>
      </c>
      <c r="C1047" s="258">
        <f>_xlfn.XLOOKUP(A1047,一般公共预算支出表!$A$7:$A$1323,一般公共预算支出表!$C$7:$C$1323,0,0)</f>
        <v>0</v>
      </c>
    </row>
    <row r="1048" ht="16.95" customHeight="1" spans="1:3">
      <c r="A1048" s="255" t="s">
        <v>1985</v>
      </c>
      <c r="B1048" s="255" t="s">
        <v>1986</v>
      </c>
      <c r="C1048" s="258">
        <f>_xlfn.XLOOKUP(A1048,一般公共预算支出表!$A$7:$A$1323,一般公共预算支出表!$C$7:$C$1323,0,0)</f>
        <v>0</v>
      </c>
    </row>
    <row r="1049" ht="16.95" customHeight="1" spans="1:3">
      <c r="A1049" s="255" t="s">
        <v>1987</v>
      </c>
      <c r="B1049" s="255" t="s">
        <v>1988</v>
      </c>
      <c r="C1049" s="258">
        <f>_xlfn.XLOOKUP(A1049,一般公共预算支出表!$A$7:$A$1323,一般公共预算支出表!$C$7:$C$1323,0,0)</f>
        <v>0</v>
      </c>
    </row>
    <row r="1050" ht="16.95" customHeight="1" spans="1:3">
      <c r="A1050" s="255" t="s">
        <v>1989</v>
      </c>
      <c r="B1050" s="255" t="s">
        <v>1990</v>
      </c>
      <c r="C1050" s="258">
        <f>_xlfn.XLOOKUP(A1050,一般公共预算支出表!$A$7:$A$1323,一般公共预算支出表!$C$7:$C$1323,0,0)</f>
        <v>0</v>
      </c>
    </row>
    <row r="1051" ht="16.95" customHeight="1" spans="1:3">
      <c r="A1051" s="255" t="s">
        <v>1991</v>
      </c>
      <c r="B1051" s="256" t="s">
        <v>1992</v>
      </c>
      <c r="C1051" s="258">
        <f>_xlfn.XLOOKUP(A1051,一般公共预算支出表!$A$7:$A$1323,一般公共预算支出表!$C$7:$C$1323,0,0)</f>
        <v>0</v>
      </c>
    </row>
    <row r="1052" ht="16.95" customHeight="1" spans="1:3">
      <c r="A1052" s="255" t="s">
        <v>1993</v>
      </c>
      <c r="B1052" s="259" t="s">
        <v>1994</v>
      </c>
      <c r="C1052" s="258">
        <f>_xlfn.XLOOKUP(A1052,一般公共预算支出表!$A$7:$A$1323,一般公共预算支出表!$C$7:$C$1323,0,0)</f>
        <v>0</v>
      </c>
    </row>
    <row r="1053" ht="16.95" customHeight="1" spans="1:3">
      <c r="A1053" s="255" t="s">
        <v>1995</v>
      </c>
      <c r="B1053" s="255" t="s">
        <v>153</v>
      </c>
      <c r="C1053" s="258">
        <f>_xlfn.XLOOKUP(A1053,一般公共预算支出表!$A$7:$A$1323,一般公共预算支出表!$C$7:$C$1323,0,0)</f>
        <v>0</v>
      </c>
    </row>
    <row r="1054" ht="16.95" customHeight="1" spans="1:3">
      <c r="A1054" s="255" t="s">
        <v>1996</v>
      </c>
      <c r="B1054" s="255" t="s">
        <v>155</v>
      </c>
      <c r="C1054" s="258">
        <f>_xlfn.XLOOKUP(A1054,一般公共预算支出表!$A$7:$A$1323,一般公共预算支出表!$C$7:$C$1323,0,0)</f>
        <v>0</v>
      </c>
    </row>
    <row r="1055" ht="16.95" customHeight="1" spans="1:3">
      <c r="A1055" s="255" t="s">
        <v>1997</v>
      </c>
      <c r="B1055" s="255" t="s">
        <v>157</v>
      </c>
      <c r="C1055" s="258">
        <f>_xlfn.XLOOKUP(A1055,一般公共预算支出表!$A$7:$A$1323,一般公共预算支出表!$C$7:$C$1323,0,0)</f>
        <v>0</v>
      </c>
    </row>
    <row r="1056" ht="16.95" customHeight="1" spans="1:3">
      <c r="A1056" s="255" t="s">
        <v>1998</v>
      </c>
      <c r="B1056" s="255" t="s">
        <v>1999</v>
      </c>
      <c r="C1056" s="258">
        <f>_xlfn.XLOOKUP(A1056,一般公共预算支出表!$A$7:$A$1323,一般公共预算支出表!$C$7:$C$1323,0,0)</f>
        <v>0</v>
      </c>
    </row>
    <row r="1057" ht="16.95" customHeight="1" spans="1:3">
      <c r="A1057" s="255" t="s">
        <v>2000</v>
      </c>
      <c r="B1057" s="259" t="s">
        <v>2001</v>
      </c>
      <c r="C1057" s="258">
        <f>_xlfn.XLOOKUP(A1057,一般公共预算支出表!$A$7:$A$1323,一般公共预算支出表!$C$7:$C$1323,0,0)</f>
        <v>90</v>
      </c>
    </row>
    <row r="1058" ht="16.95" customHeight="1" spans="1:3">
      <c r="A1058" s="255" t="s">
        <v>2002</v>
      </c>
      <c r="B1058" s="255" t="s">
        <v>153</v>
      </c>
      <c r="C1058" s="258">
        <f>_xlfn.XLOOKUP(A1058,一般公共预算支出表!$A$7:$A$1323,一般公共预算支出表!$C$7:$C$1323,0,0)</f>
        <v>0</v>
      </c>
    </row>
    <row r="1059" ht="16.95" customHeight="1" spans="1:3">
      <c r="A1059" s="255" t="s">
        <v>2003</v>
      </c>
      <c r="B1059" s="255" t="s">
        <v>155</v>
      </c>
      <c r="C1059" s="258">
        <f>_xlfn.XLOOKUP(A1059,一般公共预算支出表!$A$7:$A$1323,一般公共预算支出表!$C$7:$C$1323,0,0)</f>
        <v>0</v>
      </c>
    </row>
    <row r="1060" ht="16.95" customHeight="1" spans="1:3">
      <c r="A1060" s="255" t="s">
        <v>2004</v>
      </c>
      <c r="B1060" s="255" t="s">
        <v>157</v>
      </c>
      <c r="C1060" s="258">
        <f>_xlfn.XLOOKUP(A1060,一般公共预算支出表!$A$7:$A$1323,一般公共预算支出表!$C$7:$C$1323,0,0)</f>
        <v>0</v>
      </c>
    </row>
    <row r="1061" ht="16.95" customHeight="1" spans="1:3">
      <c r="A1061" s="255" t="s">
        <v>2005</v>
      </c>
      <c r="B1061" s="256" t="s">
        <v>2006</v>
      </c>
      <c r="C1061" s="258">
        <f>_xlfn.XLOOKUP(A1061,一般公共预算支出表!$A$7:$A$1323,一般公共预算支出表!$C$7:$C$1323,0,0)</f>
        <v>0</v>
      </c>
    </row>
    <row r="1062" ht="16.95" customHeight="1" spans="1:3">
      <c r="A1062" s="255" t="s">
        <v>2007</v>
      </c>
      <c r="B1062" s="255" t="s">
        <v>2008</v>
      </c>
      <c r="C1062" s="258">
        <f>_xlfn.XLOOKUP(A1062,一般公共预算支出表!$A$7:$A$1323,一般公共预算支出表!$C$7:$C$1323,0,0)</f>
        <v>0</v>
      </c>
    </row>
    <row r="1063" ht="16.95" customHeight="1" spans="1:3">
      <c r="A1063" s="255" t="s">
        <v>2009</v>
      </c>
      <c r="B1063" s="255" t="s">
        <v>2010</v>
      </c>
      <c r="C1063" s="258">
        <f>_xlfn.XLOOKUP(A1063,一般公共预算支出表!$A$7:$A$1323,一般公共预算支出表!$C$7:$C$1323,0,0)</f>
        <v>0</v>
      </c>
    </row>
    <row r="1064" ht="16.95" customHeight="1" spans="1:3">
      <c r="A1064" s="255" t="s">
        <v>2011</v>
      </c>
      <c r="B1064" s="255" t="s">
        <v>2012</v>
      </c>
      <c r="C1064" s="258">
        <f>_xlfn.XLOOKUP(A1064,一般公共预算支出表!$A$7:$A$1323,一般公共预算支出表!$C$7:$C$1323,0,0)</f>
        <v>0</v>
      </c>
    </row>
    <row r="1065" ht="16.95" customHeight="1" spans="1:3">
      <c r="A1065" s="255" t="s">
        <v>2013</v>
      </c>
      <c r="B1065" s="255" t="s">
        <v>2014</v>
      </c>
      <c r="C1065" s="258">
        <f>_xlfn.XLOOKUP(A1065,一般公共预算支出表!$A$7:$A$1323,一般公共预算支出表!$C$7:$C$1323,0,0)</f>
        <v>90</v>
      </c>
    </row>
    <row r="1066" ht="16.95" customHeight="1" spans="1:3">
      <c r="A1066" s="255" t="s">
        <v>2015</v>
      </c>
      <c r="B1066" s="256" t="s">
        <v>171</v>
      </c>
      <c r="C1066" s="258">
        <f>_xlfn.XLOOKUP(A1066,一般公共预算支出表!$A$7:$A$1323,一般公共预算支出表!$C$7:$C$1323,0,0)</f>
        <v>0</v>
      </c>
    </row>
    <row r="1067" ht="16.95" customHeight="1" spans="1:3">
      <c r="A1067" s="255" t="s">
        <v>2016</v>
      </c>
      <c r="B1067" s="255" t="s">
        <v>2017</v>
      </c>
      <c r="C1067" s="258">
        <f>_xlfn.XLOOKUP(A1067,一般公共预算支出表!$A$7:$A$1323,一般公共预算支出表!$C$7:$C$1323,0,0)</f>
        <v>0</v>
      </c>
    </row>
    <row r="1068" ht="16.95" customHeight="1" spans="1:3">
      <c r="A1068" s="255" t="s">
        <v>2018</v>
      </c>
      <c r="B1068" s="259" t="s">
        <v>2019</v>
      </c>
      <c r="C1068" s="258">
        <f>_xlfn.XLOOKUP(A1068,一般公共预算支出表!$A$7:$A$1323,一般公共预算支出表!$C$7:$C$1323,0,0)</f>
        <v>0</v>
      </c>
    </row>
    <row r="1069" ht="16.95" customHeight="1" spans="1:3">
      <c r="A1069" s="255" t="s">
        <v>2020</v>
      </c>
      <c r="B1069" s="255" t="s">
        <v>153</v>
      </c>
      <c r="C1069" s="258">
        <f>_xlfn.XLOOKUP(A1069,一般公共预算支出表!$A$7:$A$1323,一般公共预算支出表!$C$7:$C$1323,0,0)</f>
        <v>0</v>
      </c>
    </row>
    <row r="1070" ht="16.95" customHeight="1" spans="1:3">
      <c r="A1070" s="255" t="s">
        <v>2021</v>
      </c>
      <c r="B1070" s="255" t="s">
        <v>155</v>
      </c>
      <c r="C1070" s="258">
        <f>_xlfn.XLOOKUP(A1070,一般公共预算支出表!$A$7:$A$1323,一般公共预算支出表!$C$7:$C$1323,0,0)</f>
        <v>0</v>
      </c>
    </row>
    <row r="1071" ht="16.95" customHeight="1" spans="1:3">
      <c r="A1071" s="255" t="s">
        <v>2022</v>
      </c>
      <c r="B1071" s="255" t="s">
        <v>157</v>
      </c>
      <c r="C1071" s="258">
        <f>_xlfn.XLOOKUP(A1071,一般公共预算支出表!$A$7:$A$1323,一般公共预算支出表!$C$7:$C$1323,0,0)</f>
        <v>0</v>
      </c>
    </row>
    <row r="1072" ht="16.95" customHeight="1" spans="1:3">
      <c r="A1072" s="255" t="s">
        <v>2023</v>
      </c>
      <c r="B1072" s="255" t="s">
        <v>2024</v>
      </c>
      <c r="C1072" s="258">
        <f>_xlfn.XLOOKUP(A1072,一般公共预算支出表!$A$7:$A$1323,一般公共预算支出表!$C$7:$C$1323,0,0)</f>
        <v>0</v>
      </c>
    </row>
    <row r="1073" ht="16.95" customHeight="1" spans="1:3">
      <c r="A1073" s="255" t="s">
        <v>2025</v>
      </c>
      <c r="B1073" s="256" t="s">
        <v>2026</v>
      </c>
      <c r="C1073" s="258">
        <f>_xlfn.XLOOKUP(A1073,一般公共预算支出表!$A$7:$A$1323,一般公共预算支出表!$C$7:$C$1323,0,0)</f>
        <v>0</v>
      </c>
    </row>
    <row r="1074" ht="16.95" customHeight="1" spans="1:3">
      <c r="A1074" s="255" t="s">
        <v>2027</v>
      </c>
      <c r="B1074" s="255" t="s">
        <v>2028</v>
      </c>
      <c r="C1074" s="258">
        <f>_xlfn.XLOOKUP(A1074,一般公共预算支出表!$A$7:$A$1323,一般公共预算支出表!$C$7:$C$1323,0,0)</f>
        <v>0</v>
      </c>
    </row>
    <row r="1075" ht="16.95" customHeight="1" spans="1:3">
      <c r="A1075" s="255" t="s">
        <v>2029</v>
      </c>
      <c r="B1075" s="259" t="s">
        <v>2030</v>
      </c>
      <c r="C1075" s="258">
        <f>_xlfn.XLOOKUP(A1075,一般公共预算支出表!$A$7:$A$1323,一般公共预算支出表!$C$7:$C$1323,0,0)</f>
        <v>140.94</v>
      </c>
    </row>
    <row r="1076" ht="16.95" customHeight="1" spans="1:3">
      <c r="A1076" s="255" t="s">
        <v>2031</v>
      </c>
      <c r="B1076" s="255" t="s">
        <v>153</v>
      </c>
      <c r="C1076" s="258">
        <f>_xlfn.XLOOKUP(A1076,一般公共预算支出表!$A$7:$A$1323,一般公共预算支出表!$C$7:$C$1323,0,0)</f>
        <v>140.94</v>
      </c>
    </row>
    <row r="1077" ht="16.95" customHeight="1" spans="1:3">
      <c r="A1077" s="255" t="s">
        <v>2032</v>
      </c>
      <c r="B1077" s="255" t="s">
        <v>155</v>
      </c>
      <c r="C1077" s="258">
        <f>_xlfn.XLOOKUP(A1077,一般公共预算支出表!$A$7:$A$1323,一般公共预算支出表!$C$7:$C$1323,0,0)</f>
        <v>0</v>
      </c>
    </row>
    <row r="1078" ht="16.95" customHeight="1" spans="1:3">
      <c r="A1078" s="255" t="s">
        <v>2033</v>
      </c>
      <c r="B1078" s="256" t="s">
        <v>157</v>
      </c>
      <c r="C1078" s="258">
        <f>_xlfn.XLOOKUP(A1078,一般公共预算支出表!$A$7:$A$1323,一般公共预算支出表!$C$7:$C$1323,0,0)</f>
        <v>0</v>
      </c>
    </row>
    <row r="1079" ht="16.95" customHeight="1" spans="1:3">
      <c r="A1079" s="255" t="s">
        <v>2034</v>
      </c>
      <c r="B1079" s="255" t="s">
        <v>2035</v>
      </c>
      <c r="C1079" s="258">
        <f>_xlfn.XLOOKUP(A1079,一般公共预算支出表!$A$7:$A$1323,一般公共预算支出表!$C$7:$C$1323,0,0)</f>
        <v>0</v>
      </c>
    </row>
    <row r="1080" ht="16.95" customHeight="1" spans="1:3">
      <c r="A1080" s="255" t="s">
        <v>2036</v>
      </c>
      <c r="B1080" s="255" t="s">
        <v>2037</v>
      </c>
      <c r="C1080" s="258">
        <f>_xlfn.XLOOKUP(A1080,一般公共预算支出表!$A$7:$A$1323,一般公共预算支出表!$C$7:$C$1323,0,0)</f>
        <v>0</v>
      </c>
    </row>
    <row r="1081" ht="16.95" customHeight="1" spans="1:3">
      <c r="A1081" s="255" t="s">
        <v>2038</v>
      </c>
      <c r="B1081" s="256" t="s">
        <v>2039</v>
      </c>
      <c r="C1081" s="258">
        <f>_xlfn.XLOOKUP(A1081,一般公共预算支出表!$A$7:$A$1323,一般公共预算支出表!$C$7:$C$1323,0,0)</f>
        <v>0</v>
      </c>
    </row>
    <row r="1082" ht="16.95" customHeight="1" spans="1:3">
      <c r="A1082" s="255" t="s">
        <v>2040</v>
      </c>
      <c r="B1082" s="256" t="s">
        <v>2041</v>
      </c>
      <c r="C1082" s="258">
        <f>_xlfn.XLOOKUP(A1082,一般公共预算支出表!$A$7:$A$1323,一般公共预算支出表!$C$7:$C$1323,0,0)</f>
        <v>0</v>
      </c>
    </row>
    <row r="1083" ht="16.95" customHeight="1" spans="1:3">
      <c r="A1083" s="255" t="s">
        <v>2042</v>
      </c>
      <c r="B1083" s="259" t="s">
        <v>2043</v>
      </c>
      <c r="C1083" s="258">
        <f>_xlfn.XLOOKUP(A1083,一般公共预算支出表!$A$7:$A$1323,一般公共预算支出表!$C$7:$C$1323,0,0)</f>
        <v>0</v>
      </c>
    </row>
    <row r="1084" ht="16.95" customHeight="1" spans="1:3">
      <c r="A1084" s="255" t="s">
        <v>2044</v>
      </c>
      <c r="B1084" s="255" t="s">
        <v>2045</v>
      </c>
      <c r="C1084" s="258">
        <f>_xlfn.XLOOKUP(A1084,一般公共预算支出表!$A$7:$A$1323,一般公共预算支出表!$C$7:$C$1323,0,0)</f>
        <v>0</v>
      </c>
    </row>
    <row r="1085" ht="16.95" customHeight="1" spans="1:3">
      <c r="A1085" s="255" t="s">
        <v>2046</v>
      </c>
      <c r="B1085" s="255" t="s">
        <v>2047</v>
      </c>
      <c r="C1085" s="258">
        <f>_xlfn.XLOOKUP(A1085,一般公共预算支出表!$A$7:$A$1323,一般公共预算支出表!$C$7:$C$1323,0,0)</f>
        <v>0</v>
      </c>
    </row>
    <row r="1086" ht="16.95" customHeight="1" spans="1:3">
      <c r="A1086" s="255" t="s">
        <v>2048</v>
      </c>
      <c r="B1086" s="255" t="s">
        <v>2049</v>
      </c>
      <c r="C1086" s="258">
        <f>_xlfn.XLOOKUP(A1086,一般公共预算支出表!$A$7:$A$1323,一般公共预算支出表!$C$7:$C$1323,0,0)</f>
        <v>0</v>
      </c>
    </row>
    <row r="1087" ht="16.95" customHeight="1" spans="1:3">
      <c r="A1087" s="255" t="s">
        <v>2050</v>
      </c>
      <c r="B1087" s="255" t="s">
        <v>2051</v>
      </c>
      <c r="C1087" s="258">
        <f>_xlfn.XLOOKUP(A1087,一般公共预算支出表!$A$7:$A$1323,一般公共预算支出表!$C$7:$C$1323,0,0)</f>
        <v>0</v>
      </c>
    </row>
    <row r="1088" ht="16.95" customHeight="1" spans="1:3">
      <c r="A1088" s="255" t="s">
        <v>2052</v>
      </c>
      <c r="B1088" s="255" t="s">
        <v>2053</v>
      </c>
      <c r="C1088" s="258">
        <f>_xlfn.XLOOKUP(A1088,一般公共预算支出表!$A$7:$A$1323,一般公共预算支出表!$C$7:$C$1323,0,0)</f>
        <v>0</v>
      </c>
    </row>
    <row r="1089" ht="16.95" customHeight="1" spans="1:3">
      <c r="A1089" s="255" t="s">
        <v>2054</v>
      </c>
      <c r="B1089" s="255" t="s">
        <v>2055</v>
      </c>
      <c r="C1089" s="258">
        <f>_xlfn.XLOOKUP(A1089,一般公共预算支出表!$A$7:$A$1323,一般公共预算支出表!$C$7:$C$1323,0,0)</f>
        <v>1861.348</v>
      </c>
    </row>
    <row r="1090" ht="16.95" customHeight="1" spans="1:3">
      <c r="A1090" s="255" t="s">
        <v>2056</v>
      </c>
      <c r="B1090" s="259" t="s">
        <v>2057</v>
      </c>
      <c r="C1090" s="258">
        <f>_xlfn.XLOOKUP(A1090,一般公共预算支出表!$A$7:$A$1323,一般公共预算支出表!$C$7:$C$1323,0,0)</f>
        <v>1861.348</v>
      </c>
    </row>
    <row r="1091" ht="16.95" customHeight="1" spans="1:3">
      <c r="A1091" s="255" t="s">
        <v>2058</v>
      </c>
      <c r="B1091" s="255" t="s">
        <v>153</v>
      </c>
      <c r="C1091" s="258">
        <f>_xlfn.XLOOKUP(A1091,一般公共预算支出表!$A$7:$A$1323,一般公共预算支出表!$C$7:$C$1323,0,0)</f>
        <v>1346.728</v>
      </c>
    </row>
    <row r="1092" ht="16.95" customHeight="1" spans="1:3">
      <c r="A1092" s="255" t="s">
        <v>2059</v>
      </c>
      <c r="B1092" s="256" t="s">
        <v>155</v>
      </c>
      <c r="C1092" s="258">
        <f>_xlfn.XLOOKUP(A1092,一般公共预算支出表!$A$7:$A$1323,一般公共预算支出表!$C$7:$C$1323,0,0)</f>
        <v>100</v>
      </c>
    </row>
    <row r="1093" ht="16.95" customHeight="1" spans="1:3">
      <c r="A1093" s="255" t="s">
        <v>2060</v>
      </c>
      <c r="B1093" s="255" t="s">
        <v>157</v>
      </c>
      <c r="C1093" s="258">
        <f>_xlfn.XLOOKUP(A1093,一般公共预算支出表!$A$7:$A$1323,一般公共预算支出表!$C$7:$C$1323,0,0)</f>
        <v>0</v>
      </c>
    </row>
    <row r="1094" ht="16.95" customHeight="1" spans="1:3">
      <c r="A1094" s="255" t="s">
        <v>2061</v>
      </c>
      <c r="B1094" s="255" t="s">
        <v>2062</v>
      </c>
      <c r="C1094" s="258">
        <f>_xlfn.XLOOKUP(A1094,一般公共预算支出表!$A$7:$A$1323,一般公共预算支出表!$C$7:$C$1323,0,0)</f>
        <v>0</v>
      </c>
    </row>
    <row r="1095" ht="16.95" customHeight="1" spans="1:3">
      <c r="A1095" s="255" t="s">
        <v>2063</v>
      </c>
      <c r="B1095" s="255" t="s">
        <v>2064</v>
      </c>
      <c r="C1095" s="258">
        <f>_xlfn.XLOOKUP(A1095,一般公共预算支出表!$A$7:$A$1323,一般公共预算支出表!$C$7:$C$1323,0,0)</f>
        <v>414.62</v>
      </c>
    </row>
    <row r="1096" ht="16.95" customHeight="1" spans="1:3">
      <c r="A1096" s="255" t="s">
        <v>2065</v>
      </c>
      <c r="B1096" s="255" t="s">
        <v>2066</v>
      </c>
      <c r="C1096" s="258">
        <f>_xlfn.XLOOKUP(A1096,一般公共预算支出表!$A$7:$A$1323,一般公共预算支出表!$C$7:$C$1323,0,0)</f>
        <v>0</v>
      </c>
    </row>
    <row r="1097" ht="16.95" customHeight="1" spans="1:3">
      <c r="A1097" s="255" t="s">
        <v>2067</v>
      </c>
      <c r="B1097" s="255" t="s">
        <v>2068</v>
      </c>
      <c r="C1097" s="258">
        <f>_xlfn.XLOOKUP(A1097,一般公共预算支出表!$A$7:$A$1323,一般公共预算支出表!$C$7:$C$1323,0,0)</f>
        <v>0</v>
      </c>
    </row>
    <row r="1098" ht="16.95" customHeight="1" spans="1:3">
      <c r="A1098" s="255" t="s">
        <v>2069</v>
      </c>
      <c r="B1098" s="255" t="s">
        <v>171</v>
      </c>
      <c r="C1098" s="258">
        <f>_xlfn.XLOOKUP(A1098,一般公共预算支出表!$A$7:$A$1323,一般公共预算支出表!$C$7:$C$1323,0,0)</f>
        <v>0</v>
      </c>
    </row>
    <row r="1099" ht="16.95" customHeight="1" spans="1:3">
      <c r="A1099" s="255" t="s">
        <v>2070</v>
      </c>
      <c r="B1099" s="255" t="s">
        <v>2071</v>
      </c>
      <c r="C1099" s="258">
        <f>_xlfn.XLOOKUP(A1099,一般公共预算支出表!$A$7:$A$1323,一般公共预算支出表!$C$7:$C$1323,0,0)</f>
        <v>0</v>
      </c>
    </row>
    <row r="1100" ht="16.95" customHeight="1" spans="1:3">
      <c r="A1100" s="255" t="s">
        <v>2072</v>
      </c>
      <c r="B1100" s="259" t="s">
        <v>2073</v>
      </c>
      <c r="C1100" s="258">
        <f>_xlfn.XLOOKUP(A1100,一般公共预算支出表!$A$7:$A$1323,一般公共预算支出表!$C$7:$C$1323,0,0)</f>
        <v>0</v>
      </c>
    </row>
    <row r="1101" ht="16.95" customHeight="1" spans="1:3">
      <c r="A1101" s="255" t="s">
        <v>2074</v>
      </c>
      <c r="B1101" s="255" t="s">
        <v>153</v>
      </c>
      <c r="C1101" s="258">
        <f>_xlfn.XLOOKUP(A1101,一般公共预算支出表!$A$7:$A$1323,一般公共预算支出表!$C$7:$C$1323,0,0)</f>
        <v>0</v>
      </c>
    </row>
    <row r="1102" ht="16.95" customHeight="1" spans="1:3">
      <c r="A1102" s="255" t="s">
        <v>2075</v>
      </c>
      <c r="B1102" s="255" t="s">
        <v>155</v>
      </c>
      <c r="C1102" s="258">
        <f>_xlfn.XLOOKUP(A1102,一般公共预算支出表!$A$7:$A$1323,一般公共预算支出表!$C$7:$C$1323,0,0)</f>
        <v>0</v>
      </c>
    </row>
    <row r="1103" ht="16.95" customHeight="1" spans="1:3">
      <c r="A1103" s="255" t="s">
        <v>2076</v>
      </c>
      <c r="B1103" s="255" t="s">
        <v>157</v>
      </c>
      <c r="C1103" s="258">
        <f>_xlfn.XLOOKUP(A1103,一般公共预算支出表!$A$7:$A$1323,一般公共预算支出表!$C$7:$C$1323,0,0)</f>
        <v>0</v>
      </c>
    </row>
    <row r="1104" ht="16.95" customHeight="1" spans="1:3">
      <c r="A1104" s="255" t="s">
        <v>2077</v>
      </c>
      <c r="B1104" s="255" t="s">
        <v>2078</v>
      </c>
      <c r="C1104" s="258">
        <f>_xlfn.XLOOKUP(A1104,一般公共预算支出表!$A$7:$A$1323,一般公共预算支出表!$C$7:$C$1323,0,0)</f>
        <v>0</v>
      </c>
    </row>
    <row r="1105" ht="16.95" customHeight="1" spans="1:3">
      <c r="A1105" s="255" t="s">
        <v>2079</v>
      </c>
      <c r="B1105" s="255" t="s">
        <v>2080</v>
      </c>
      <c r="C1105" s="258">
        <f>_xlfn.XLOOKUP(A1105,一般公共预算支出表!$A$7:$A$1323,一般公共预算支出表!$C$7:$C$1323,0,0)</f>
        <v>0</v>
      </c>
    </row>
    <row r="1106" ht="16.95" customHeight="1" spans="1:3">
      <c r="A1106" s="255" t="s">
        <v>2081</v>
      </c>
      <c r="B1106" s="259" t="s">
        <v>2082</v>
      </c>
      <c r="C1106" s="258">
        <f>_xlfn.XLOOKUP(A1106,一般公共预算支出表!$A$7:$A$1323,一般公共预算支出表!$C$7:$C$1323,0,0)</f>
        <v>0</v>
      </c>
    </row>
    <row r="1107" ht="16.95" customHeight="1" spans="1:3">
      <c r="A1107" s="255" t="s">
        <v>2083</v>
      </c>
      <c r="B1107" s="255" t="s">
        <v>2084</v>
      </c>
      <c r="C1107" s="258">
        <f>_xlfn.XLOOKUP(A1107,一般公共预算支出表!$A$7:$A$1323,一般公共预算支出表!$C$7:$C$1323,0,0)</f>
        <v>0</v>
      </c>
    </row>
    <row r="1108" ht="16.95" customHeight="1" spans="1:3">
      <c r="A1108" s="255" t="s">
        <v>2085</v>
      </c>
      <c r="B1108" s="256" t="s">
        <v>2086</v>
      </c>
      <c r="C1108" s="258">
        <f>_xlfn.XLOOKUP(A1108,一般公共预算支出表!$A$7:$A$1323,一般公共预算支出表!$C$7:$C$1323,0,0)</f>
        <v>0</v>
      </c>
    </row>
    <row r="1109" ht="16.95" customHeight="1" spans="1:3">
      <c r="A1109" s="255" t="s">
        <v>2087</v>
      </c>
      <c r="B1109" s="255" t="s">
        <v>2088</v>
      </c>
      <c r="C1109" s="258">
        <f>_xlfn.XLOOKUP(A1109,一般公共预算支出表!$A$7:$A$1323,一般公共预算支出表!$C$7:$C$1323,0,0)</f>
        <v>16</v>
      </c>
    </row>
    <row r="1110" ht="16.95" customHeight="1" spans="1:3">
      <c r="A1110" s="255" t="s">
        <v>2089</v>
      </c>
      <c r="B1110" s="259" t="s">
        <v>2090</v>
      </c>
      <c r="C1110" s="258">
        <f>_xlfn.XLOOKUP(A1110,一般公共预算支出表!$A$7:$A$1323,一般公共预算支出表!$C$7:$C$1323,0,0)</f>
        <v>16</v>
      </c>
    </row>
    <row r="1111" ht="16.95" customHeight="1" spans="1:3">
      <c r="A1111" s="255" t="s">
        <v>2091</v>
      </c>
      <c r="B1111" s="255" t="s">
        <v>153</v>
      </c>
      <c r="C1111" s="258">
        <f>_xlfn.XLOOKUP(A1111,一般公共预算支出表!$A$7:$A$1323,一般公共预算支出表!$C$7:$C$1323,0,0)</f>
        <v>16</v>
      </c>
    </row>
    <row r="1112" ht="16.95" customHeight="1" spans="1:3">
      <c r="A1112" s="255" t="s">
        <v>2092</v>
      </c>
      <c r="B1112" s="255" t="s">
        <v>155</v>
      </c>
      <c r="C1112" s="258">
        <f>_xlfn.XLOOKUP(A1112,一般公共预算支出表!$A$7:$A$1323,一般公共预算支出表!$C$7:$C$1323,0,0)</f>
        <v>0</v>
      </c>
    </row>
    <row r="1113" ht="16.95" customHeight="1" spans="1:3">
      <c r="A1113" s="255" t="s">
        <v>2093</v>
      </c>
      <c r="B1113" s="256" t="s">
        <v>157</v>
      </c>
      <c r="C1113" s="258">
        <f>_xlfn.XLOOKUP(A1113,一般公共预算支出表!$A$7:$A$1323,一般公共预算支出表!$C$7:$C$1323,0,0)</f>
        <v>0</v>
      </c>
    </row>
    <row r="1114" ht="16.95" customHeight="1" spans="1:3">
      <c r="A1114" s="255" t="s">
        <v>2094</v>
      </c>
      <c r="B1114" s="255" t="s">
        <v>2095</v>
      </c>
      <c r="C1114" s="258">
        <f>_xlfn.XLOOKUP(A1114,一般公共预算支出表!$A$7:$A$1323,一般公共预算支出表!$C$7:$C$1323,0,0)</f>
        <v>0</v>
      </c>
    </row>
    <row r="1115" ht="16.95" customHeight="1" spans="1:3">
      <c r="A1115" s="255" t="s">
        <v>2096</v>
      </c>
      <c r="B1115" s="255" t="s">
        <v>171</v>
      </c>
      <c r="C1115" s="258">
        <f>_xlfn.XLOOKUP(A1115,一般公共预算支出表!$A$7:$A$1323,一般公共预算支出表!$C$7:$C$1323,0,0)</f>
        <v>0</v>
      </c>
    </row>
    <row r="1116" ht="16.95" customHeight="1" spans="1:3">
      <c r="A1116" s="255" t="s">
        <v>2097</v>
      </c>
      <c r="B1116" s="255" t="s">
        <v>2098</v>
      </c>
      <c r="C1116" s="258">
        <f>_xlfn.XLOOKUP(A1116,一般公共预算支出表!$A$7:$A$1323,一般公共预算支出表!$C$7:$C$1323,0,0)</f>
        <v>0</v>
      </c>
    </row>
    <row r="1117" ht="16.95" customHeight="1" spans="1:3">
      <c r="A1117" s="255" t="s">
        <v>2099</v>
      </c>
      <c r="B1117" s="259" t="s">
        <v>2100</v>
      </c>
      <c r="C1117" s="258">
        <f>_xlfn.XLOOKUP(A1117,一般公共预算支出表!$A$7:$A$1323,一般公共预算支出表!$C$7:$C$1323,0,0)</f>
        <v>0</v>
      </c>
    </row>
    <row r="1118" ht="16.95" customHeight="1" spans="1:3">
      <c r="A1118" s="255" t="s">
        <v>2101</v>
      </c>
      <c r="B1118" s="255" t="s">
        <v>2102</v>
      </c>
      <c r="C1118" s="258">
        <f>_xlfn.XLOOKUP(A1118,一般公共预算支出表!$A$7:$A$1323,一般公共预算支出表!$C$7:$C$1323,0,0)</f>
        <v>0</v>
      </c>
    </row>
    <row r="1119" ht="16.95" customHeight="1" spans="1:3">
      <c r="A1119" s="255" t="s">
        <v>2103</v>
      </c>
      <c r="B1119" s="255" t="s">
        <v>2104</v>
      </c>
      <c r="C1119" s="258">
        <f>_xlfn.XLOOKUP(A1119,一般公共预算支出表!$A$7:$A$1323,一般公共预算支出表!$C$7:$C$1323,0,0)</f>
        <v>0</v>
      </c>
    </row>
    <row r="1120" ht="16.95" customHeight="1" spans="1:3">
      <c r="A1120" s="255" t="s">
        <v>2105</v>
      </c>
      <c r="B1120" s="255" t="s">
        <v>2106</v>
      </c>
      <c r="C1120" s="258">
        <f>_xlfn.XLOOKUP(A1120,一般公共预算支出表!$A$7:$A$1323,一般公共预算支出表!$C$7:$C$1323,0,0)</f>
        <v>0</v>
      </c>
    </row>
    <row r="1121" ht="16.95" customHeight="1" spans="1:3">
      <c r="A1121" s="255" t="s">
        <v>2107</v>
      </c>
      <c r="B1121" s="255" t="s">
        <v>2108</v>
      </c>
      <c r="C1121" s="258">
        <f>_xlfn.XLOOKUP(A1121,一般公共预算支出表!$A$7:$A$1323,一般公共预算支出表!$C$7:$C$1323,0,0)</f>
        <v>0</v>
      </c>
    </row>
    <row r="1122" ht="16.95" customHeight="1" spans="1:3">
      <c r="A1122" s="255" t="s">
        <v>2109</v>
      </c>
      <c r="B1122" s="255" t="s">
        <v>2110</v>
      </c>
      <c r="C1122" s="258">
        <f>_xlfn.XLOOKUP(A1122,一般公共预算支出表!$A$7:$A$1323,一般公共预算支出表!$C$7:$C$1323,0,0)</f>
        <v>0</v>
      </c>
    </row>
    <row r="1123" ht="16.95" customHeight="1" spans="1:3">
      <c r="A1123" s="255" t="s">
        <v>2111</v>
      </c>
      <c r="B1123" s="255" t="s">
        <v>2112</v>
      </c>
      <c r="C1123" s="258">
        <f>_xlfn.XLOOKUP(A1123,一般公共预算支出表!$A$7:$A$1323,一般公共预算支出表!$C$7:$C$1323,0,0)</f>
        <v>0</v>
      </c>
    </row>
    <row r="1124" ht="16.95" customHeight="1" spans="1:3">
      <c r="A1124" s="255" t="s">
        <v>2113</v>
      </c>
      <c r="B1124" s="255" t="s">
        <v>2114</v>
      </c>
      <c r="C1124" s="258">
        <f>_xlfn.XLOOKUP(A1124,一般公共预算支出表!$A$7:$A$1323,一般公共预算支出表!$C$7:$C$1323,0,0)</f>
        <v>0</v>
      </c>
    </row>
    <row r="1125" ht="16.95" customHeight="1" spans="1:3">
      <c r="A1125" s="255" t="s">
        <v>2115</v>
      </c>
      <c r="B1125" s="255" t="s">
        <v>2116</v>
      </c>
      <c r="C1125" s="258">
        <f>_xlfn.XLOOKUP(A1125,一般公共预算支出表!$A$7:$A$1323,一般公共预算支出表!$C$7:$C$1323,0,0)</f>
        <v>0</v>
      </c>
    </row>
    <row r="1126" ht="16.95" customHeight="1" spans="1:3">
      <c r="A1126" s="255" t="s">
        <v>2117</v>
      </c>
      <c r="B1126" s="255" t="s">
        <v>2118</v>
      </c>
      <c r="C1126" s="258">
        <f>_xlfn.XLOOKUP(A1126,一般公共预算支出表!$A$7:$A$1323,一般公共预算支出表!$C$7:$C$1323,0,0)</f>
        <v>0</v>
      </c>
    </row>
    <row r="1127" ht="16.95" customHeight="1" spans="1:3">
      <c r="A1127" s="255" t="s">
        <v>2119</v>
      </c>
      <c r="B1127" s="256" t="s">
        <v>2120</v>
      </c>
      <c r="C1127" s="258">
        <f>_xlfn.XLOOKUP(A1127,一般公共预算支出表!$A$7:$A$1323,一般公共预算支出表!$C$7:$C$1323,0,0)</f>
        <v>0</v>
      </c>
    </row>
    <row r="1128" ht="16.95" customHeight="1" spans="1:3">
      <c r="A1128" s="255" t="s">
        <v>2121</v>
      </c>
      <c r="B1128" s="255" t="s">
        <v>2122</v>
      </c>
      <c r="C1128" s="258">
        <f>_xlfn.XLOOKUP(A1128,一般公共预算支出表!$A$7:$A$1323,一般公共预算支出表!$C$7:$C$1323,0,0)</f>
        <v>0</v>
      </c>
    </row>
    <row r="1129" ht="16.95" customHeight="1" spans="1:3">
      <c r="A1129" s="255" t="s">
        <v>2123</v>
      </c>
      <c r="B1129" s="255" t="s">
        <v>2124</v>
      </c>
      <c r="C1129" s="258">
        <f>_xlfn.XLOOKUP(A1129,一般公共预算支出表!$A$7:$A$1323,一般公共预算支出表!$C$7:$C$1323,0,0)</f>
        <v>0</v>
      </c>
    </row>
    <row r="1130" ht="16.95" customHeight="1" spans="1:3">
      <c r="A1130" s="255" t="s">
        <v>2125</v>
      </c>
      <c r="B1130" s="255" t="s">
        <v>2126</v>
      </c>
      <c r="C1130" s="258">
        <f>_xlfn.XLOOKUP(A1130,一般公共预算支出表!$A$7:$A$1323,一般公共预算支出表!$C$7:$C$1323,0,0)</f>
        <v>0</v>
      </c>
    </row>
    <row r="1131" ht="16.95" customHeight="1" spans="1:3">
      <c r="A1131" s="255" t="s">
        <v>2127</v>
      </c>
      <c r="B1131" s="255" t="s">
        <v>2128</v>
      </c>
      <c r="C1131" s="258">
        <f>_xlfn.XLOOKUP(A1131,一般公共预算支出表!$A$7:$A$1323,一般公共预算支出表!$C$7:$C$1323,0,0)</f>
        <v>0</v>
      </c>
    </row>
    <row r="1132" ht="16.95" customHeight="1" spans="1:3">
      <c r="A1132" s="255" t="s">
        <v>2129</v>
      </c>
      <c r="B1132" s="255" t="s">
        <v>2130</v>
      </c>
      <c r="C1132" s="258">
        <f>_xlfn.XLOOKUP(A1132,一般公共预算支出表!$A$7:$A$1323,一般公共预算支出表!$C$7:$C$1323,0,0)</f>
        <v>0</v>
      </c>
    </row>
    <row r="1133" ht="16.95" customHeight="1" spans="1:3">
      <c r="A1133" s="255" t="s">
        <v>2131</v>
      </c>
      <c r="B1133" s="259" t="s">
        <v>2132</v>
      </c>
      <c r="C1133" s="258">
        <f>_xlfn.XLOOKUP(A1133,一般公共预算支出表!$A$7:$A$1323,一般公共预算支出表!$C$7:$C$1323,0,0)</f>
        <v>0</v>
      </c>
    </row>
    <row r="1134" ht="16.95" customHeight="1" spans="1:3">
      <c r="A1134" s="255" t="s">
        <v>2133</v>
      </c>
      <c r="B1134" s="255" t="s">
        <v>2134</v>
      </c>
      <c r="C1134" s="258">
        <f>_xlfn.XLOOKUP(A1134,一般公共预算支出表!$A$7:$A$1323,一般公共预算支出表!$C$7:$C$1323,0,0)</f>
        <v>0</v>
      </c>
    </row>
    <row r="1135" ht="16.95" customHeight="1" spans="1:3">
      <c r="A1135" s="255" t="s">
        <v>2135</v>
      </c>
      <c r="B1135" s="255" t="s">
        <v>2136</v>
      </c>
      <c r="C1135" s="258">
        <f>_xlfn.XLOOKUP(A1135,一般公共预算支出表!$A$7:$A$1323,一般公共预算支出表!$C$7:$C$1323,0,0)</f>
        <v>0</v>
      </c>
    </row>
    <row r="1136" ht="16.95" customHeight="1" spans="1:3">
      <c r="A1136" s="255" t="s">
        <v>2137</v>
      </c>
      <c r="B1136" s="256" t="s">
        <v>2138</v>
      </c>
      <c r="C1136" s="258">
        <f>_xlfn.XLOOKUP(A1136,一般公共预算支出表!$A$7:$A$1323,一般公共预算支出表!$C$7:$C$1323,0,0)</f>
        <v>0</v>
      </c>
    </row>
    <row r="1137" ht="16.95" customHeight="1" spans="1:3">
      <c r="A1137" s="255" t="s">
        <v>2139</v>
      </c>
      <c r="B1137" s="255" t="s">
        <v>2140</v>
      </c>
      <c r="C1137" s="258">
        <f>_xlfn.XLOOKUP(A1137,一般公共预算支出表!$A$7:$A$1323,一般公共预算支出表!$C$7:$C$1323,0,0)</f>
        <v>0</v>
      </c>
    </row>
    <row r="1138" ht="16.95" customHeight="1" spans="1:3">
      <c r="A1138" s="255" t="s">
        <v>2141</v>
      </c>
      <c r="B1138" s="255" t="s">
        <v>2142</v>
      </c>
      <c r="C1138" s="258">
        <f>_xlfn.XLOOKUP(A1138,一般公共预算支出表!$A$7:$A$1323,一般公共预算支出表!$C$7:$C$1323,0,0)</f>
        <v>0</v>
      </c>
    </row>
    <row r="1139" ht="16.95" customHeight="1" spans="1:3">
      <c r="A1139" s="255" t="s">
        <v>2143</v>
      </c>
      <c r="B1139" s="255" t="s">
        <v>2144</v>
      </c>
      <c r="C1139" s="258">
        <f>_xlfn.XLOOKUP(A1139,一般公共预算支出表!$A$7:$A$1323,一般公共预算支出表!$C$7:$C$1323,0,0)</f>
        <v>0</v>
      </c>
    </row>
    <row r="1140" ht="16.95" customHeight="1" spans="1:3">
      <c r="A1140" s="255" t="s">
        <v>2145</v>
      </c>
      <c r="B1140" s="259" t="s">
        <v>2146</v>
      </c>
      <c r="C1140" s="258">
        <f>_xlfn.XLOOKUP(A1140,一般公共预算支出表!$A$7:$A$1323,一般公共预算支出表!$C$7:$C$1323,0,0)</f>
        <v>0</v>
      </c>
    </row>
    <row r="1141" ht="16.95" customHeight="1" spans="1:3">
      <c r="A1141" s="255" t="s">
        <v>2147</v>
      </c>
      <c r="B1141" s="259" t="s">
        <v>2148</v>
      </c>
      <c r="C1141" s="258">
        <f>_xlfn.XLOOKUP(A1141,一般公共预算支出表!$A$7:$A$1323,一般公共预算支出表!$C$7:$C$1323,0,0)</f>
        <v>0</v>
      </c>
    </row>
    <row r="1142" ht="16.95" customHeight="1" spans="1:3">
      <c r="A1142" s="255" t="s">
        <v>2149</v>
      </c>
      <c r="B1142" s="259" t="s">
        <v>2150</v>
      </c>
      <c r="C1142" s="258">
        <f>_xlfn.XLOOKUP(A1142,一般公共预算支出表!$A$7:$A$1323,一般公共预算支出表!$C$7:$C$1323,0,0)</f>
        <v>0</v>
      </c>
    </row>
    <row r="1143" ht="16.95" customHeight="1" spans="1:3">
      <c r="A1143" s="255" t="s">
        <v>2151</v>
      </c>
      <c r="B1143" s="256" t="s">
        <v>2152</v>
      </c>
      <c r="C1143" s="258">
        <f>_xlfn.XLOOKUP(A1143,一般公共预算支出表!$A$7:$A$1323,一般公共预算支出表!$C$7:$C$1323,0,0)</f>
        <v>0</v>
      </c>
    </row>
    <row r="1144" ht="16.95" customHeight="1" spans="1:3">
      <c r="A1144" s="255" t="s">
        <v>2153</v>
      </c>
      <c r="B1144" s="259" t="s">
        <v>2154</v>
      </c>
      <c r="C1144" s="258">
        <f>_xlfn.XLOOKUP(A1144,一般公共预算支出表!$A$7:$A$1323,一般公共预算支出表!$C$7:$C$1323,0,0)</f>
        <v>0</v>
      </c>
    </row>
    <row r="1145" ht="16.95" customHeight="1" spans="1:3">
      <c r="A1145" s="255" t="s">
        <v>2155</v>
      </c>
      <c r="B1145" s="259" t="s">
        <v>2156</v>
      </c>
      <c r="C1145" s="258">
        <f>_xlfn.XLOOKUP(A1145,一般公共预算支出表!$A$7:$A$1323,一般公共预算支出表!$C$7:$C$1323,0,0)</f>
        <v>0</v>
      </c>
    </row>
    <row r="1146" ht="16.95" customHeight="1" spans="1:3">
      <c r="A1146" s="255" t="s">
        <v>2157</v>
      </c>
      <c r="B1146" s="259" t="s">
        <v>2158</v>
      </c>
      <c r="C1146" s="258">
        <f>_xlfn.XLOOKUP(A1146,一般公共预算支出表!$A$7:$A$1323,一般公共预算支出表!$C$7:$C$1323,0,0)</f>
        <v>0</v>
      </c>
    </row>
    <row r="1147" ht="16.95" customHeight="1" spans="1:3">
      <c r="A1147" s="255" t="s">
        <v>2159</v>
      </c>
      <c r="B1147" s="259" t="s">
        <v>2160</v>
      </c>
      <c r="C1147" s="258">
        <f>_xlfn.XLOOKUP(A1147,一般公共预算支出表!$A$7:$A$1323,一般公共预算支出表!$C$7:$C$1323,0,0)</f>
        <v>0</v>
      </c>
    </row>
    <row r="1148" ht="16.95" customHeight="1" spans="1:3">
      <c r="A1148" s="255" t="s">
        <v>2161</v>
      </c>
      <c r="B1148" s="259" t="s">
        <v>2162</v>
      </c>
      <c r="C1148" s="258">
        <f>_xlfn.XLOOKUP(A1148,一般公共预算支出表!$A$7:$A$1323,一般公共预算支出表!$C$7:$C$1323,0,0)</f>
        <v>0</v>
      </c>
    </row>
    <row r="1149" ht="16.95" customHeight="1" spans="1:3">
      <c r="A1149" s="255" t="s">
        <v>2163</v>
      </c>
      <c r="B1149" s="255" t="s">
        <v>2164</v>
      </c>
      <c r="C1149" s="258">
        <f>_xlfn.XLOOKUP(A1149,一般公共预算支出表!$A$7:$A$1323,一般公共预算支出表!$C$7:$C$1323,0,0)</f>
        <v>3198.6588</v>
      </c>
    </row>
    <row r="1150" ht="16.95" customHeight="1" spans="1:3">
      <c r="A1150" s="255" t="s">
        <v>2165</v>
      </c>
      <c r="B1150" s="256" t="s">
        <v>2166</v>
      </c>
      <c r="C1150" s="258">
        <f>_xlfn.XLOOKUP(A1150,一般公共预算支出表!$A$7:$A$1323,一般公共预算支出表!$C$7:$C$1323,0,0)</f>
        <v>3095.83</v>
      </c>
    </row>
    <row r="1151" ht="16.95" customHeight="1" spans="1:3">
      <c r="A1151" s="255" t="s">
        <v>2167</v>
      </c>
      <c r="B1151" s="255" t="s">
        <v>153</v>
      </c>
      <c r="C1151" s="258">
        <f>_xlfn.XLOOKUP(A1151,一般公共预算支出表!$A$7:$A$1323,一般公共预算支出表!$C$7:$C$1323,0,0)</f>
        <v>3095.83</v>
      </c>
    </row>
    <row r="1152" ht="16.95" customHeight="1" spans="1:3">
      <c r="A1152" s="255" t="s">
        <v>2168</v>
      </c>
      <c r="B1152" s="255" t="s">
        <v>155</v>
      </c>
      <c r="C1152" s="258">
        <f>_xlfn.XLOOKUP(A1152,一般公共预算支出表!$A$7:$A$1323,一般公共预算支出表!$C$7:$C$1323,0,0)</f>
        <v>0</v>
      </c>
    </row>
    <row r="1153" ht="16.95" customHeight="1" spans="1:3">
      <c r="A1153" s="255" t="s">
        <v>2169</v>
      </c>
      <c r="B1153" s="255" t="s">
        <v>157</v>
      </c>
      <c r="C1153" s="258">
        <f>_xlfn.XLOOKUP(A1153,一般公共预算支出表!$A$7:$A$1323,一般公共预算支出表!$C$7:$C$1323,0,0)</f>
        <v>0</v>
      </c>
    </row>
    <row r="1154" ht="16.95" customHeight="1" spans="1:3">
      <c r="A1154" s="255" t="s">
        <v>2170</v>
      </c>
      <c r="B1154" s="255" t="s">
        <v>2171</v>
      </c>
      <c r="C1154" s="258">
        <f>_xlfn.XLOOKUP(A1154,一般公共预算支出表!$A$7:$A$1323,一般公共预算支出表!$C$7:$C$1323,0,0)</f>
        <v>0</v>
      </c>
    </row>
    <row r="1155" ht="16.95" customHeight="1" spans="1:3">
      <c r="A1155" s="255" t="s">
        <v>2172</v>
      </c>
      <c r="B1155" s="255" t="s">
        <v>2173</v>
      </c>
      <c r="C1155" s="258">
        <f>_xlfn.XLOOKUP(A1155,一般公共预算支出表!$A$7:$A$1323,一般公共预算支出表!$C$7:$C$1323,0,0)</f>
        <v>0</v>
      </c>
    </row>
    <row r="1156" ht="16.95" customHeight="1" spans="1:3">
      <c r="A1156" s="255" t="s">
        <v>2174</v>
      </c>
      <c r="B1156" s="255" t="s">
        <v>2175</v>
      </c>
      <c r="C1156" s="258">
        <f>_xlfn.XLOOKUP(A1156,一般公共预算支出表!$A$7:$A$1323,一般公共预算支出表!$C$7:$C$1323,0,0)</f>
        <v>0</v>
      </c>
    </row>
    <row r="1157" ht="16.95" customHeight="1" spans="1:3">
      <c r="A1157" s="255" t="s">
        <v>2176</v>
      </c>
      <c r="B1157" s="256" t="s">
        <v>2177</v>
      </c>
      <c r="C1157" s="258">
        <f>_xlfn.XLOOKUP(A1157,一般公共预算支出表!$A$7:$A$1323,一般公共预算支出表!$C$7:$C$1323,0,0)</f>
        <v>0</v>
      </c>
    </row>
    <row r="1158" ht="16.95" customHeight="1" spans="1:3">
      <c r="A1158" s="255" t="s">
        <v>2178</v>
      </c>
      <c r="B1158" s="256" t="s">
        <v>2179</v>
      </c>
      <c r="C1158" s="258">
        <f>_xlfn.XLOOKUP(A1158,一般公共预算支出表!$A$7:$A$1323,一般公共预算支出表!$C$7:$C$1323,0,0)</f>
        <v>0</v>
      </c>
    </row>
    <row r="1159" ht="16.95" customHeight="1" spans="1:3">
      <c r="A1159" s="255" t="s">
        <v>2180</v>
      </c>
      <c r="B1159" s="255" t="s">
        <v>2181</v>
      </c>
      <c r="C1159" s="258">
        <f>_xlfn.XLOOKUP(A1159,一般公共预算支出表!$A$7:$A$1323,一般公共预算支出表!$C$7:$C$1323,0,0)</f>
        <v>0</v>
      </c>
    </row>
    <row r="1160" ht="16.95" customHeight="1" spans="1:3">
      <c r="A1160" s="255" t="s">
        <v>2182</v>
      </c>
      <c r="B1160" s="255" t="s">
        <v>2183</v>
      </c>
      <c r="C1160" s="258">
        <f>_xlfn.XLOOKUP(A1160,一般公共预算支出表!$A$7:$A$1323,一般公共预算支出表!$C$7:$C$1323,0,0)</f>
        <v>0</v>
      </c>
    </row>
    <row r="1161" ht="16.95" customHeight="1" spans="1:3">
      <c r="A1161" s="255" t="s">
        <v>2184</v>
      </c>
      <c r="B1161" s="255" t="s">
        <v>2185</v>
      </c>
      <c r="C1161" s="258">
        <f>_xlfn.XLOOKUP(A1161,一般公共预算支出表!$A$7:$A$1323,一般公共预算支出表!$C$7:$C$1323,0,0)</f>
        <v>0</v>
      </c>
    </row>
    <row r="1162" ht="16.95" customHeight="1" spans="1:3">
      <c r="A1162" s="255" t="s">
        <v>2186</v>
      </c>
      <c r="B1162" s="255" t="s">
        <v>2187</v>
      </c>
      <c r="C1162" s="258">
        <f>_xlfn.XLOOKUP(A1162,一般公共预算支出表!$A$7:$A$1323,一般公共预算支出表!$C$7:$C$1323,0,0)</f>
        <v>0</v>
      </c>
    </row>
    <row r="1163" ht="16.95" customHeight="1" spans="1:3">
      <c r="A1163" s="255" t="s">
        <v>2188</v>
      </c>
      <c r="B1163" s="255" t="s">
        <v>2189</v>
      </c>
      <c r="C1163" s="258">
        <f>_xlfn.XLOOKUP(A1163,一般公共预算支出表!$A$7:$A$1323,一般公共预算支出表!$C$7:$C$1323,0,0)</f>
        <v>0</v>
      </c>
    </row>
    <row r="1164" ht="16.95" customHeight="1" spans="1:3">
      <c r="A1164" s="255" t="s">
        <v>2190</v>
      </c>
      <c r="B1164" s="255" t="s">
        <v>2191</v>
      </c>
      <c r="C1164" s="258">
        <f>_xlfn.XLOOKUP(A1164,一般公共预算支出表!$A$7:$A$1323,一般公共预算支出表!$C$7:$C$1323,0,0)</f>
        <v>0</v>
      </c>
    </row>
    <row r="1165" ht="16.95" customHeight="1" spans="1:3">
      <c r="A1165" s="255" t="s">
        <v>2192</v>
      </c>
      <c r="B1165" s="255" t="s">
        <v>2193</v>
      </c>
      <c r="C1165" s="258">
        <f>_xlfn.XLOOKUP(A1165,一般公共预算支出表!$A$7:$A$1323,一般公共预算支出表!$C$7:$C$1323,0,0)</f>
        <v>0</v>
      </c>
    </row>
    <row r="1166" ht="16.95" customHeight="1" spans="1:3">
      <c r="A1166" s="255" t="s">
        <v>2194</v>
      </c>
      <c r="B1166" s="255" t="s">
        <v>2195</v>
      </c>
      <c r="C1166" s="258">
        <f>_xlfn.XLOOKUP(A1166,一般公共预算支出表!$A$7:$A$1323,一般公共预算支出表!$C$7:$C$1323,0,0)</f>
        <v>0</v>
      </c>
    </row>
    <row r="1167" ht="16.95" customHeight="1" spans="1:3">
      <c r="A1167" s="255" t="s">
        <v>2196</v>
      </c>
      <c r="B1167" s="255" t="s">
        <v>2197</v>
      </c>
      <c r="C1167" s="258">
        <f>_xlfn.XLOOKUP(A1167,一般公共预算支出表!$A$7:$A$1323,一般公共预算支出表!$C$7:$C$1323,0,0)</f>
        <v>0</v>
      </c>
    </row>
    <row r="1168" ht="16.95" customHeight="1" spans="1:3">
      <c r="A1168" s="255" t="s">
        <v>2198</v>
      </c>
      <c r="B1168" s="256" t="s">
        <v>2199</v>
      </c>
      <c r="C1168" s="258">
        <f>_xlfn.XLOOKUP(A1168,一般公共预算支出表!$A$7:$A$1323,一般公共预算支出表!$C$7:$C$1323,0,0)</f>
        <v>0</v>
      </c>
    </row>
    <row r="1169" ht="16.95" customHeight="1" spans="1:3">
      <c r="A1169" s="255" t="s">
        <v>2200</v>
      </c>
      <c r="B1169" s="255" t="s">
        <v>2201</v>
      </c>
      <c r="C1169" s="258">
        <f>_xlfn.XLOOKUP(A1169,一般公共预算支出表!$A$7:$A$1323,一般公共预算支出表!$C$7:$C$1323,0,0)</f>
        <v>0</v>
      </c>
    </row>
    <row r="1170" ht="16.95" customHeight="1" spans="1:3">
      <c r="A1170" s="255" t="s">
        <v>2202</v>
      </c>
      <c r="B1170" s="255" t="s">
        <v>2203</v>
      </c>
      <c r="C1170" s="258">
        <f>_xlfn.XLOOKUP(A1170,一般公共预算支出表!$A$7:$A$1323,一般公共预算支出表!$C$7:$C$1323,0,0)</f>
        <v>0</v>
      </c>
    </row>
    <row r="1171" ht="16.95" customHeight="1" spans="1:3">
      <c r="A1171" s="255" t="s">
        <v>2204</v>
      </c>
      <c r="B1171" s="255" t="s">
        <v>2205</v>
      </c>
      <c r="C1171" s="258">
        <f>_xlfn.XLOOKUP(A1171,一般公共预算支出表!$A$7:$A$1323,一般公共预算支出表!$C$7:$C$1323,0,0)</f>
        <v>0</v>
      </c>
    </row>
    <row r="1172" ht="16.95" customHeight="1" spans="1:3">
      <c r="A1172" s="255" t="s">
        <v>2206</v>
      </c>
      <c r="B1172" s="255" t="s">
        <v>2207</v>
      </c>
      <c r="C1172" s="258">
        <f>_xlfn.XLOOKUP(A1172,一般公共预算支出表!$A$7:$A$1323,一般公共预算支出表!$C$7:$C$1323,0,0)</f>
        <v>0</v>
      </c>
    </row>
    <row r="1173" ht="16.95" customHeight="1" spans="1:3">
      <c r="A1173" s="255" t="s">
        <v>2208</v>
      </c>
      <c r="B1173" s="255" t="s">
        <v>2209</v>
      </c>
      <c r="C1173" s="258">
        <f>_xlfn.XLOOKUP(A1173,一般公共预算支出表!$A$7:$A$1323,一般公共预算支出表!$C$7:$C$1323,0,0)</f>
        <v>0</v>
      </c>
    </row>
    <row r="1174" ht="16.95" customHeight="1" spans="1:3">
      <c r="A1174" s="255" t="s">
        <v>2210</v>
      </c>
      <c r="B1174" s="255" t="s">
        <v>2211</v>
      </c>
      <c r="C1174" s="258">
        <f>_xlfn.XLOOKUP(A1174,一般公共预算支出表!$A$7:$A$1323,一般公共预算支出表!$C$7:$C$1323,0,0)</f>
        <v>0</v>
      </c>
    </row>
    <row r="1175" ht="16.95" customHeight="1" spans="1:3">
      <c r="A1175" s="255" t="s">
        <v>2212</v>
      </c>
      <c r="B1175" s="256" t="s">
        <v>171</v>
      </c>
      <c r="C1175" s="258">
        <f>_xlfn.XLOOKUP(A1175,一般公共预算支出表!$A$7:$A$1323,一般公共预算支出表!$C$7:$C$1323,0,0)</f>
        <v>0</v>
      </c>
    </row>
    <row r="1176" ht="16.95" customHeight="1" spans="1:3">
      <c r="A1176" s="255" t="s">
        <v>2213</v>
      </c>
      <c r="B1176" s="255" t="s">
        <v>2214</v>
      </c>
      <c r="C1176" s="258">
        <f>_xlfn.XLOOKUP(A1176,一般公共预算支出表!$A$7:$A$1323,一般公共预算支出表!$C$7:$C$1323,0,0)</f>
        <v>0</v>
      </c>
    </row>
    <row r="1177" ht="16.95" customHeight="1" spans="1:3">
      <c r="A1177" s="255" t="s">
        <v>2215</v>
      </c>
      <c r="B1177" s="259" t="s">
        <v>2216</v>
      </c>
      <c r="C1177" s="258">
        <f>_xlfn.XLOOKUP(A1177,一般公共预算支出表!$A$7:$A$1323,一般公共预算支出表!$C$7:$C$1323,0,0)</f>
        <v>102.8288</v>
      </c>
    </row>
    <row r="1178" ht="16.95" customHeight="1" spans="1:3">
      <c r="A1178" s="255" t="s">
        <v>2217</v>
      </c>
      <c r="B1178" s="255" t="s">
        <v>153</v>
      </c>
      <c r="C1178" s="258">
        <f>_xlfn.XLOOKUP(A1178,一般公共预算支出表!$A$7:$A$1323,一般公共预算支出表!$C$7:$C$1323,0,0)</f>
        <v>102.8288</v>
      </c>
    </row>
    <row r="1179" ht="16.95" customHeight="1" spans="1:3">
      <c r="A1179" s="255" t="s">
        <v>2218</v>
      </c>
      <c r="B1179" s="255" t="s">
        <v>155</v>
      </c>
      <c r="C1179" s="258">
        <f>_xlfn.XLOOKUP(A1179,一般公共预算支出表!$A$7:$A$1323,一般公共预算支出表!$C$7:$C$1323,0,0)</f>
        <v>0</v>
      </c>
    </row>
    <row r="1180" ht="16.95" customHeight="1" spans="1:3">
      <c r="A1180" s="255" t="s">
        <v>2219</v>
      </c>
      <c r="B1180" s="255" t="s">
        <v>157</v>
      </c>
      <c r="C1180" s="258">
        <f>_xlfn.XLOOKUP(A1180,一般公共预算支出表!$A$7:$A$1323,一般公共预算支出表!$C$7:$C$1323,0,0)</f>
        <v>0</v>
      </c>
    </row>
    <row r="1181" ht="16.95" customHeight="1" spans="1:3">
      <c r="A1181" s="255" t="s">
        <v>2220</v>
      </c>
      <c r="B1181" s="256" t="s">
        <v>2221</v>
      </c>
      <c r="C1181" s="258">
        <f>_xlfn.XLOOKUP(A1181,一般公共预算支出表!$A$7:$A$1323,一般公共预算支出表!$C$7:$C$1323,0,0)</f>
        <v>0</v>
      </c>
    </row>
    <row r="1182" ht="16.95" customHeight="1" spans="1:3">
      <c r="A1182" s="255" t="s">
        <v>2222</v>
      </c>
      <c r="B1182" s="255" t="s">
        <v>2223</v>
      </c>
      <c r="C1182" s="258">
        <f>_xlfn.XLOOKUP(A1182,一般公共预算支出表!$A$7:$A$1323,一般公共预算支出表!$C$7:$C$1323,0,0)</f>
        <v>0</v>
      </c>
    </row>
    <row r="1183" ht="16.95" customHeight="1" spans="1:3">
      <c r="A1183" s="255" t="s">
        <v>2224</v>
      </c>
      <c r="B1183" s="255" t="s">
        <v>2225</v>
      </c>
      <c r="C1183" s="258">
        <f>_xlfn.XLOOKUP(A1183,一般公共预算支出表!$A$7:$A$1323,一般公共预算支出表!$C$7:$C$1323,0,0)</f>
        <v>0</v>
      </c>
    </row>
    <row r="1184" ht="16.95" customHeight="1" spans="1:3">
      <c r="A1184" s="255" t="s">
        <v>2226</v>
      </c>
      <c r="B1184" s="256" t="s">
        <v>2227</v>
      </c>
      <c r="C1184" s="258">
        <f>_xlfn.XLOOKUP(A1184,一般公共预算支出表!$A$7:$A$1323,一般公共预算支出表!$C$7:$C$1323,0,0)</f>
        <v>0</v>
      </c>
    </row>
    <row r="1185" ht="16.95" customHeight="1" spans="1:3">
      <c r="A1185" s="255" t="s">
        <v>2228</v>
      </c>
      <c r="B1185" s="256" t="s">
        <v>2229</v>
      </c>
      <c r="C1185" s="258">
        <f>_xlfn.XLOOKUP(A1185,一般公共预算支出表!$A$7:$A$1323,一般公共预算支出表!$C$7:$C$1323,0,0)</f>
        <v>0</v>
      </c>
    </row>
    <row r="1186" ht="16.95" customHeight="1" spans="1:3">
      <c r="A1186" s="255" t="s">
        <v>2230</v>
      </c>
      <c r="B1186" s="255" t="s">
        <v>2231</v>
      </c>
      <c r="C1186" s="258">
        <f>_xlfn.XLOOKUP(A1186,一般公共预算支出表!$A$7:$A$1323,一般公共预算支出表!$C$7:$C$1323,0,0)</f>
        <v>0</v>
      </c>
    </row>
    <row r="1187" ht="16.95" customHeight="1" spans="1:3">
      <c r="A1187" s="255" t="s">
        <v>2232</v>
      </c>
      <c r="B1187" s="255" t="s">
        <v>2233</v>
      </c>
      <c r="C1187" s="258">
        <f>_xlfn.XLOOKUP(A1187,一般公共预算支出表!$A$7:$A$1323,一般公共预算支出表!$C$7:$C$1323,0,0)</f>
        <v>0</v>
      </c>
    </row>
    <row r="1188" ht="16.95" customHeight="1" spans="1:3">
      <c r="A1188" s="255" t="s">
        <v>2234</v>
      </c>
      <c r="B1188" s="255" t="s">
        <v>2235</v>
      </c>
      <c r="C1188" s="258">
        <f>_xlfn.XLOOKUP(A1188,一般公共预算支出表!$A$7:$A$1323,一般公共预算支出表!$C$7:$C$1323,0,0)</f>
        <v>0</v>
      </c>
    </row>
    <row r="1189" ht="16.95" customHeight="1" spans="1:3">
      <c r="A1189" s="255" t="s">
        <v>2236</v>
      </c>
      <c r="B1189" s="255" t="s">
        <v>2237</v>
      </c>
      <c r="C1189" s="258">
        <f>_xlfn.XLOOKUP(A1189,一般公共预算支出表!$A$7:$A$1323,一般公共预算支出表!$C$7:$C$1323,0,0)</f>
        <v>0</v>
      </c>
    </row>
    <row r="1190" ht="16.95" customHeight="1" spans="1:3">
      <c r="A1190" s="255" t="s">
        <v>2238</v>
      </c>
      <c r="B1190" s="255" t="s">
        <v>2239</v>
      </c>
      <c r="C1190" s="258">
        <f>_xlfn.XLOOKUP(A1190,一般公共预算支出表!$A$7:$A$1323,一般公共预算支出表!$C$7:$C$1323,0,0)</f>
        <v>0</v>
      </c>
    </row>
    <row r="1191" ht="16.95" customHeight="1" spans="1:3">
      <c r="A1191" s="255" t="s">
        <v>2240</v>
      </c>
      <c r="B1191" s="255" t="s">
        <v>2241</v>
      </c>
      <c r="C1191" s="258">
        <f>_xlfn.XLOOKUP(A1191,一般公共预算支出表!$A$7:$A$1323,一般公共预算支出表!$C$7:$C$1323,0,0)</f>
        <v>0</v>
      </c>
    </row>
    <row r="1192" ht="16.95" customHeight="1" spans="1:3">
      <c r="A1192" s="255" t="s">
        <v>2242</v>
      </c>
      <c r="B1192" s="256" t="s">
        <v>2243</v>
      </c>
      <c r="C1192" s="258">
        <f>_xlfn.XLOOKUP(A1192,一般公共预算支出表!$A$7:$A$1323,一般公共预算支出表!$C$7:$C$1323,0,0)</f>
        <v>0</v>
      </c>
    </row>
    <row r="1193" ht="16.95" customHeight="1" spans="1:3">
      <c r="A1193" s="255" t="s">
        <v>2244</v>
      </c>
      <c r="B1193" s="255" t="s">
        <v>2245</v>
      </c>
      <c r="C1193" s="258">
        <f>_xlfn.XLOOKUP(A1193,一般公共预算支出表!$A$7:$A$1323,一般公共预算支出表!$C$7:$C$1323,0,0)</f>
        <v>0</v>
      </c>
    </row>
    <row r="1194" ht="16.95" customHeight="1" spans="1:3">
      <c r="A1194" s="255" t="s">
        <v>2246</v>
      </c>
      <c r="B1194" s="255" t="s">
        <v>2247</v>
      </c>
      <c r="C1194" s="258">
        <f>_xlfn.XLOOKUP(A1194,一般公共预算支出表!$A$7:$A$1323,一般公共预算支出表!$C$7:$C$1323,0,0)</f>
        <v>7780.934736</v>
      </c>
    </row>
    <row r="1195" ht="16.95" customHeight="1" spans="1:3">
      <c r="A1195" s="255">
        <v>22102</v>
      </c>
      <c r="B1195" s="259" t="s">
        <v>2248</v>
      </c>
      <c r="C1195" s="258">
        <f>_xlfn.XLOOKUP(A1195,一般公共预算支出表!$A$7:$A$1323,一般公共预算支出表!$C$7:$C$1323,0,0)</f>
        <v>7780.934736</v>
      </c>
    </row>
    <row r="1196" ht="16.95" customHeight="1" spans="1:3">
      <c r="A1196" s="255">
        <v>2210201</v>
      </c>
      <c r="B1196" s="255" t="s">
        <v>2249</v>
      </c>
      <c r="C1196" s="258">
        <f>_xlfn.XLOOKUP(A1196,一般公共预算支出表!$A$7:$A$1323,一般公共预算支出表!$C$7:$C$1323,0,0)</f>
        <v>7780.934736</v>
      </c>
    </row>
    <row r="1197" ht="16.95" customHeight="1" spans="1:3">
      <c r="A1197" s="255" t="s">
        <v>2250</v>
      </c>
      <c r="B1197" s="255" t="s">
        <v>2251</v>
      </c>
      <c r="C1197" s="258">
        <f>_xlfn.XLOOKUP(A1197,一般公共预算支出表!$A$7:$A$1323,一般公共预算支出表!$C$7:$C$1323,0,0)</f>
        <v>0</v>
      </c>
    </row>
    <row r="1198" ht="16.95" customHeight="1" spans="1:3">
      <c r="A1198" s="255" t="s">
        <v>2252</v>
      </c>
      <c r="B1198" s="255" t="s">
        <v>2253</v>
      </c>
      <c r="C1198" s="258">
        <f>_xlfn.XLOOKUP(A1198,一般公共预算支出表!$A$7:$A$1323,一般公共预算支出表!$C$7:$C$1323,0,0)</f>
        <v>0</v>
      </c>
    </row>
    <row r="1199" ht="16.95" customHeight="1" spans="1:3">
      <c r="A1199" s="255" t="s">
        <v>2254</v>
      </c>
      <c r="B1199" s="255" t="s">
        <v>2255</v>
      </c>
      <c r="C1199" s="258">
        <f>_xlfn.XLOOKUP(A1199,一般公共预算支出表!$A$7:$A$1323,一般公共预算支出表!$C$7:$C$1323,0,0)</f>
        <v>0</v>
      </c>
    </row>
    <row r="1200" ht="16.95" customHeight="1" spans="1:3">
      <c r="A1200" s="255" t="s">
        <v>2256</v>
      </c>
      <c r="B1200" s="255" t="s">
        <v>2257</v>
      </c>
      <c r="C1200" s="258">
        <f>_xlfn.XLOOKUP(A1200,一般公共预算支出表!$A$7:$A$1323,一般公共预算支出表!$C$7:$C$1323,0,0)</f>
        <v>0</v>
      </c>
    </row>
    <row r="1201" ht="16.95" customHeight="1" spans="1:3">
      <c r="A1201" s="255" t="s">
        <v>2258</v>
      </c>
      <c r="B1201" s="255" t="s">
        <v>2259</v>
      </c>
      <c r="C1201" s="258">
        <f>_xlfn.XLOOKUP(A1201,一般公共预算支出表!$A$7:$A$1323,一般公共预算支出表!$C$7:$C$1323,0,0)</f>
        <v>0</v>
      </c>
    </row>
    <row r="1202" ht="16.95" customHeight="1" spans="1:3">
      <c r="A1202" s="255" t="s">
        <v>2260</v>
      </c>
      <c r="B1202" s="256" t="s">
        <v>2261</v>
      </c>
      <c r="C1202" s="258">
        <f>_xlfn.XLOOKUP(A1202,一般公共预算支出表!$A$7:$A$1323,一般公共预算支出表!$C$7:$C$1323,0,0)</f>
        <v>0</v>
      </c>
    </row>
    <row r="1203" ht="16.95" customHeight="1" spans="1:3">
      <c r="A1203" s="255" t="s">
        <v>2262</v>
      </c>
      <c r="B1203" s="255" t="s">
        <v>2263</v>
      </c>
      <c r="C1203" s="258">
        <f>_xlfn.XLOOKUP(A1203,一般公共预算支出表!$A$7:$A$1323,一般公共预算支出表!$C$7:$C$1323,0,0)</f>
        <v>0</v>
      </c>
    </row>
    <row r="1204" ht="16.95" customHeight="1" spans="1:3">
      <c r="A1204" s="255" t="s">
        <v>2264</v>
      </c>
      <c r="B1204" s="255" t="s">
        <v>2265</v>
      </c>
      <c r="C1204" s="258">
        <f>_xlfn.XLOOKUP(A1204,一般公共预算支出表!$A$7:$A$1323,一般公共预算支出表!$C$7:$C$1323,0,0)</f>
        <v>0</v>
      </c>
    </row>
    <row r="1205" ht="16.95" customHeight="1" spans="1:3">
      <c r="A1205" s="255" t="s">
        <v>2266</v>
      </c>
      <c r="B1205" s="255" t="s">
        <v>2267</v>
      </c>
      <c r="C1205" s="258">
        <f>_xlfn.XLOOKUP(A1205,一般公共预算支出表!$A$7:$A$1323,一般公共预算支出表!$C$7:$C$1323,0,0)</f>
        <v>0</v>
      </c>
    </row>
    <row r="1206" ht="16.95" customHeight="1" spans="1:3">
      <c r="A1206" s="255" t="s">
        <v>2268</v>
      </c>
      <c r="B1206" s="256" t="s">
        <v>2269</v>
      </c>
      <c r="C1206" s="258">
        <f>_xlfn.XLOOKUP(A1206,一般公共预算支出表!$A$7:$A$1323,一般公共预算支出表!$C$7:$C$1323,0,0)</f>
        <v>0</v>
      </c>
    </row>
    <row r="1207" ht="16.95" customHeight="1" spans="1:3">
      <c r="A1207" s="255" t="s">
        <v>2270</v>
      </c>
      <c r="B1207" s="255" t="s">
        <v>2271</v>
      </c>
      <c r="C1207" s="258">
        <f>_xlfn.XLOOKUP(A1207,一般公共预算支出表!$A$7:$A$1323,一般公共预算支出表!$C$7:$C$1323,0,0)</f>
        <v>0</v>
      </c>
    </row>
    <row r="1208" ht="16.95" customHeight="1" spans="1:3">
      <c r="A1208" s="255" t="s">
        <v>2272</v>
      </c>
      <c r="B1208" s="259" t="s">
        <v>2273</v>
      </c>
      <c r="C1208" s="258">
        <f>_xlfn.XLOOKUP(A1208,一般公共预算支出表!$A$7:$A$1323,一般公共预算支出表!$C$7:$C$1323,0,0)</f>
        <v>0</v>
      </c>
    </row>
    <row r="1209" ht="16.95" customHeight="1" spans="1:3">
      <c r="A1209" s="255" t="s">
        <v>2274</v>
      </c>
      <c r="B1209" s="256" t="s">
        <v>2275</v>
      </c>
      <c r="C1209" s="258">
        <f>_xlfn.XLOOKUP(A1209,一般公共预算支出表!$A$7:$A$1323,一般公共预算支出表!$C$7:$C$1323,0,0)</f>
        <v>0</v>
      </c>
    </row>
    <row r="1210" ht="16.95" customHeight="1" spans="1:3">
      <c r="A1210" s="255" t="s">
        <v>2276</v>
      </c>
      <c r="B1210" s="255" t="s">
        <v>2277</v>
      </c>
      <c r="C1210" s="258">
        <f>_xlfn.XLOOKUP(A1210,一般公共预算支出表!$A$7:$A$1323,一般公共预算支出表!$C$7:$C$1323,0,0)</f>
        <v>0</v>
      </c>
    </row>
    <row r="1211" ht="16.95" customHeight="1" spans="1:3">
      <c r="A1211" s="255" t="s">
        <v>2278</v>
      </c>
      <c r="B1211" s="256" t="s">
        <v>2279</v>
      </c>
      <c r="C1211" s="258">
        <f>_xlfn.XLOOKUP(A1211,一般公共预算支出表!$A$7:$A$1323,一般公共预算支出表!$C$7:$C$1323,0,0)</f>
        <v>0</v>
      </c>
    </row>
    <row r="1212" ht="16.95" customHeight="1" spans="1:3">
      <c r="A1212" s="255" t="s">
        <v>2280</v>
      </c>
      <c r="B1212" s="256" t="s">
        <v>2281</v>
      </c>
      <c r="C1212" s="258">
        <f>_xlfn.XLOOKUP(A1212,一般公共预算支出表!$A$7:$A$1323,一般公共预算支出表!$C$7:$C$1323,0,0)</f>
        <v>0</v>
      </c>
    </row>
    <row r="1213" ht="16.95" customHeight="1" spans="1:3">
      <c r="A1213" s="255" t="s">
        <v>2282</v>
      </c>
      <c r="B1213" s="256" t="s">
        <v>2283</v>
      </c>
      <c r="C1213" s="258">
        <f>_xlfn.XLOOKUP(A1213,一般公共预算支出表!$A$7:$A$1323,一般公共预算支出表!$C$7:$C$1323,0,0)</f>
        <v>0</v>
      </c>
    </row>
    <row r="1214" ht="16.95" customHeight="1" spans="1:3">
      <c r="A1214" s="255" t="s">
        <v>2284</v>
      </c>
      <c r="B1214" s="256" t="s">
        <v>153</v>
      </c>
      <c r="C1214" s="258">
        <f>_xlfn.XLOOKUP(A1214,一般公共预算支出表!$A$7:$A$1323,一般公共预算支出表!$C$7:$C$1323,0,0)</f>
        <v>0</v>
      </c>
    </row>
    <row r="1215" ht="16.95" customHeight="1" spans="1:3">
      <c r="A1215" s="255" t="s">
        <v>2285</v>
      </c>
      <c r="B1215" s="256" t="s">
        <v>155</v>
      </c>
      <c r="C1215" s="258">
        <f>_xlfn.XLOOKUP(A1215,一般公共预算支出表!$A$7:$A$1323,一般公共预算支出表!$C$7:$C$1323,0,0)</f>
        <v>0</v>
      </c>
    </row>
    <row r="1216" ht="16.95" customHeight="1" spans="1:3">
      <c r="A1216" s="255" t="s">
        <v>2286</v>
      </c>
      <c r="B1216" s="256" t="s">
        <v>157</v>
      </c>
      <c r="C1216" s="258">
        <f>_xlfn.XLOOKUP(A1216,一般公共预算支出表!$A$7:$A$1323,一般公共预算支出表!$C$7:$C$1323,0,0)</f>
        <v>0</v>
      </c>
    </row>
    <row r="1217" ht="16.95" customHeight="1" spans="1:3">
      <c r="A1217" s="255" t="s">
        <v>2287</v>
      </c>
      <c r="B1217" s="256" t="s">
        <v>2288</v>
      </c>
      <c r="C1217" s="258">
        <f>_xlfn.XLOOKUP(A1217,一般公共预算支出表!$A$7:$A$1323,一般公共预算支出表!$C$7:$C$1323,0,0)</f>
        <v>0</v>
      </c>
    </row>
    <row r="1218" ht="16.95" customHeight="1" spans="1:3">
      <c r="A1218" s="255" t="s">
        <v>2289</v>
      </c>
      <c r="B1218" s="256" t="s">
        <v>2290</v>
      </c>
      <c r="C1218" s="258">
        <f>_xlfn.XLOOKUP(A1218,一般公共预算支出表!$A$7:$A$1323,一般公共预算支出表!$C$7:$C$1323,0,0)</f>
        <v>0</v>
      </c>
    </row>
    <row r="1219" ht="16.95" customHeight="1" spans="1:3">
      <c r="A1219" s="255" t="s">
        <v>2291</v>
      </c>
      <c r="B1219" s="256" t="s">
        <v>2292</v>
      </c>
      <c r="C1219" s="258">
        <f>_xlfn.XLOOKUP(A1219,一般公共预算支出表!$A$7:$A$1323,一般公共预算支出表!$C$7:$C$1323,0,0)</f>
        <v>0</v>
      </c>
    </row>
    <row r="1220" ht="16.95" customHeight="1" spans="1:3">
      <c r="A1220" s="255" t="s">
        <v>2293</v>
      </c>
      <c r="B1220" s="256" t="s">
        <v>2294</v>
      </c>
      <c r="C1220" s="258">
        <f>_xlfn.XLOOKUP(A1220,一般公共预算支出表!$A$7:$A$1323,一般公共预算支出表!$C$7:$C$1323,0,0)</f>
        <v>0</v>
      </c>
    </row>
    <row r="1221" ht="16.95" customHeight="1" spans="1:3">
      <c r="A1221" s="255" t="s">
        <v>2295</v>
      </c>
      <c r="B1221" s="256" t="s">
        <v>2296</v>
      </c>
      <c r="C1221" s="258">
        <f>_xlfn.XLOOKUP(A1221,一般公共预算支出表!$A$7:$A$1323,一般公共预算支出表!$C$7:$C$1323,0,0)</f>
        <v>0</v>
      </c>
    </row>
    <row r="1222" ht="16.95" customHeight="1" spans="1:3">
      <c r="A1222" s="255" t="s">
        <v>2297</v>
      </c>
      <c r="B1222" s="256" t="s">
        <v>2298</v>
      </c>
      <c r="C1222" s="258">
        <f>_xlfn.XLOOKUP(A1222,一般公共预算支出表!$A$7:$A$1323,一般公共预算支出表!$C$7:$C$1323,0,0)</f>
        <v>0</v>
      </c>
    </row>
    <row r="1223" ht="16.95" customHeight="1" spans="1:3">
      <c r="A1223" s="255" t="s">
        <v>2299</v>
      </c>
      <c r="B1223" s="255" t="s">
        <v>2300</v>
      </c>
      <c r="C1223" s="258">
        <f>_xlfn.XLOOKUP(A1223,一般公共预算支出表!$A$7:$A$1323,一般公共预算支出表!$C$7:$C$1323,0,0)</f>
        <v>0</v>
      </c>
    </row>
    <row r="1224" ht="16.95" customHeight="1" spans="1:3">
      <c r="A1224" s="255" t="s">
        <v>2301</v>
      </c>
      <c r="B1224" s="255" t="s">
        <v>2302</v>
      </c>
      <c r="C1224" s="258">
        <f>_xlfn.XLOOKUP(A1224,一般公共预算支出表!$A$7:$A$1323,一般公共预算支出表!$C$7:$C$1323,0,0)</f>
        <v>0</v>
      </c>
    </row>
    <row r="1225" ht="16.95" customHeight="1" spans="1:3">
      <c r="A1225" s="255" t="s">
        <v>2303</v>
      </c>
      <c r="B1225" s="255" t="s">
        <v>2304</v>
      </c>
      <c r="C1225" s="258">
        <f>_xlfn.XLOOKUP(A1225,一般公共预算支出表!$A$7:$A$1323,一般公共预算支出表!$C$7:$C$1323,0,0)</f>
        <v>0</v>
      </c>
    </row>
    <row r="1226" ht="16.95" customHeight="1" spans="1:3">
      <c r="A1226" s="255" t="s">
        <v>2305</v>
      </c>
      <c r="B1226" s="255" t="s">
        <v>2306</v>
      </c>
      <c r="C1226" s="258">
        <f>_xlfn.XLOOKUP(A1226,一般公共预算支出表!$A$7:$A$1323,一般公共预算支出表!$C$7:$C$1323,0,0)</f>
        <v>0</v>
      </c>
    </row>
    <row r="1227" ht="16.95" customHeight="1" spans="1:3">
      <c r="A1227" s="255" t="s">
        <v>2307</v>
      </c>
      <c r="B1227" s="255" t="s">
        <v>2308</v>
      </c>
      <c r="C1227" s="258">
        <f>_xlfn.XLOOKUP(A1227,一般公共预算支出表!$A$7:$A$1323,一般公共预算支出表!$C$7:$C$1323,0,0)</f>
        <v>0</v>
      </c>
    </row>
    <row r="1228" ht="16.95" customHeight="1" spans="1:3">
      <c r="A1228" s="255" t="s">
        <v>2309</v>
      </c>
      <c r="B1228" s="255" t="s">
        <v>2310</v>
      </c>
      <c r="C1228" s="258">
        <f>_xlfn.XLOOKUP(A1228,一般公共预算支出表!$A$7:$A$1323,一般公共预算支出表!$C$7:$C$1323,0,0)</f>
        <v>0</v>
      </c>
    </row>
    <row r="1229" ht="16.95" customHeight="1" spans="1:3">
      <c r="A1229" s="255" t="s">
        <v>2311</v>
      </c>
      <c r="B1229" s="255" t="s">
        <v>171</v>
      </c>
      <c r="C1229" s="258">
        <f>_xlfn.XLOOKUP(A1229,一般公共预算支出表!$A$7:$A$1323,一般公共预算支出表!$C$7:$C$1323,0,0)</f>
        <v>0</v>
      </c>
    </row>
    <row r="1230" ht="16.95" customHeight="1" spans="1:3">
      <c r="A1230" s="255" t="s">
        <v>2312</v>
      </c>
      <c r="B1230" s="255" t="s">
        <v>2313</v>
      </c>
      <c r="C1230" s="258">
        <f>_xlfn.XLOOKUP(A1230,一般公共预算支出表!$A$7:$A$1323,一般公共预算支出表!$C$7:$C$1323,0,0)</f>
        <v>0</v>
      </c>
    </row>
    <row r="1231" ht="16.95" customHeight="1" spans="1:3">
      <c r="A1231" s="255" t="s">
        <v>2314</v>
      </c>
      <c r="B1231" s="259" t="s">
        <v>2315</v>
      </c>
      <c r="C1231" s="258">
        <f>_xlfn.XLOOKUP(A1231,一般公共预算支出表!$A$7:$A$1323,一般公共预算支出表!$C$7:$C$1323,0,0)</f>
        <v>0</v>
      </c>
    </row>
    <row r="1232" ht="16.95" customHeight="1" spans="1:3">
      <c r="A1232" s="255" t="s">
        <v>2316</v>
      </c>
      <c r="B1232" s="255" t="s">
        <v>2317</v>
      </c>
      <c r="C1232" s="258">
        <f>_xlfn.XLOOKUP(A1232,一般公共预算支出表!$A$7:$A$1323,一般公共预算支出表!$C$7:$C$1323,0,0)</f>
        <v>0</v>
      </c>
    </row>
    <row r="1233" ht="16.95" customHeight="1" spans="1:3">
      <c r="A1233" s="255" t="s">
        <v>2318</v>
      </c>
      <c r="B1233" s="255" t="s">
        <v>2319</v>
      </c>
      <c r="C1233" s="258">
        <f>_xlfn.XLOOKUP(A1233,一般公共预算支出表!$A$7:$A$1323,一般公共预算支出表!$C$7:$C$1323,0,0)</f>
        <v>0</v>
      </c>
    </row>
    <row r="1234" ht="16.95" customHeight="1" spans="1:3">
      <c r="A1234" s="255" t="s">
        <v>2320</v>
      </c>
      <c r="B1234" s="255" t="s">
        <v>2321</v>
      </c>
      <c r="C1234" s="258">
        <f>_xlfn.XLOOKUP(A1234,一般公共预算支出表!$A$7:$A$1323,一般公共预算支出表!$C$7:$C$1323,0,0)</f>
        <v>0</v>
      </c>
    </row>
    <row r="1235" ht="16.95" customHeight="1" spans="1:3">
      <c r="A1235" s="255" t="s">
        <v>2322</v>
      </c>
      <c r="B1235" s="255" t="s">
        <v>2323</v>
      </c>
      <c r="C1235" s="258">
        <f>_xlfn.XLOOKUP(A1235,一般公共预算支出表!$A$7:$A$1323,一般公共预算支出表!$C$7:$C$1323,0,0)</f>
        <v>0</v>
      </c>
    </row>
    <row r="1236" ht="16.95" customHeight="1" spans="1:3">
      <c r="A1236" s="255" t="s">
        <v>2324</v>
      </c>
      <c r="B1236" s="255" t="s">
        <v>2325</v>
      </c>
      <c r="C1236" s="258">
        <f>_xlfn.XLOOKUP(A1236,一般公共预算支出表!$A$7:$A$1323,一般公共预算支出表!$C$7:$C$1323,0,0)</f>
        <v>0</v>
      </c>
    </row>
    <row r="1237" ht="16.95" customHeight="1" spans="1:3">
      <c r="A1237" s="255" t="s">
        <v>2326</v>
      </c>
      <c r="B1237" s="259" t="s">
        <v>2327</v>
      </c>
      <c r="C1237" s="258">
        <f>_xlfn.XLOOKUP(A1237,一般公共预算支出表!$A$7:$A$1323,一般公共预算支出表!$C$7:$C$1323,0,0)</f>
        <v>0</v>
      </c>
    </row>
    <row r="1238" ht="16.95" customHeight="1" spans="1:3">
      <c r="A1238" s="255" t="s">
        <v>2328</v>
      </c>
      <c r="B1238" s="255" t="s">
        <v>2329</v>
      </c>
      <c r="C1238" s="258">
        <f>_xlfn.XLOOKUP(A1238,一般公共预算支出表!$A$7:$A$1323,一般公共预算支出表!$C$7:$C$1323,0,0)</f>
        <v>0</v>
      </c>
    </row>
    <row r="1239" ht="16.95" customHeight="1" spans="1:3">
      <c r="A1239" s="255" t="s">
        <v>2330</v>
      </c>
      <c r="B1239" s="255" t="s">
        <v>2331</v>
      </c>
      <c r="C1239" s="258">
        <f>_xlfn.XLOOKUP(A1239,一般公共预算支出表!$A$7:$A$1323,一般公共预算支出表!$C$7:$C$1323,0,0)</f>
        <v>0</v>
      </c>
    </row>
    <row r="1240" ht="16.95" customHeight="1" spans="1:3">
      <c r="A1240" s="255" t="s">
        <v>2332</v>
      </c>
      <c r="B1240" s="255" t="s">
        <v>2333</v>
      </c>
      <c r="C1240" s="258">
        <f>_xlfn.XLOOKUP(A1240,一般公共预算支出表!$A$7:$A$1323,一般公共预算支出表!$C$7:$C$1323,0,0)</f>
        <v>0</v>
      </c>
    </row>
    <row r="1241" ht="16.95" customHeight="1" spans="1:3">
      <c r="A1241" s="255" t="s">
        <v>2334</v>
      </c>
      <c r="B1241" s="255" t="s">
        <v>2335</v>
      </c>
      <c r="C1241" s="258">
        <f>_xlfn.XLOOKUP(A1241,一般公共预算支出表!$A$7:$A$1323,一般公共预算支出表!$C$7:$C$1323,0,0)</f>
        <v>0</v>
      </c>
    </row>
    <row r="1242" ht="16.95" customHeight="1" spans="1:3">
      <c r="A1242" s="255" t="s">
        <v>2336</v>
      </c>
      <c r="B1242" s="256" t="s">
        <v>2337</v>
      </c>
      <c r="C1242" s="258">
        <f>_xlfn.XLOOKUP(A1242,一般公共预算支出表!$A$7:$A$1323,一般公共预算支出表!$C$7:$C$1323,0,0)</f>
        <v>0</v>
      </c>
    </row>
    <row r="1243" ht="16.95" customHeight="1" spans="1:3">
      <c r="A1243" s="255" t="s">
        <v>2338</v>
      </c>
      <c r="B1243" s="259" t="s">
        <v>2339</v>
      </c>
      <c r="C1243" s="258">
        <f>_xlfn.XLOOKUP(A1243,一般公共预算支出表!$A$7:$A$1323,一般公共预算支出表!$C$7:$C$1323,0,0)</f>
        <v>0</v>
      </c>
    </row>
    <row r="1244" ht="16.95" customHeight="1" spans="1:3">
      <c r="A1244" s="255" t="s">
        <v>2340</v>
      </c>
      <c r="B1244" s="255" t="s">
        <v>2341</v>
      </c>
      <c r="C1244" s="258">
        <f>_xlfn.XLOOKUP(A1244,一般公共预算支出表!$A$7:$A$1323,一般公共预算支出表!$C$7:$C$1323,0,0)</f>
        <v>0</v>
      </c>
    </row>
    <row r="1245" ht="16.95" customHeight="1" spans="1:3">
      <c r="A1245" s="255" t="s">
        <v>2342</v>
      </c>
      <c r="B1245" s="255" t="s">
        <v>2343</v>
      </c>
      <c r="C1245" s="258">
        <f>_xlfn.XLOOKUP(A1245,一般公共预算支出表!$A$7:$A$1323,一般公共预算支出表!$C$7:$C$1323,0,0)</f>
        <v>0</v>
      </c>
    </row>
    <row r="1246" ht="16.95" customHeight="1" spans="1:3">
      <c r="A1246" s="255" t="s">
        <v>2344</v>
      </c>
      <c r="B1246" s="255" t="s">
        <v>2345</v>
      </c>
      <c r="C1246" s="258">
        <f>_xlfn.XLOOKUP(A1246,一般公共预算支出表!$A$7:$A$1323,一般公共预算支出表!$C$7:$C$1323,0,0)</f>
        <v>0</v>
      </c>
    </row>
    <row r="1247" ht="16.95" customHeight="1" spans="1:3">
      <c r="A1247" s="255" t="s">
        <v>2346</v>
      </c>
      <c r="B1247" s="255" t="s">
        <v>2347</v>
      </c>
      <c r="C1247" s="258">
        <f>_xlfn.XLOOKUP(A1247,一般公共预算支出表!$A$7:$A$1323,一般公共预算支出表!$C$7:$C$1323,0,0)</f>
        <v>0</v>
      </c>
    </row>
    <row r="1248" ht="16.95" customHeight="1" spans="1:3">
      <c r="A1248" s="255" t="s">
        <v>2348</v>
      </c>
      <c r="B1248" s="255" t="s">
        <v>2349</v>
      </c>
      <c r="C1248" s="258">
        <f>_xlfn.XLOOKUP(A1248,一般公共预算支出表!$A$7:$A$1323,一般公共预算支出表!$C$7:$C$1323,0,0)</f>
        <v>0</v>
      </c>
    </row>
    <row r="1249" ht="16.95" customHeight="1" spans="1:3">
      <c r="A1249" s="255" t="s">
        <v>2350</v>
      </c>
      <c r="B1249" s="255" t="s">
        <v>2351</v>
      </c>
      <c r="C1249" s="258">
        <f>_xlfn.XLOOKUP(A1249,一般公共预算支出表!$A$7:$A$1323,一般公共预算支出表!$C$7:$C$1323,0,0)</f>
        <v>0</v>
      </c>
    </row>
    <row r="1250" ht="16.95" customHeight="1" spans="1:3">
      <c r="A1250" s="255" t="s">
        <v>2352</v>
      </c>
      <c r="B1250" s="255" t="s">
        <v>2353</v>
      </c>
      <c r="C1250" s="258">
        <f>_xlfn.XLOOKUP(A1250,一般公共预算支出表!$A$7:$A$1323,一般公共预算支出表!$C$7:$C$1323,0,0)</f>
        <v>0</v>
      </c>
    </row>
    <row r="1251" ht="16.95" customHeight="1" spans="1:3">
      <c r="A1251" s="255" t="s">
        <v>2354</v>
      </c>
      <c r="B1251" s="255" t="s">
        <v>2355</v>
      </c>
      <c r="C1251" s="258">
        <f>_xlfn.XLOOKUP(A1251,一般公共预算支出表!$A$7:$A$1323,一般公共预算支出表!$C$7:$C$1323,0,0)</f>
        <v>0</v>
      </c>
    </row>
    <row r="1252" ht="16.95" customHeight="1" spans="1:3">
      <c r="A1252" s="255" t="s">
        <v>2356</v>
      </c>
      <c r="B1252" s="255" t="s">
        <v>2357</v>
      </c>
      <c r="C1252" s="258">
        <f>_xlfn.XLOOKUP(A1252,一般公共预算支出表!$A$7:$A$1323,一般公共预算支出表!$C$7:$C$1323,0,0)</f>
        <v>0</v>
      </c>
    </row>
    <row r="1253" ht="16.95" customHeight="1" spans="1:3">
      <c r="A1253" s="255" t="s">
        <v>2358</v>
      </c>
      <c r="B1253" s="255" t="s">
        <v>2359</v>
      </c>
      <c r="C1253" s="258">
        <f>_xlfn.XLOOKUP(A1253,一般公共预算支出表!$A$7:$A$1323,一般公共预算支出表!$C$7:$C$1323,0,0)</f>
        <v>0</v>
      </c>
    </row>
    <row r="1254" ht="16.95" customHeight="1" spans="1:3">
      <c r="A1254" s="255" t="s">
        <v>2360</v>
      </c>
      <c r="B1254" s="255" t="s">
        <v>2361</v>
      </c>
      <c r="C1254" s="258">
        <f>_xlfn.XLOOKUP(A1254,一般公共预算支出表!$A$7:$A$1323,一般公共预算支出表!$C$7:$C$1323,0,0)</f>
        <v>0</v>
      </c>
    </row>
    <row r="1255" ht="16.95" customHeight="1" spans="1:3">
      <c r="A1255" s="255" t="s">
        <v>2362</v>
      </c>
      <c r="B1255" s="255" t="s">
        <v>2363</v>
      </c>
      <c r="C1255" s="258">
        <f>_xlfn.XLOOKUP(A1255,一般公共预算支出表!$A$7:$A$1323,一般公共预算支出表!$C$7:$C$1323,0,0)</f>
        <v>0</v>
      </c>
    </row>
    <row r="1256" ht="16.95" customHeight="1" spans="1:3">
      <c r="A1256" s="255" t="s">
        <v>2364</v>
      </c>
      <c r="B1256" s="255" t="s">
        <v>2365</v>
      </c>
      <c r="C1256" s="258">
        <f>_xlfn.XLOOKUP(A1256,一般公共预算支出表!$A$7:$A$1323,一般公共预算支出表!$C$7:$C$1323,0,0)</f>
        <v>1128.23</v>
      </c>
    </row>
    <row r="1257" ht="16.95" customHeight="1" spans="1:3">
      <c r="A1257" s="255" t="s">
        <v>2366</v>
      </c>
      <c r="B1257" s="259" t="s">
        <v>2367</v>
      </c>
      <c r="C1257" s="258">
        <f>_xlfn.XLOOKUP(A1257,一般公共预算支出表!$A$7:$A$1323,一般公共预算支出表!$C$7:$C$1323,0,0)</f>
        <v>580.23</v>
      </c>
    </row>
    <row r="1258" ht="16.95" customHeight="1" spans="1:3">
      <c r="A1258" s="255" t="s">
        <v>2368</v>
      </c>
      <c r="B1258" s="255" t="s">
        <v>153</v>
      </c>
      <c r="C1258" s="258">
        <f>_xlfn.XLOOKUP(A1258,一般公共预算支出表!$A$7:$A$1323,一般公共预算支出表!$C$7:$C$1323,0,0)</f>
        <v>565.23</v>
      </c>
    </row>
    <row r="1259" ht="16.95" customHeight="1" spans="1:3">
      <c r="A1259" s="255" t="s">
        <v>2369</v>
      </c>
      <c r="B1259" s="255" t="s">
        <v>155</v>
      </c>
      <c r="C1259" s="258">
        <f>_xlfn.XLOOKUP(A1259,一般公共预算支出表!$A$7:$A$1323,一般公共预算支出表!$C$7:$C$1323,0,0)</f>
        <v>0</v>
      </c>
    </row>
    <row r="1260" ht="16.95" customHeight="1" spans="1:3">
      <c r="A1260" s="255" t="s">
        <v>2370</v>
      </c>
      <c r="B1260" s="255" t="s">
        <v>157</v>
      </c>
      <c r="C1260" s="258">
        <f>_xlfn.XLOOKUP(A1260,一般公共预算支出表!$A$7:$A$1323,一般公共预算支出表!$C$7:$C$1323,0,0)</f>
        <v>0</v>
      </c>
    </row>
    <row r="1261" ht="16.95" customHeight="1" spans="1:3">
      <c r="A1261" s="255" t="s">
        <v>2371</v>
      </c>
      <c r="B1261" s="255" t="s">
        <v>2372</v>
      </c>
      <c r="C1261" s="258">
        <f>_xlfn.XLOOKUP(A1261,一般公共预算支出表!$A$7:$A$1323,一般公共预算支出表!$C$7:$C$1323,0,0)</f>
        <v>0</v>
      </c>
    </row>
    <row r="1262" ht="16.95" customHeight="1" spans="1:3">
      <c r="A1262" s="255" t="s">
        <v>2373</v>
      </c>
      <c r="B1262" s="256" t="s">
        <v>2374</v>
      </c>
      <c r="C1262" s="258">
        <f>_xlfn.XLOOKUP(A1262,一般公共预算支出表!$A$7:$A$1323,一般公共预算支出表!$C$7:$C$1323,0,0)</f>
        <v>0</v>
      </c>
    </row>
    <row r="1263" ht="16.95" customHeight="1" spans="1:3">
      <c r="A1263" s="255" t="s">
        <v>2375</v>
      </c>
      <c r="B1263" s="255" t="s">
        <v>2376</v>
      </c>
      <c r="C1263" s="258">
        <f>_xlfn.XLOOKUP(A1263,一般公共预算支出表!$A$7:$A$1323,一般公共预算支出表!$C$7:$C$1323,0,0)</f>
        <v>15</v>
      </c>
    </row>
    <row r="1264" ht="16.95" customHeight="1" spans="1:3">
      <c r="A1264" s="255" t="s">
        <v>2377</v>
      </c>
      <c r="B1264" s="255" t="s">
        <v>2378</v>
      </c>
      <c r="C1264" s="258">
        <f>_xlfn.XLOOKUP(A1264,一般公共预算支出表!$A$7:$A$1323,一般公共预算支出表!$C$7:$C$1323,0,0)</f>
        <v>0</v>
      </c>
    </row>
    <row r="1265" ht="16.95" customHeight="1" spans="1:3">
      <c r="A1265" s="255" t="s">
        <v>2379</v>
      </c>
      <c r="B1265" s="255" t="s">
        <v>2380</v>
      </c>
      <c r="C1265" s="258">
        <f>_xlfn.XLOOKUP(A1265,一般公共预算支出表!$A$7:$A$1323,一般公共预算支出表!$C$7:$C$1323,0,0)</f>
        <v>0</v>
      </c>
    </row>
    <row r="1266" ht="16.95" customHeight="1" spans="1:3">
      <c r="A1266" s="255" t="s">
        <v>2381</v>
      </c>
      <c r="B1266" s="255" t="s">
        <v>2382</v>
      </c>
      <c r="C1266" s="258">
        <f>_xlfn.XLOOKUP(A1266,一般公共预算支出表!$A$7:$A$1323,一般公共预算支出表!$C$7:$C$1323,0,0)</f>
        <v>0</v>
      </c>
    </row>
    <row r="1267" ht="16.95" customHeight="1" spans="1:3">
      <c r="A1267" s="255" t="s">
        <v>2383</v>
      </c>
      <c r="B1267" s="255" t="s">
        <v>171</v>
      </c>
      <c r="C1267" s="258">
        <f>_xlfn.XLOOKUP(A1267,一般公共预算支出表!$A$7:$A$1323,一般公共预算支出表!$C$7:$C$1323,0,0)</f>
        <v>0</v>
      </c>
    </row>
    <row r="1268" ht="16.95" customHeight="1" spans="1:3">
      <c r="A1268" s="255" t="s">
        <v>2384</v>
      </c>
      <c r="B1268" s="255" t="s">
        <v>2385</v>
      </c>
      <c r="C1268" s="258">
        <f>_xlfn.XLOOKUP(A1268,一般公共预算支出表!$A$7:$A$1323,一般公共预算支出表!$C$7:$C$1323,0,0)</f>
        <v>0</v>
      </c>
    </row>
    <row r="1269" ht="16.95" customHeight="1" spans="1:3">
      <c r="A1269" s="255" t="s">
        <v>2386</v>
      </c>
      <c r="B1269" s="259" t="s">
        <v>2387</v>
      </c>
      <c r="C1269" s="258">
        <f>_xlfn.XLOOKUP(A1269,一般公共预算支出表!$A$7:$A$1323,一般公共预算支出表!$C$7:$C$1323,0,0)</f>
        <v>548</v>
      </c>
    </row>
    <row r="1270" ht="16.95" customHeight="1" spans="1:3">
      <c r="A1270" s="255" t="s">
        <v>2388</v>
      </c>
      <c r="B1270" s="255" t="s">
        <v>153</v>
      </c>
      <c r="C1270" s="258">
        <f>_xlfn.XLOOKUP(A1270,一般公共预算支出表!$A$7:$A$1323,一般公共预算支出表!$C$7:$C$1323,0,0)</f>
        <v>548</v>
      </c>
    </row>
    <row r="1271" ht="16.95" customHeight="1" spans="1:3">
      <c r="A1271" s="255" t="s">
        <v>2389</v>
      </c>
      <c r="B1271" s="256" t="s">
        <v>155</v>
      </c>
      <c r="C1271" s="258">
        <f>_xlfn.XLOOKUP(A1271,一般公共预算支出表!$A$7:$A$1323,一般公共预算支出表!$C$7:$C$1323,0,0)</f>
        <v>0</v>
      </c>
    </row>
    <row r="1272" ht="16.95" customHeight="1" spans="1:3">
      <c r="A1272" s="255" t="s">
        <v>2390</v>
      </c>
      <c r="B1272" s="255" t="s">
        <v>157</v>
      </c>
      <c r="C1272" s="258">
        <f>_xlfn.XLOOKUP(A1272,一般公共预算支出表!$A$7:$A$1323,一般公共预算支出表!$C$7:$C$1323,0,0)</f>
        <v>0</v>
      </c>
    </row>
    <row r="1273" ht="16.95" customHeight="1" spans="1:3">
      <c r="A1273" s="255" t="s">
        <v>2391</v>
      </c>
      <c r="B1273" s="255" t="s">
        <v>2392</v>
      </c>
      <c r="C1273" s="258">
        <f>_xlfn.XLOOKUP(A1273,一般公共预算支出表!$A$7:$A$1323,一般公共预算支出表!$C$7:$C$1323,0,0)</f>
        <v>0</v>
      </c>
    </row>
    <row r="1274" ht="16.95" customHeight="1" spans="1:3">
      <c r="A1274" s="255" t="s">
        <v>2393</v>
      </c>
      <c r="B1274" s="255" t="s">
        <v>2394</v>
      </c>
      <c r="C1274" s="258">
        <f>_xlfn.XLOOKUP(A1274,一般公共预算支出表!$A$7:$A$1323,一般公共预算支出表!$C$7:$C$1323,0,0)</f>
        <v>0</v>
      </c>
    </row>
    <row r="1275" ht="16.95" customHeight="1" spans="1:3">
      <c r="A1275" s="255" t="s">
        <v>2395</v>
      </c>
      <c r="B1275" s="259" t="s">
        <v>2396</v>
      </c>
      <c r="C1275" s="258">
        <f>_xlfn.XLOOKUP(A1275,一般公共预算支出表!$A$7:$A$1323,一般公共预算支出表!$C$7:$C$1323,0,0)</f>
        <v>0</v>
      </c>
    </row>
    <row r="1276" ht="16.95" customHeight="1" spans="1:3">
      <c r="A1276" s="255" t="s">
        <v>2397</v>
      </c>
      <c r="B1276" s="255" t="s">
        <v>153</v>
      </c>
      <c r="C1276" s="258">
        <f>_xlfn.XLOOKUP(A1276,一般公共预算支出表!$A$7:$A$1323,一般公共预算支出表!$C$7:$C$1323,0,0)</f>
        <v>0</v>
      </c>
    </row>
    <row r="1277" ht="16.95" customHeight="1" spans="1:3">
      <c r="A1277" s="255" t="s">
        <v>2398</v>
      </c>
      <c r="B1277" s="255" t="s">
        <v>155</v>
      </c>
      <c r="C1277" s="258">
        <f>_xlfn.XLOOKUP(A1277,一般公共预算支出表!$A$7:$A$1323,一般公共预算支出表!$C$7:$C$1323,0,0)</f>
        <v>0</v>
      </c>
    </row>
    <row r="1278" ht="16.95" customHeight="1" spans="1:3">
      <c r="A1278" s="255" t="s">
        <v>2399</v>
      </c>
      <c r="B1278" s="255" t="s">
        <v>157</v>
      </c>
      <c r="C1278" s="258">
        <f>_xlfn.XLOOKUP(A1278,一般公共预算支出表!$A$7:$A$1323,一般公共预算支出表!$C$7:$C$1323,0,0)</f>
        <v>0</v>
      </c>
    </row>
    <row r="1279" ht="16.95" customHeight="1" spans="1:3">
      <c r="A1279" s="255" t="s">
        <v>2400</v>
      </c>
      <c r="B1279" s="255" t="s">
        <v>2401</v>
      </c>
      <c r="C1279" s="258">
        <f>_xlfn.XLOOKUP(A1279,一般公共预算支出表!$A$7:$A$1323,一般公共预算支出表!$C$7:$C$1323,0,0)</f>
        <v>0</v>
      </c>
    </row>
    <row r="1280" ht="16.95" customHeight="1" spans="1:3">
      <c r="A1280" s="255" t="s">
        <v>2402</v>
      </c>
      <c r="B1280" s="255" t="s">
        <v>2403</v>
      </c>
      <c r="C1280" s="258">
        <f>_xlfn.XLOOKUP(A1280,一般公共预算支出表!$A$7:$A$1323,一般公共预算支出表!$C$7:$C$1323,0,0)</f>
        <v>0</v>
      </c>
    </row>
    <row r="1281" ht="16.95" customHeight="1" spans="1:3">
      <c r="A1281" s="255" t="s">
        <v>2404</v>
      </c>
      <c r="B1281" s="259" t="s">
        <v>2405</v>
      </c>
      <c r="C1281" s="258">
        <f>_xlfn.XLOOKUP(A1281,一般公共预算支出表!$A$7:$A$1323,一般公共预算支出表!$C$7:$C$1323,0,0)</f>
        <v>0</v>
      </c>
    </row>
    <row r="1282" ht="16.95" customHeight="1" spans="1:3">
      <c r="A1282" s="255" t="s">
        <v>2406</v>
      </c>
      <c r="B1282" s="255" t="s">
        <v>153</v>
      </c>
      <c r="C1282" s="258">
        <f>_xlfn.XLOOKUP(A1282,一般公共预算支出表!$A$7:$A$1323,一般公共预算支出表!$C$7:$C$1323,0,0)</f>
        <v>0</v>
      </c>
    </row>
    <row r="1283" ht="16.95" customHeight="1" spans="1:3">
      <c r="A1283" s="255" t="s">
        <v>2407</v>
      </c>
      <c r="B1283" s="255" t="s">
        <v>155</v>
      </c>
      <c r="C1283" s="258">
        <f>_xlfn.XLOOKUP(A1283,一般公共预算支出表!$A$7:$A$1323,一般公共预算支出表!$C$7:$C$1323,0,0)</f>
        <v>0</v>
      </c>
    </row>
    <row r="1284" ht="16.95" customHeight="1" spans="1:3">
      <c r="A1284" s="255" t="s">
        <v>2408</v>
      </c>
      <c r="B1284" s="256" t="s">
        <v>157</v>
      </c>
      <c r="C1284" s="258">
        <f>_xlfn.XLOOKUP(A1284,一般公共预算支出表!$A$7:$A$1323,一般公共预算支出表!$C$7:$C$1323,0,0)</f>
        <v>0</v>
      </c>
    </row>
    <row r="1285" ht="16.95" customHeight="1" spans="1:3">
      <c r="A1285" s="255" t="s">
        <v>2409</v>
      </c>
      <c r="B1285" s="255" t="s">
        <v>2410</v>
      </c>
      <c r="C1285" s="258">
        <f>_xlfn.XLOOKUP(A1285,一般公共预算支出表!$A$7:$A$1323,一般公共预算支出表!$C$7:$C$1323,0,0)</f>
        <v>0</v>
      </c>
    </row>
    <row r="1286" ht="16.95" customHeight="1" spans="1:3">
      <c r="A1286" s="255" t="s">
        <v>2411</v>
      </c>
      <c r="B1286" s="255" t="s">
        <v>2412</v>
      </c>
      <c r="C1286" s="258">
        <f>_xlfn.XLOOKUP(A1286,一般公共预算支出表!$A$7:$A$1323,一般公共预算支出表!$C$7:$C$1323,0,0)</f>
        <v>0</v>
      </c>
    </row>
    <row r="1287" ht="16.95" customHeight="1" spans="1:3">
      <c r="A1287" s="255" t="s">
        <v>2413</v>
      </c>
      <c r="B1287" s="255" t="s">
        <v>171</v>
      </c>
      <c r="C1287" s="258">
        <f>_xlfn.XLOOKUP(A1287,一般公共预算支出表!$A$7:$A$1323,一般公共预算支出表!$C$7:$C$1323,0,0)</f>
        <v>0</v>
      </c>
    </row>
    <row r="1288" ht="16.95" customHeight="1" spans="1:3">
      <c r="A1288" s="255" t="s">
        <v>2414</v>
      </c>
      <c r="B1288" s="255" t="s">
        <v>2415</v>
      </c>
      <c r="C1288" s="258">
        <f>_xlfn.XLOOKUP(A1288,一般公共预算支出表!$A$7:$A$1323,一般公共预算支出表!$C$7:$C$1323,0,0)</f>
        <v>0</v>
      </c>
    </row>
    <row r="1289" ht="16.95" customHeight="1" spans="1:3">
      <c r="A1289" s="255" t="s">
        <v>2416</v>
      </c>
      <c r="B1289" s="259" t="s">
        <v>2417</v>
      </c>
      <c r="C1289" s="258">
        <f>_xlfn.XLOOKUP(A1289,一般公共预算支出表!$A$7:$A$1323,一般公共预算支出表!$C$7:$C$1323,0,0)</f>
        <v>0</v>
      </c>
    </row>
    <row r="1290" ht="16.95" customHeight="1" spans="1:3">
      <c r="A1290" s="255" t="s">
        <v>2418</v>
      </c>
      <c r="B1290" s="255" t="s">
        <v>153</v>
      </c>
      <c r="C1290" s="258">
        <f>_xlfn.XLOOKUP(A1290,一般公共预算支出表!$A$7:$A$1323,一般公共预算支出表!$C$7:$C$1323,0,0)</f>
        <v>0</v>
      </c>
    </row>
    <row r="1291" ht="16.95" customHeight="1" spans="1:3">
      <c r="A1291" s="255" t="s">
        <v>2419</v>
      </c>
      <c r="B1291" s="255" t="s">
        <v>155</v>
      </c>
      <c r="C1291" s="258">
        <f>_xlfn.XLOOKUP(A1291,一般公共预算支出表!$A$7:$A$1323,一般公共预算支出表!$C$7:$C$1323,0,0)</f>
        <v>0</v>
      </c>
    </row>
    <row r="1292" ht="16.95" customHeight="1" spans="1:3">
      <c r="A1292" s="255" t="s">
        <v>2420</v>
      </c>
      <c r="B1292" s="255" t="s">
        <v>157</v>
      </c>
      <c r="C1292" s="258">
        <f>_xlfn.XLOOKUP(A1292,一般公共预算支出表!$A$7:$A$1323,一般公共预算支出表!$C$7:$C$1323,0,0)</f>
        <v>0</v>
      </c>
    </row>
    <row r="1293" ht="16.95" customHeight="1" spans="1:3">
      <c r="A1293" s="255" t="s">
        <v>2421</v>
      </c>
      <c r="B1293" s="255" t="s">
        <v>2422</v>
      </c>
      <c r="C1293" s="258">
        <f>_xlfn.XLOOKUP(A1293,一般公共预算支出表!$A$7:$A$1323,一般公共预算支出表!$C$7:$C$1323,0,0)</f>
        <v>0</v>
      </c>
    </row>
    <row r="1294" ht="16.95" customHeight="1" spans="1:3">
      <c r="A1294" s="255" t="s">
        <v>2423</v>
      </c>
      <c r="B1294" s="255" t="s">
        <v>2424</v>
      </c>
      <c r="C1294" s="258">
        <f>_xlfn.XLOOKUP(A1294,一般公共预算支出表!$A$7:$A$1323,一般公共预算支出表!$C$7:$C$1323,0,0)</f>
        <v>0</v>
      </c>
    </row>
    <row r="1295" ht="16.95" customHeight="1" spans="1:3">
      <c r="A1295" s="255" t="s">
        <v>2425</v>
      </c>
      <c r="B1295" s="255" t="s">
        <v>2426</v>
      </c>
      <c r="C1295" s="258">
        <f>_xlfn.XLOOKUP(A1295,一般公共预算支出表!$A$7:$A$1323,一般公共预算支出表!$C$7:$C$1323,0,0)</f>
        <v>0</v>
      </c>
    </row>
    <row r="1296" ht="16.95" customHeight="1" spans="1:3">
      <c r="A1296" s="255" t="s">
        <v>2427</v>
      </c>
      <c r="B1296" s="255" t="s">
        <v>2428</v>
      </c>
      <c r="C1296" s="258">
        <f>_xlfn.XLOOKUP(A1296,一般公共预算支出表!$A$7:$A$1323,一般公共预算支出表!$C$7:$C$1323,0,0)</f>
        <v>0</v>
      </c>
    </row>
    <row r="1297" ht="16.95" customHeight="1" spans="1:3">
      <c r="A1297" s="255" t="s">
        <v>2429</v>
      </c>
      <c r="B1297" s="255" t="s">
        <v>2430</v>
      </c>
      <c r="C1297" s="258">
        <f>_xlfn.XLOOKUP(A1297,一般公共预算支出表!$A$7:$A$1323,一般公共预算支出表!$C$7:$C$1323,0,0)</f>
        <v>0</v>
      </c>
    </row>
    <row r="1298" ht="16.95" customHeight="1" spans="1:3">
      <c r="A1298" s="255" t="s">
        <v>2431</v>
      </c>
      <c r="B1298" s="255" t="s">
        <v>2432</v>
      </c>
      <c r="C1298" s="258">
        <f>_xlfn.XLOOKUP(A1298,一般公共预算支出表!$A$7:$A$1323,一般公共预算支出表!$C$7:$C$1323,0,0)</f>
        <v>0</v>
      </c>
    </row>
    <row r="1299" ht="16.95" customHeight="1" spans="1:3">
      <c r="A1299" s="255" t="s">
        <v>2433</v>
      </c>
      <c r="B1299" s="256" t="s">
        <v>2434</v>
      </c>
      <c r="C1299" s="258">
        <f>_xlfn.XLOOKUP(A1299,一般公共预算支出表!$A$7:$A$1323,一般公共预算支出表!$C$7:$C$1323,0,0)</f>
        <v>0</v>
      </c>
    </row>
    <row r="1300" ht="16.95" customHeight="1" spans="1:3">
      <c r="A1300" s="255" t="s">
        <v>2435</v>
      </c>
      <c r="B1300" s="255" t="s">
        <v>2436</v>
      </c>
      <c r="C1300" s="258">
        <f>_xlfn.XLOOKUP(A1300,一般公共预算支出表!$A$7:$A$1323,一般公共预算支出表!$C$7:$C$1323,0,0)</f>
        <v>0</v>
      </c>
    </row>
    <row r="1301" ht="16.95" customHeight="1" spans="1:3">
      <c r="A1301" s="255" t="s">
        <v>2437</v>
      </c>
      <c r="B1301" s="256" t="s">
        <v>2438</v>
      </c>
      <c r="C1301" s="258">
        <f>_xlfn.XLOOKUP(A1301,一般公共预算支出表!$A$7:$A$1323,一般公共预算支出表!$C$7:$C$1323,0,0)</f>
        <v>0</v>
      </c>
    </row>
    <row r="1302" ht="16.95" customHeight="1" spans="1:3">
      <c r="A1302" s="255" t="s">
        <v>2439</v>
      </c>
      <c r="B1302" s="256" t="s">
        <v>2440</v>
      </c>
      <c r="C1302" s="258">
        <f>_xlfn.XLOOKUP(A1302,一般公共预算支出表!$A$7:$A$1323,一般公共预算支出表!$C$7:$C$1323,0,0)</f>
        <v>0</v>
      </c>
    </row>
    <row r="1303" ht="16.95" customHeight="1" spans="1:3">
      <c r="A1303" s="255" t="s">
        <v>2441</v>
      </c>
      <c r="B1303" s="255" t="s">
        <v>2442</v>
      </c>
      <c r="C1303" s="258">
        <f>_xlfn.XLOOKUP(A1303,一般公共预算支出表!$A$7:$A$1323,一般公共预算支出表!$C$7:$C$1323,0,0)</f>
        <v>0</v>
      </c>
    </row>
    <row r="1304" ht="16.95" customHeight="1" spans="1:3">
      <c r="A1304" s="255" t="s">
        <v>2443</v>
      </c>
      <c r="B1304" s="255" t="s">
        <v>2444</v>
      </c>
      <c r="C1304" s="258">
        <f>_xlfn.XLOOKUP(A1304,一般公共预算支出表!$A$7:$A$1323,一般公共预算支出表!$C$7:$C$1323,0,0)</f>
        <v>0</v>
      </c>
    </row>
    <row r="1305" ht="16.95" customHeight="1" spans="1:3">
      <c r="A1305" s="255" t="s">
        <v>2445</v>
      </c>
      <c r="B1305" s="255" t="s">
        <v>2446</v>
      </c>
      <c r="C1305" s="258">
        <f>_xlfn.XLOOKUP(A1305,一般公共预算支出表!$A$7:$A$1323,一般公共预算支出表!$C$7:$C$1323,0,0)</f>
        <v>0</v>
      </c>
    </row>
    <row r="1306" ht="16.95" customHeight="1" spans="1:3">
      <c r="A1306" s="255" t="s">
        <v>2447</v>
      </c>
      <c r="B1306" s="259" t="s">
        <v>2448</v>
      </c>
      <c r="C1306" s="258">
        <f>_xlfn.XLOOKUP(A1306,一般公共预算支出表!$A$7:$A$1323,一般公共预算支出表!$C$7:$C$1323,0,0)</f>
        <v>0</v>
      </c>
    </row>
    <row r="1307" ht="16.95" customHeight="1" spans="1:3">
      <c r="A1307" s="255" t="s">
        <v>2449</v>
      </c>
      <c r="B1307" s="255" t="s">
        <v>2450</v>
      </c>
      <c r="C1307" s="258">
        <f>_xlfn.XLOOKUP(A1307,一般公共预算支出表!$A$7:$A$1323,一般公共预算支出表!$C$7:$C$1323,0,0)</f>
        <v>0</v>
      </c>
    </row>
    <row r="1308" ht="16.95" customHeight="1" spans="1:3">
      <c r="A1308" s="255" t="s">
        <v>2451</v>
      </c>
      <c r="B1308" s="255" t="s">
        <v>2452</v>
      </c>
      <c r="C1308" s="258">
        <f>_xlfn.XLOOKUP(A1308,一般公共预算支出表!$A$7:$A$1323,一般公共预算支出表!$C$7:$C$1323,0,0)</f>
        <v>0</v>
      </c>
    </row>
    <row r="1309" ht="16.95" customHeight="1" spans="1:3">
      <c r="A1309" s="255" t="s">
        <v>2453</v>
      </c>
      <c r="B1309" s="255" t="s">
        <v>2454</v>
      </c>
      <c r="C1309" s="258">
        <f>_xlfn.XLOOKUP(A1309,一般公共预算支出表!$A$7:$A$1323,一般公共预算支出表!$C$7:$C$1323,0,0)</f>
        <v>0</v>
      </c>
    </row>
    <row r="1310" ht="16.95" customHeight="1" spans="1:3">
      <c r="A1310" s="255" t="s">
        <v>2455</v>
      </c>
      <c r="B1310" s="259" t="s">
        <v>2456</v>
      </c>
      <c r="C1310" s="258">
        <f>_xlfn.XLOOKUP(A1310,一般公共预算支出表!$A$7:$A$1323,一般公共预算支出表!$C$7:$C$1323,0,0)</f>
        <v>0</v>
      </c>
    </row>
    <row r="1311" ht="16.95" customHeight="1" spans="1:3">
      <c r="A1311" s="255" t="s">
        <v>2457</v>
      </c>
      <c r="B1311" s="256" t="s">
        <v>2458</v>
      </c>
      <c r="C1311" s="258">
        <f>_xlfn.XLOOKUP(A1311,一般公共预算支出表!$A$7:$A$1323,一般公共预算支出表!$C$7:$C$1323,0,0)</f>
        <v>0</v>
      </c>
    </row>
    <row r="1312" ht="16.95" customHeight="1" spans="1:3">
      <c r="A1312" s="255" t="s">
        <v>2459</v>
      </c>
      <c r="B1312" s="255" t="s">
        <v>2460</v>
      </c>
      <c r="C1312" s="258">
        <f>_xlfn.XLOOKUP(A1312,一般公共预算支出表!$A$7:$A$1323,一般公共预算支出表!$C$7:$C$1323,0,0)</f>
        <v>1874</v>
      </c>
    </row>
    <row r="1313" ht="16.95" customHeight="1" spans="1:3">
      <c r="A1313" s="255" t="s">
        <v>2461</v>
      </c>
      <c r="B1313" s="259" t="s">
        <v>2162</v>
      </c>
      <c r="C1313" s="258">
        <f>_xlfn.XLOOKUP(A1313,一般公共预算支出表!$A$7:$A$1323,一般公共预算支出表!$C$7:$C$1323,0,0)</f>
        <v>1874</v>
      </c>
    </row>
    <row r="1314" ht="16.95" customHeight="1" spans="1:3">
      <c r="A1314" s="255" t="s">
        <v>2462</v>
      </c>
      <c r="B1314" s="255" t="s">
        <v>564</v>
      </c>
      <c r="C1314" s="258">
        <f>_xlfn.XLOOKUP(A1314,一般公共预算支出表!$A$7:$A$1323,一般公共预算支出表!$C$7:$C$1323,0,0)</f>
        <v>1874</v>
      </c>
    </row>
    <row r="1315" ht="16.95" customHeight="1" spans="1:3">
      <c r="A1315" s="255" t="s">
        <v>2463</v>
      </c>
      <c r="B1315" s="256" t="s">
        <v>2464</v>
      </c>
      <c r="C1315" s="258">
        <f>_xlfn.XLOOKUP(A1315,一般公共预算支出表!$A$7:$A$1323,一般公共预算支出表!$C$7:$C$1323,0,0)</f>
        <v>7701</v>
      </c>
    </row>
    <row r="1316" ht="16.95" customHeight="1" spans="1:3">
      <c r="A1316" s="255" t="s">
        <v>2465</v>
      </c>
      <c r="B1316" s="256" t="s">
        <v>2466</v>
      </c>
      <c r="C1316" s="258">
        <f>_xlfn.XLOOKUP(A1316,一般公共预算支出表!$A$7:$A$1323,一般公共预算支出表!$C$7:$C$1323,0,0)</f>
        <v>0</v>
      </c>
    </row>
    <row r="1317" ht="16.95" customHeight="1" spans="1:3">
      <c r="A1317" s="255" t="s">
        <v>2467</v>
      </c>
      <c r="B1317" s="256" t="s">
        <v>2468</v>
      </c>
      <c r="C1317" s="258">
        <f>_xlfn.XLOOKUP(A1317,一般公共预算支出表!$A$7:$A$1323,一般公共预算支出表!$C$7:$C$1323,0,0)</f>
        <v>0</v>
      </c>
    </row>
    <row r="1318" ht="16.95" customHeight="1" spans="1:3">
      <c r="A1318" s="255" t="s">
        <v>2469</v>
      </c>
      <c r="B1318" s="256" t="s">
        <v>2470</v>
      </c>
      <c r="C1318" s="258">
        <f>_xlfn.XLOOKUP(A1318,一般公共预算支出表!$A$7:$A$1323,一般公共预算支出表!$C$7:$C$1323,0,0)</f>
        <v>7701</v>
      </c>
    </row>
    <row r="1319" ht="16.95" customHeight="1" spans="1:3">
      <c r="A1319" s="255" t="s">
        <v>2471</v>
      </c>
      <c r="B1319" s="255" t="s">
        <v>2472</v>
      </c>
      <c r="C1319" s="258">
        <f>_xlfn.XLOOKUP(A1319,一般公共预算支出表!$A$7:$A$1323,一般公共预算支出表!$C$7:$C$1323,0,0)</f>
        <v>7701</v>
      </c>
    </row>
    <row r="1320" ht="16.95" customHeight="1" spans="1:3">
      <c r="A1320" s="255" t="s">
        <v>2473</v>
      </c>
      <c r="B1320" s="255" t="s">
        <v>2474</v>
      </c>
      <c r="C1320" s="258">
        <f>_xlfn.XLOOKUP(A1320,一般公共预算支出表!$A$7:$A$1323,一般公共预算支出表!$C$7:$C$1323,0,0)</f>
        <v>0</v>
      </c>
    </row>
    <row r="1321" ht="16.95" customHeight="1" spans="1:3">
      <c r="A1321" s="255" t="s">
        <v>2475</v>
      </c>
      <c r="B1321" s="255" t="s">
        <v>2476</v>
      </c>
      <c r="C1321" s="258">
        <f>_xlfn.XLOOKUP(A1321,一般公共预算支出表!$A$7:$A$1323,一般公共预算支出表!$C$7:$C$1323,0,0)</f>
        <v>0</v>
      </c>
    </row>
    <row r="1322" ht="16.95" customHeight="1" spans="1:3">
      <c r="A1322" s="255" t="s">
        <v>2479</v>
      </c>
      <c r="B1322" s="255" t="s">
        <v>2478</v>
      </c>
      <c r="C1322" s="258">
        <f>_xlfn.XLOOKUP(A1322,一般公共预算支出表!$A$7:$A$1323,一般公共预算支出表!$C$7:$C$1323,0,0)</f>
        <v>0</v>
      </c>
    </row>
    <row r="1323" ht="16.95" customHeight="1" spans="1:3">
      <c r="A1323" s="255" t="s">
        <v>2483</v>
      </c>
      <c r="B1323" s="256" t="s">
        <v>2484</v>
      </c>
      <c r="C1323" s="258">
        <f>_xlfn.XLOOKUP(A1323,一般公共预算支出表!$A$7:$A$1323,一般公共预算支出表!$C$7:$C$1323,0,0)</f>
        <v>0</v>
      </c>
    </row>
    <row r="1324" ht="16.95" customHeight="1" spans="1:3">
      <c r="A1324" s="255" t="s">
        <v>2485</v>
      </c>
      <c r="B1324" s="256" t="s">
        <v>2486</v>
      </c>
      <c r="C1324" s="258">
        <f>_xlfn.XLOOKUP(A1324,一般公共预算支出表!$A$7:$A$1323,一般公共预算支出表!$C$7:$C$1323,0,0)</f>
        <v>0</v>
      </c>
    </row>
    <row r="1325" ht="16.95" customHeight="1" spans="1:3">
      <c r="A1325" s="255" t="s">
        <v>2487</v>
      </c>
      <c r="B1325" s="256" t="s">
        <v>2488</v>
      </c>
      <c r="C1325" s="258">
        <f>_xlfn.XLOOKUP(A1325,一般公共预算支出表!$A$7:$A$1323,一般公共预算支出表!$C$7:$C$1323,0,0)</f>
        <v>0</v>
      </c>
    </row>
    <row r="1326" ht="16.95" customHeight="1" spans="1:3">
      <c r="A1326" s="255" t="s">
        <v>2489</v>
      </c>
      <c r="B1326" s="256" t="s">
        <v>2490</v>
      </c>
      <c r="C1326" s="258">
        <f>_xlfn.XLOOKUP(A1326,一般公共预算支出表!$A$7:$A$1323,一般公共预算支出表!$C$7:$C$1323,0,0)</f>
        <v>0</v>
      </c>
    </row>
  </sheetData>
  <autoFilter ref="A5:E1326">
    <extLst/>
  </autoFilter>
  <mergeCells count="1">
    <mergeCell ref="A2:C2"/>
  </mergeCells>
  <conditionalFormatting sqref="A$1:A$1048576">
    <cfRule type="duplicateValues" dxfId="2" priority="1"/>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I14" sqref="I14"/>
    </sheetView>
  </sheetViews>
  <sheetFormatPr defaultColWidth="9" defaultRowHeight="25.2" customHeight="1" outlineLevelCol="2"/>
  <cols>
    <col min="1" max="1" width="12.3" style="238" customWidth="1"/>
    <col min="2" max="2" width="40.5" style="238" customWidth="1"/>
    <col min="3" max="3" width="19.7" style="239" customWidth="1"/>
    <col min="4" max="250" width="9" style="238"/>
    <col min="251" max="251" width="21" style="238" customWidth="1"/>
    <col min="252" max="16384" width="9" style="238"/>
  </cols>
  <sheetData>
    <row r="1" ht="16.8" customHeight="1" spans="3:3">
      <c r="C1" s="240" t="s">
        <v>2491</v>
      </c>
    </row>
    <row r="2" ht="30.6" customHeight="1" spans="1:3">
      <c r="A2" s="241" t="s">
        <v>2492</v>
      </c>
      <c r="B2" s="241"/>
      <c r="C2" s="241"/>
    </row>
    <row r="3" s="236" customFormat="1" customHeight="1" spans="1:3">
      <c r="A3" s="242"/>
      <c r="B3" s="242"/>
      <c r="C3" s="243" t="s">
        <v>22</v>
      </c>
    </row>
    <row r="4" s="236" customFormat="1" customHeight="1" spans="1:3">
      <c r="A4" s="244" t="s">
        <v>2493</v>
      </c>
      <c r="B4" s="244"/>
      <c r="C4" s="244" t="s">
        <v>2494</v>
      </c>
    </row>
    <row r="5" s="237" customFormat="1" customHeight="1" spans="1:3">
      <c r="A5" s="244" t="s">
        <v>145</v>
      </c>
      <c r="B5" s="244"/>
      <c r="C5" s="245">
        <f>C6+C11+C21</f>
        <v>182415</v>
      </c>
    </row>
    <row r="6" s="236" customFormat="1" customHeight="1" spans="1:3">
      <c r="A6" s="246" t="s">
        <v>2495</v>
      </c>
      <c r="B6" s="246" t="s">
        <v>2496</v>
      </c>
      <c r="C6" s="245">
        <f>SUM(C7:C10)</f>
        <v>132341</v>
      </c>
    </row>
    <row r="7" s="236" customFormat="1" customHeight="1" spans="1:3">
      <c r="A7" s="246" t="s">
        <v>2497</v>
      </c>
      <c r="B7" s="247" t="s">
        <v>2498</v>
      </c>
      <c r="C7" s="248">
        <v>95526</v>
      </c>
    </row>
    <row r="8" s="236" customFormat="1" customHeight="1" spans="1:3">
      <c r="A8" s="246" t="s">
        <v>2499</v>
      </c>
      <c r="B8" s="247" t="s">
        <v>2500</v>
      </c>
      <c r="C8" s="248">
        <v>21515</v>
      </c>
    </row>
    <row r="9" s="236" customFormat="1" customHeight="1" spans="1:3">
      <c r="A9" s="246" t="s">
        <v>2501</v>
      </c>
      <c r="B9" s="247" t="s">
        <v>2502</v>
      </c>
      <c r="C9" s="248">
        <v>7797</v>
      </c>
    </row>
    <row r="10" s="236" customFormat="1" customHeight="1" spans="1:3">
      <c r="A10" s="246" t="s">
        <v>2503</v>
      </c>
      <c r="B10" s="247" t="s">
        <v>2504</v>
      </c>
      <c r="C10" s="249">
        <v>7503</v>
      </c>
    </row>
    <row r="11" s="236" customFormat="1" customHeight="1" spans="1:3">
      <c r="A11" s="246" t="s">
        <v>2505</v>
      </c>
      <c r="B11" s="246" t="s">
        <v>2506</v>
      </c>
      <c r="C11" s="244">
        <f>SUM(C12:C20)</f>
        <v>12152</v>
      </c>
    </row>
    <row r="12" s="236" customFormat="1" customHeight="1" spans="1:3">
      <c r="A12" s="246" t="s">
        <v>2507</v>
      </c>
      <c r="B12" s="247" t="s">
        <v>2508</v>
      </c>
      <c r="C12" s="249">
        <v>2462</v>
      </c>
    </row>
    <row r="13" s="236" customFormat="1" customHeight="1" spans="1:3">
      <c r="A13" s="246" t="s">
        <v>2509</v>
      </c>
      <c r="B13" s="247" t="s">
        <v>2510</v>
      </c>
      <c r="C13" s="249">
        <v>234</v>
      </c>
    </row>
    <row r="14" s="236" customFormat="1" customHeight="1" spans="1:3">
      <c r="A14" s="246" t="s">
        <v>2511</v>
      </c>
      <c r="B14" s="247" t="s">
        <v>2512</v>
      </c>
      <c r="C14" s="249">
        <v>748</v>
      </c>
    </row>
    <row r="15" s="236" customFormat="1" customHeight="1" spans="1:3">
      <c r="A15" s="246" t="s">
        <v>2513</v>
      </c>
      <c r="B15" s="247" t="s">
        <v>2514</v>
      </c>
      <c r="C15" s="249">
        <v>550</v>
      </c>
    </row>
    <row r="16" s="236" customFormat="1" customHeight="1" spans="1:3">
      <c r="A16" s="246" t="s">
        <v>2515</v>
      </c>
      <c r="B16" s="247" t="s">
        <v>2516</v>
      </c>
      <c r="C16" s="249">
        <v>513</v>
      </c>
    </row>
    <row r="17" s="236" customFormat="1" customHeight="1" spans="1:3">
      <c r="A17" s="246" t="s">
        <v>2517</v>
      </c>
      <c r="B17" s="247" t="s">
        <v>2518</v>
      </c>
      <c r="C17" s="249">
        <v>1429</v>
      </c>
    </row>
    <row r="18" s="236" customFormat="1" customHeight="1" spans="1:3">
      <c r="A18" s="246" t="s">
        <v>2519</v>
      </c>
      <c r="B18" s="247" t="s">
        <v>2520</v>
      </c>
      <c r="C18" s="249">
        <v>1889</v>
      </c>
    </row>
    <row r="19" s="236" customFormat="1" customHeight="1" spans="1:3">
      <c r="A19" s="246" t="s">
        <v>2521</v>
      </c>
      <c r="B19" s="247" t="s">
        <v>2522</v>
      </c>
      <c r="C19" s="249">
        <v>2100</v>
      </c>
    </row>
    <row r="20" s="236" customFormat="1" customHeight="1" spans="1:3">
      <c r="A20" s="246" t="s">
        <v>2523</v>
      </c>
      <c r="B20" s="247" t="s">
        <v>2524</v>
      </c>
      <c r="C20" s="249">
        <v>2227</v>
      </c>
    </row>
    <row r="21" s="236" customFormat="1" customHeight="1" spans="1:3">
      <c r="A21" s="246" t="s">
        <v>2525</v>
      </c>
      <c r="B21" s="246" t="s">
        <v>2526</v>
      </c>
      <c r="C21" s="244">
        <f>SUM(C22:C26)</f>
        <v>37922</v>
      </c>
    </row>
    <row r="22" s="236" customFormat="1" customHeight="1" spans="1:3">
      <c r="A22" s="246" t="s">
        <v>2527</v>
      </c>
      <c r="B22" s="247" t="s">
        <v>2528</v>
      </c>
      <c r="C22" s="249">
        <v>5704</v>
      </c>
    </row>
    <row r="23" s="236" customFormat="1" customHeight="1" spans="1:3">
      <c r="A23" s="246" t="s">
        <v>2529</v>
      </c>
      <c r="B23" s="247" t="s">
        <v>2530</v>
      </c>
      <c r="C23" s="249">
        <v>442</v>
      </c>
    </row>
    <row r="24" s="236" customFormat="1" customHeight="1" spans="1:3">
      <c r="A24" s="246" t="s">
        <v>2531</v>
      </c>
      <c r="B24" s="247" t="s">
        <v>2532</v>
      </c>
      <c r="C24" s="249">
        <v>559</v>
      </c>
    </row>
    <row r="25" s="236" customFormat="1" customHeight="1" spans="1:3">
      <c r="A25" s="246" t="s">
        <v>2533</v>
      </c>
      <c r="B25" s="247" t="s">
        <v>2534</v>
      </c>
      <c r="C25" s="249">
        <v>30335</v>
      </c>
    </row>
    <row r="26" s="236" customFormat="1" customHeight="1" spans="1:3">
      <c r="A26" s="246" t="s">
        <v>2535</v>
      </c>
      <c r="B26" s="247" t="s">
        <v>2536</v>
      </c>
      <c r="C26" s="249">
        <v>882</v>
      </c>
    </row>
  </sheetData>
  <mergeCells count="3">
    <mergeCell ref="A2:C2"/>
    <mergeCell ref="A4:B4"/>
    <mergeCell ref="A5:B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8"/>
  <sheetViews>
    <sheetView tabSelected="1" workbookViewId="0">
      <selection activeCell="J11" sqref="J11"/>
    </sheetView>
  </sheetViews>
  <sheetFormatPr defaultColWidth="9" defaultRowHeight="20.1" customHeight="1" outlineLevelCol="1"/>
  <cols>
    <col min="1" max="1" width="51.6" style="216" customWidth="1"/>
    <col min="2" max="2" width="17.6" style="217" customWidth="1"/>
    <col min="3" max="16384" width="9" style="218"/>
  </cols>
  <sheetData>
    <row r="1" customHeight="1" spans="2:2">
      <c r="B1" s="219" t="s">
        <v>2537</v>
      </c>
    </row>
    <row r="2" s="212" customFormat="1" ht="25.5" customHeight="1" spans="1:2">
      <c r="A2" s="220" t="s">
        <v>2538</v>
      </c>
      <c r="B2" s="220"/>
    </row>
    <row r="3" customHeight="1" spans="1:2">
      <c r="A3" s="221"/>
      <c r="B3" s="217" t="s">
        <v>22</v>
      </c>
    </row>
    <row r="4" s="213" customFormat="1" customHeight="1" spans="1:2">
      <c r="A4" s="222" t="s">
        <v>2539</v>
      </c>
      <c r="B4" s="223" t="s">
        <v>2540</v>
      </c>
    </row>
    <row r="5" s="214" customFormat="1" customHeight="1" spans="1:2">
      <c r="A5" s="224" t="s">
        <v>2541</v>
      </c>
      <c r="B5" s="225">
        <v>75569.72</v>
      </c>
    </row>
    <row r="6" s="214" customFormat="1" customHeight="1" spans="1:2">
      <c r="A6" s="226" t="s">
        <v>2542</v>
      </c>
      <c r="B6" s="225">
        <f>B7+B14+B37</f>
        <v>317307</v>
      </c>
    </row>
    <row r="7" s="214" customFormat="1" customHeight="1" spans="1:2">
      <c r="A7" s="226" t="s">
        <v>2543</v>
      </c>
      <c r="B7" s="225">
        <v>5737</v>
      </c>
    </row>
    <row r="8" s="214" customFormat="1" customHeight="1" spans="1:2">
      <c r="A8" s="227" t="s">
        <v>2544</v>
      </c>
      <c r="B8" s="228">
        <v>792</v>
      </c>
    </row>
    <row r="9" s="214" customFormat="1" customHeight="1" spans="1:2">
      <c r="A9" s="227" t="s">
        <v>2545</v>
      </c>
      <c r="B9" s="228">
        <v>1092</v>
      </c>
    </row>
    <row r="10" s="214" customFormat="1" customHeight="1" spans="1:2">
      <c r="A10" s="227" t="s">
        <v>2546</v>
      </c>
      <c r="B10" s="228">
        <v>2629</v>
      </c>
    </row>
    <row r="11" s="214" customFormat="1" customHeight="1" spans="1:2">
      <c r="A11" s="227" t="s">
        <v>2547</v>
      </c>
      <c r="B11" s="228">
        <v>4</v>
      </c>
    </row>
    <row r="12" s="214" customFormat="1" customHeight="1" spans="1:2">
      <c r="A12" s="227" t="s">
        <v>2548</v>
      </c>
      <c r="B12" s="228"/>
    </row>
    <row r="13" s="214" customFormat="1" customHeight="1" spans="1:2">
      <c r="A13" s="227" t="s">
        <v>2549</v>
      </c>
      <c r="B13" s="228">
        <v>1220</v>
      </c>
    </row>
    <row r="14" s="214" customFormat="1" customHeight="1" spans="1:2">
      <c r="A14" s="226" t="s">
        <v>2550</v>
      </c>
      <c r="B14" s="225">
        <f>SUM(B15:B36)</f>
        <v>255194</v>
      </c>
    </row>
    <row r="15" s="214" customFormat="1" customHeight="1" spans="1:2">
      <c r="A15" s="229" t="s">
        <v>2551</v>
      </c>
      <c r="B15" s="230">
        <v>2648</v>
      </c>
    </row>
    <row r="16" s="214" customFormat="1" customHeight="1" spans="1:2">
      <c r="A16" s="229" t="s">
        <v>2552</v>
      </c>
      <c r="B16" s="230">
        <v>49254</v>
      </c>
    </row>
    <row r="17" s="214" customFormat="1" customHeight="1" spans="1:2">
      <c r="A17" s="229" t="s">
        <v>2553</v>
      </c>
      <c r="B17" s="230">
        <v>20424</v>
      </c>
    </row>
    <row r="18" s="214" customFormat="1" customHeight="1" spans="1:2">
      <c r="A18" s="229" t="s">
        <v>2554</v>
      </c>
      <c r="B18" s="230">
        <v>4263</v>
      </c>
    </row>
    <row r="19" s="214" customFormat="1" customHeight="1" spans="1:2">
      <c r="A19" s="229" t="s">
        <v>2555</v>
      </c>
      <c r="B19" s="230">
        <v>235</v>
      </c>
    </row>
    <row r="20" s="214" customFormat="1" customHeight="1" spans="1:2">
      <c r="A20" s="229" t="s">
        <v>2556</v>
      </c>
      <c r="B20" s="230">
        <v>4135</v>
      </c>
    </row>
    <row r="21" s="214" customFormat="1" customHeight="1" spans="1:2">
      <c r="A21" s="229" t="s">
        <v>2557</v>
      </c>
      <c r="B21" s="230">
        <v>5752</v>
      </c>
    </row>
    <row r="22" s="214" customFormat="1" customHeight="1" spans="1:2">
      <c r="A22" s="229" t="s">
        <v>2558</v>
      </c>
      <c r="B22" s="230">
        <v>14951</v>
      </c>
    </row>
    <row r="23" s="214" customFormat="1" customHeight="1" spans="1:2">
      <c r="A23" s="229" t="s">
        <v>2559</v>
      </c>
      <c r="B23" s="230">
        <v>1936</v>
      </c>
    </row>
    <row r="24" s="214" customFormat="1" customHeight="1" spans="1:2">
      <c r="A24" s="229" t="s">
        <v>2560</v>
      </c>
      <c r="B24" s="230">
        <v>3200</v>
      </c>
    </row>
    <row r="25" s="214" customFormat="1" customHeight="1" spans="1:2">
      <c r="A25" s="229" t="s">
        <v>2561</v>
      </c>
      <c r="B25" s="230">
        <v>1000</v>
      </c>
    </row>
    <row r="26" s="214" customFormat="1" customHeight="1" spans="1:2">
      <c r="A26" s="229" t="s">
        <v>2562</v>
      </c>
      <c r="B26" s="230">
        <v>12500</v>
      </c>
    </row>
    <row r="27" s="214" customFormat="1" customHeight="1" spans="1:2">
      <c r="A27" s="229" t="s">
        <v>2563</v>
      </c>
      <c r="B27" s="230">
        <v>1800</v>
      </c>
    </row>
    <row r="28" s="214" customFormat="1" customHeight="1" spans="1:2">
      <c r="A28" s="229" t="s">
        <v>2564</v>
      </c>
      <c r="B28" s="230">
        <v>33000</v>
      </c>
    </row>
    <row r="29" s="214" customFormat="1" customHeight="1" spans="1:2">
      <c r="A29" s="229" t="s">
        <v>2565</v>
      </c>
      <c r="B29" s="230">
        <v>45000</v>
      </c>
    </row>
    <row r="30" s="214" customFormat="1" customHeight="1" spans="1:2">
      <c r="A30" s="229" t="s">
        <v>2566</v>
      </c>
      <c r="B30" s="230">
        <v>680.23</v>
      </c>
    </row>
    <row r="31" s="214" customFormat="1" customHeight="1" spans="1:2">
      <c r="A31" s="229" t="s">
        <v>2567</v>
      </c>
      <c r="B31" s="230">
        <v>41000</v>
      </c>
    </row>
    <row r="32" s="214" customFormat="1" customHeight="1" spans="1:2">
      <c r="A32" s="229" t="s">
        <v>2568</v>
      </c>
      <c r="B32" s="230">
        <v>3500</v>
      </c>
    </row>
    <row r="33" s="214" customFormat="1" customHeight="1" spans="1:2">
      <c r="A33" s="229" t="s">
        <v>2569</v>
      </c>
      <c r="B33" s="230">
        <v>3593</v>
      </c>
    </row>
    <row r="34" s="214" customFormat="1" customHeight="1" spans="1:2">
      <c r="A34" s="231" t="s">
        <v>2570</v>
      </c>
      <c r="B34" s="230">
        <v>122.77</v>
      </c>
    </row>
    <row r="35" s="214" customFormat="1" customHeight="1" spans="1:2">
      <c r="A35" s="229" t="s">
        <v>2571</v>
      </c>
      <c r="B35" s="230">
        <v>1200</v>
      </c>
    </row>
    <row r="36" s="214" customFormat="1" customHeight="1" spans="1:2">
      <c r="A36" s="229" t="s">
        <v>2572</v>
      </c>
      <c r="B36" s="230">
        <v>5000</v>
      </c>
    </row>
    <row r="37" s="214" customFormat="1" customHeight="1" spans="1:2">
      <c r="A37" s="232" t="s">
        <v>2573</v>
      </c>
      <c r="B37" s="228">
        <f>SUM(B38:B58)</f>
        <v>56376</v>
      </c>
    </row>
    <row r="38" s="214" customFormat="1" customHeight="1" spans="1:2">
      <c r="A38" s="233" t="s">
        <v>2574</v>
      </c>
      <c r="B38" s="228">
        <v>1840</v>
      </c>
    </row>
    <row r="39" s="214" customFormat="1" customHeight="1" spans="1:2">
      <c r="A39" s="233" t="s">
        <v>2575</v>
      </c>
      <c r="B39" s="228">
        <v>2</v>
      </c>
    </row>
    <row r="40" s="214" customFormat="1" customHeight="1" spans="1:2">
      <c r="A40" s="233" t="s">
        <v>2576</v>
      </c>
      <c r="B40" s="228">
        <v>1537</v>
      </c>
    </row>
    <row r="41" s="214" customFormat="1" customHeight="1" spans="1:2">
      <c r="A41" s="233" t="s">
        <v>2577</v>
      </c>
      <c r="B41" s="228">
        <v>298</v>
      </c>
    </row>
    <row r="42" s="215" customFormat="1" customHeight="1" spans="1:2">
      <c r="A42" s="233" t="s">
        <v>2578</v>
      </c>
      <c r="B42" s="228">
        <v>1183</v>
      </c>
    </row>
    <row r="43" s="215" customFormat="1" customHeight="1" spans="1:2">
      <c r="A43" s="233" t="s">
        <v>2579</v>
      </c>
      <c r="B43" s="228">
        <v>256</v>
      </c>
    </row>
    <row r="44" s="215" customFormat="1" customHeight="1" spans="1:2">
      <c r="A44" s="233" t="s">
        <v>2580</v>
      </c>
      <c r="B44" s="228">
        <v>1374</v>
      </c>
    </row>
    <row r="45" s="215" customFormat="1" customHeight="1" spans="1:2">
      <c r="A45" s="233" t="s">
        <v>2581</v>
      </c>
      <c r="B45" s="228">
        <v>1970</v>
      </c>
    </row>
    <row r="46" s="214" customFormat="1" customHeight="1" spans="1:2">
      <c r="A46" s="233" t="s">
        <v>2582</v>
      </c>
      <c r="B46" s="228">
        <v>14742</v>
      </c>
    </row>
    <row r="47" s="214" customFormat="1" customHeight="1" spans="1:2">
      <c r="A47" s="233" t="s">
        <v>2583</v>
      </c>
      <c r="B47" s="228">
        <v>1154</v>
      </c>
    </row>
    <row r="48" s="214" customFormat="1" customHeight="1" spans="1:2">
      <c r="A48" s="233" t="s">
        <v>2584</v>
      </c>
      <c r="B48" s="228">
        <v>17483</v>
      </c>
    </row>
    <row r="49" s="214" customFormat="1" customHeight="1" spans="1:2">
      <c r="A49" s="233" t="s">
        <v>2585</v>
      </c>
      <c r="B49" s="228">
        <v>2434</v>
      </c>
    </row>
    <row r="50" s="214" customFormat="1" customHeight="1" spans="1:2">
      <c r="A50" s="233" t="s">
        <v>2586</v>
      </c>
      <c r="B50" s="228">
        <v>1280</v>
      </c>
    </row>
    <row r="51" customHeight="1" spans="1:2">
      <c r="A51" s="234" t="s">
        <v>2587</v>
      </c>
      <c r="B51" s="235">
        <v>884</v>
      </c>
    </row>
    <row r="52" customHeight="1" spans="1:2">
      <c r="A52" s="234" t="s">
        <v>2588</v>
      </c>
      <c r="B52" s="235">
        <v>111</v>
      </c>
    </row>
    <row r="53" customHeight="1" spans="1:2">
      <c r="A53" s="234" t="s">
        <v>2589</v>
      </c>
      <c r="B53" s="235">
        <v>0</v>
      </c>
    </row>
    <row r="54" customHeight="1" spans="1:2">
      <c r="A54" s="234" t="s">
        <v>2590</v>
      </c>
      <c r="B54" s="235">
        <v>379</v>
      </c>
    </row>
    <row r="55" customHeight="1" spans="1:2">
      <c r="A55" s="234" t="s">
        <v>2591</v>
      </c>
      <c r="B55" s="235">
        <v>6418</v>
      </c>
    </row>
    <row r="56" customHeight="1" spans="1:2">
      <c r="A56" s="234" t="s">
        <v>2592</v>
      </c>
      <c r="B56" s="235">
        <v>352</v>
      </c>
    </row>
    <row r="57" customHeight="1" spans="1:2">
      <c r="A57" s="234" t="s">
        <v>2593</v>
      </c>
      <c r="B57" s="235">
        <v>1596</v>
      </c>
    </row>
    <row r="58" customHeight="1" spans="1:2">
      <c r="A58" s="234" t="s">
        <v>2594</v>
      </c>
      <c r="B58" s="235">
        <v>1083</v>
      </c>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pane ySplit="5" topLeftCell="A15" activePane="bottomLeft" state="frozen"/>
      <selection/>
      <selection pane="bottomLeft" activeCell="R24" sqref="R24"/>
    </sheetView>
  </sheetViews>
  <sheetFormatPr defaultColWidth="9" defaultRowHeight="30" customHeight="1"/>
  <cols>
    <col min="1" max="1" width="5.3" style="196" customWidth="1"/>
    <col min="2" max="2" width="8.1" style="197" customWidth="1"/>
    <col min="3" max="8" width="7.6" style="196" customWidth="1"/>
    <col min="9" max="12" width="7.6" style="197" customWidth="1"/>
    <col min="13" max="13" width="6.8" style="197" customWidth="1"/>
    <col min="14" max="14" width="7.6" style="197" customWidth="1"/>
    <col min="15" max="16384" width="9" style="197"/>
  </cols>
  <sheetData>
    <row r="1" ht="22.8" customHeight="1" spans="13:13">
      <c r="M1" s="205" t="s">
        <v>2595</v>
      </c>
    </row>
    <row r="2" customHeight="1" spans="1:14">
      <c r="A2" s="198" t="s">
        <v>2596</v>
      </c>
      <c r="B2" s="198"/>
      <c r="C2" s="198"/>
      <c r="D2" s="198"/>
      <c r="E2" s="198"/>
      <c r="F2" s="198"/>
      <c r="G2" s="198"/>
      <c r="H2" s="198"/>
      <c r="I2" s="198"/>
      <c r="J2" s="198"/>
      <c r="K2" s="198"/>
      <c r="L2" s="198"/>
      <c r="M2" s="198"/>
      <c r="N2" s="198"/>
    </row>
    <row r="3" s="194" customFormat="1" customHeight="1" spans="1:14">
      <c r="A3" s="199"/>
      <c r="B3" s="199"/>
      <c r="C3" s="199"/>
      <c r="D3" s="200"/>
      <c r="E3" s="200"/>
      <c r="F3" s="200"/>
      <c r="G3" s="200"/>
      <c r="H3" s="200"/>
      <c r="L3" s="206" t="s">
        <v>22</v>
      </c>
      <c r="M3" s="206"/>
      <c r="N3" s="207"/>
    </row>
    <row r="4" s="195" customFormat="1" ht="25.05" customHeight="1" spans="1:13">
      <c r="A4" s="201" t="s">
        <v>1</v>
      </c>
      <c r="B4" s="202" t="s">
        <v>2597</v>
      </c>
      <c r="C4" s="202" t="s">
        <v>2598</v>
      </c>
      <c r="D4" s="202" t="s">
        <v>2599</v>
      </c>
      <c r="E4" s="202" t="s">
        <v>2600</v>
      </c>
      <c r="F4" s="203" t="s">
        <v>2601</v>
      </c>
      <c r="G4" s="202" t="s">
        <v>41</v>
      </c>
      <c r="H4" s="202" t="s">
        <v>2602</v>
      </c>
      <c r="I4" s="202" t="s">
        <v>2603</v>
      </c>
      <c r="J4" s="202" t="s">
        <v>37</v>
      </c>
      <c r="K4" s="202" t="s">
        <v>45</v>
      </c>
      <c r="L4" s="208" t="s">
        <v>2604</v>
      </c>
      <c r="M4" s="209" t="s">
        <v>145</v>
      </c>
    </row>
    <row r="5" ht="25.05" customHeight="1" spans="1:13">
      <c r="A5" s="201"/>
      <c r="B5" s="202"/>
      <c r="C5" s="202"/>
      <c r="D5" s="202"/>
      <c r="E5" s="202"/>
      <c r="F5" s="203"/>
      <c r="G5" s="202"/>
      <c r="H5" s="202"/>
      <c r="I5" s="202"/>
      <c r="J5" s="202"/>
      <c r="K5" s="202"/>
      <c r="L5" s="210"/>
      <c r="M5" s="209"/>
    </row>
    <row r="6" ht="25.05" customHeight="1" spans="1:13">
      <c r="A6" s="202">
        <v>1</v>
      </c>
      <c r="B6" s="202" t="s">
        <v>2605</v>
      </c>
      <c r="C6" s="202">
        <v>44.94198</v>
      </c>
      <c r="D6" s="202">
        <v>238.444533566404</v>
      </c>
      <c r="E6" s="202">
        <v>268.3</v>
      </c>
      <c r="F6" s="202">
        <v>65.94</v>
      </c>
      <c r="G6" s="202">
        <v>41.19</v>
      </c>
      <c r="H6" s="202"/>
      <c r="I6" s="202">
        <v>80.2019421914609</v>
      </c>
      <c r="J6" s="202">
        <v>81.28</v>
      </c>
      <c r="K6" s="202">
        <v>747.390368809524</v>
      </c>
      <c r="L6" s="211">
        <v>12.64</v>
      </c>
      <c r="M6" s="202">
        <f>SUM(C6:L6)</f>
        <v>1580.32882456739</v>
      </c>
    </row>
    <row r="7" ht="25.05" customHeight="1" spans="1:13">
      <c r="A7" s="202">
        <v>2</v>
      </c>
      <c r="B7" s="202" t="s">
        <v>2606</v>
      </c>
      <c r="C7" s="202">
        <v>41.73138</v>
      </c>
      <c r="D7" s="202">
        <v>256.45635437053</v>
      </c>
      <c r="E7" s="202">
        <v>188.6</v>
      </c>
      <c r="F7" s="202">
        <v>49.9657242050839</v>
      </c>
      <c r="G7" s="202">
        <v>30.78</v>
      </c>
      <c r="H7" s="202"/>
      <c r="I7" s="202">
        <v>77.2912687259374</v>
      </c>
      <c r="J7" s="202">
        <v>68.395</v>
      </c>
      <c r="K7" s="202">
        <v>630.306579</v>
      </c>
      <c r="L7" s="211">
        <v>36.76</v>
      </c>
      <c r="M7" s="202">
        <f t="shared" ref="M7:M21" si="0">SUM(C7:L7)</f>
        <v>1380.28630630155</v>
      </c>
    </row>
    <row r="8" ht="25.05" customHeight="1" spans="1:13">
      <c r="A8" s="202">
        <v>3</v>
      </c>
      <c r="B8" s="202" t="s">
        <v>2607</v>
      </c>
      <c r="C8" s="202">
        <v>56.613372</v>
      </c>
      <c r="D8" s="202">
        <v>264.327164589496</v>
      </c>
      <c r="E8" s="202">
        <v>138.9</v>
      </c>
      <c r="F8" s="202">
        <v>71.920004726575</v>
      </c>
      <c r="G8" s="202">
        <v>31.78</v>
      </c>
      <c r="H8" s="202"/>
      <c r="I8" s="202">
        <v>79.9076023888961</v>
      </c>
      <c r="J8" s="202">
        <v>97.49</v>
      </c>
      <c r="K8" s="202">
        <v>654.939962142857</v>
      </c>
      <c r="L8" s="211">
        <v>56.14</v>
      </c>
      <c r="M8" s="202">
        <f t="shared" si="0"/>
        <v>1452.01810584782</v>
      </c>
    </row>
    <row r="9" ht="25.05" customHeight="1" spans="1:13">
      <c r="A9" s="202">
        <v>4</v>
      </c>
      <c r="B9" s="202" t="s">
        <v>2608</v>
      </c>
      <c r="C9" s="202">
        <v>69.57816</v>
      </c>
      <c r="D9" s="202">
        <v>442.453041705765</v>
      </c>
      <c r="E9" s="202">
        <v>153.6</v>
      </c>
      <c r="F9" s="202">
        <v>75.0112294083512</v>
      </c>
      <c r="G9" s="202">
        <v>61.87</v>
      </c>
      <c r="H9" s="202"/>
      <c r="I9" s="202">
        <v>99.0376145887018</v>
      </c>
      <c r="J9" s="202">
        <v>91.66</v>
      </c>
      <c r="K9" s="202">
        <v>1265.33603342857</v>
      </c>
      <c r="L9" s="211">
        <v>31.12</v>
      </c>
      <c r="M9" s="202">
        <f t="shared" si="0"/>
        <v>2289.66607913139</v>
      </c>
    </row>
    <row r="10" ht="25.05" customHeight="1" spans="1:13">
      <c r="A10" s="202">
        <v>5</v>
      </c>
      <c r="B10" s="202" t="s">
        <v>2609</v>
      </c>
      <c r="C10" s="202">
        <v>80.274588</v>
      </c>
      <c r="D10" s="202">
        <v>375.131891874311</v>
      </c>
      <c r="E10" s="202">
        <v>346.65</v>
      </c>
      <c r="F10" s="202">
        <v>97.9359118909832</v>
      </c>
      <c r="G10" s="202">
        <v>61.8</v>
      </c>
      <c r="H10" s="202">
        <v>32</v>
      </c>
      <c r="I10" s="202">
        <v>131.300393363405</v>
      </c>
      <c r="J10" s="202">
        <v>123.115</v>
      </c>
      <c r="K10" s="202">
        <v>1171.31436997143</v>
      </c>
      <c r="L10" s="211">
        <v>177.4</v>
      </c>
      <c r="M10" s="202">
        <f t="shared" si="0"/>
        <v>2596.92215510013</v>
      </c>
    </row>
    <row r="11" ht="25.05" customHeight="1" spans="1:13">
      <c r="A11" s="202">
        <v>6</v>
      </c>
      <c r="B11" s="202" t="s">
        <v>2610</v>
      </c>
      <c r="C11" s="202">
        <v>72.86272</v>
      </c>
      <c r="D11" s="202">
        <v>386.575749335726</v>
      </c>
      <c r="E11" s="202">
        <v>634.709981818182</v>
      </c>
      <c r="F11" s="202">
        <v>78.166765339596</v>
      </c>
      <c r="G11" s="202">
        <v>42.19</v>
      </c>
      <c r="H11" s="202"/>
      <c r="I11" s="202">
        <v>89.8340534361608</v>
      </c>
      <c r="J11" s="202">
        <v>80.03</v>
      </c>
      <c r="K11" s="202">
        <v>861.356620609524</v>
      </c>
      <c r="L11" s="211">
        <v>41.16</v>
      </c>
      <c r="M11" s="202">
        <f t="shared" si="0"/>
        <v>2286.88589053919</v>
      </c>
    </row>
    <row r="12" ht="25.05" customHeight="1" spans="1:13">
      <c r="A12" s="202">
        <v>7</v>
      </c>
      <c r="B12" s="202" t="s">
        <v>2611</v>
      </c>
      <c r="C12" s="202">
        <v>115.721848</v>
      </c>
      <c r="D12" s="202">
        <v>502.173059402624</v>
      </c>
      <c r="E12" s="202">
        <v>220.35</v>
      </c>
      <c r="F12" s="202">
        <v>131.654205874095</v>
      </c>
      <c r="G12" s="202">
        <v>69.93</v>
      </c>
      <c r="H12" s="202">
        <v>92</v>
      </c>
      <c r="I12" s="202">
        <v>186.51312802899</v>
      </c>
      <c r="J12" s="202">
        <v>165.24</v>
      </c>
      <c r="K12" s="202">
        <v>1313.48447772381</v>
      </c>
      <c r="L12" s="211">
        <v>180.52</v>
      </c>
      <c r="M12" s="202">
        <f t="shared" si="0"/>
        <v>2977.58671902952</v>
      </c>
    </row>
    <row r="13" ht="25.05" customHeight="1" spans="1:13">
      <c r="A13" s="202">
        <v>8</v>
      </c>
      <c r="B13" s="202" t="s">
        <v>2612</v>
      </c>
      <c r="C13" s="202">
        <v>169.97</v>
      </c>
      <c r="D13" s="202">
        <v>946.54818151385</v>
      </c>
      <c r="E13" s="202">
        <v>1935.5</v>
      </c>
      <c r="F13" s="202">
        <v>208.42</v>
      </c>
      <c r="G13" s="202">
        <v>113.49</v>
      </c>
      <c r="H13" s="202">
        <v>0</v>
      </c>
      <c r="I13" s="202">
        <v>166.9</v>
      </c>
      <c r="J13" s="202">
        <v>149.22</v>
      </c>
      <c r="K13" s="202">
        <v>2387.73544</v>
      </c>
      <c r="L13" s="211">
        <v>388.58</v>
      </c>
      <c r="M13" s="202">
        <f t="shared" si="0"/>
        <v>6466.36362151385</v>
      </c>
    </row>
    <row r="14" ht="25.05" customHeight="1" spans="1:13">
      <c r="A14" s="202">
        <v>9</v>
      </c>
      <c r="B14" s="202" t="s">
        <v>2613</v>
      </c>
      <c r="C14" s="202">
        <v>67.05</v>
      </c>
      <c r="D14" s="202">
        <v>206.956445648514</v>
      </c>
      <c r="E14" s="202">
        <v>598.05</v>
      </c>
      <c r="F14" s="202">
        <v>43.99</v>
      </c>
      <c r="G14" s="202">
        <v>38.95</v>
      </c>
      <c r="H14" s="202"/>
      <c r="I14" s="202">
        <v>52.8</v>
      </c>
      <c r="J14" s="202">
        <v>19.96</v>
      </c>
      <c r="K14" s="202">
        <v>950.513504</v>
      </c>
      <c r="L14" s="211">
        <v>68.14</v>
      </c>
      <c r="M14" s="202">
        <f t="shared" si="0"/>
        <v>2046.40994964851</v>
      </c>
    </row>
    <row r="15" ht="25.05" customHeight="1" spans="1:13">
      <c r="A15" s="202">
        <v>10</v>
      </c>
      <c r="B15" s="202" t="s">
        <v>2614</v>
      </c>
      <c r="C15" s="202">
        <v>61.854318</v>
      </c>
      <c r="D15" s="202">
        <v>278.183557968383</v>
      </c>
      <c r="E15" s="202">
        <v>1424.87198677686</v>
      </c>
      <c r="F15" s="202">
        <v>84.6</v>
      </c>
      <c r="G15" s="202">
        <v>55.61</v>
      </c>
      <c r="H15" s="202"/>
      <c r="I15" s="202">
        <v>65.7568568341292</v>
      </c>
      <c r="J15" s="202">
        <v>22.38</v>
      </c>
      <c r="K15" s="202">
        <v>1055.890295</v>
      </c>
      <c r="L15" s="211">
        <v>55.62</v>
      </c>
      <c r="M15" s="202">
        <f t="shared" si="0"/>
        <v>3104.76701457937</v>
      </c>
    </row>
    <row r="16" ht="25.05" customHeight="1" spans="1:13">
      <c r="A16" s="202">
        <v>11</v>
      </c>
      <c r="B16" s="202" t="s">
        <v>2615</v>
      </c>
      <c r="C16" s="202">
        <v>58.66312</v>
      </c>
      <c r="D16" s="202">
        <v>239.648737219954</v>
      </c>
      <c r="E16" s="202">
        <v>818.16292</v>
      </c>
      <c r="F16" s="202">
        <v>61.7662757418862</v>
      </c>
      <c r="G16" s="202">
        <v>47.24</v>
      </c>
      <c r="H16" s="202"/>
      <c r="I16" s="202">
        <v>64.7744567181716</v>
      </c>
      <c r="J16" s="202">
        <v>21.9</v>
      </c>
      <c r="K16" s="202">
        <v>898.635833</v>
      </c>
      <c r="L16" s="211">
        <v>89.9</v>
      </c>
      <c r="M16" s="202">
        <f t="shared" si="0"/>
        <v>2300.69134268001</v>
      </c>
    </row>
    <row r="17" customHeight="1" spans="1:13">
      <c r="A17" s="202">
        <v>12</v>
      </c>
      <c r="B17" s="202" t="s">
        <v>2616</v>
      </c>
      <c r="C17" s="202">
        <v>45.646906</v>
      </c>
      <c r="D17" s="202">
        <v>209.517994801963</v>
      </c>
      <c r="E17" s="202">
        <v>169.2</v>
      </c>
      <c r="F17" s="202">
        <v>64.33</v>
      </c>
      <c r="G17" s="202">
        <v>38.3</v>
      </c>
      <c r="H17" s="202"/>
      <c r="I17" s="202">
        <v>77.1916950106369</v>
      </c>
      <c r="J17" s="202">
        <v>78.62</v>
      </c>
      <c r="K17" s="202">
        <v>671.709486</v>
      </c>
      <c r="L17" s="211">
        <v>36.36</v>
      </c>
      <c r="M17" s="202">
        <f t="shared" si="0"/>
        <v>1390.8760818126</v>
      </c>
    </row>
    <row r="18" customHeight="1" spans="1:13">
      <c r="A18" s="202">
        <v>13</v>
      </c>
      <c r="B18" s="202" t="s">
        <v>2617</v>
      </c>
      <c r="C18" s="202">
        <v>60.863534</v>
      </c>
      <c r="D18" s="202">
        <v>399.126289906922</v>
      </c>
      <c r="E18" s="202">
        <v>119.7</v>
      </c>
      <c r="F18" s="202">
        <v>84.8062879052187</v>
      </c>
      <c r="G18" s="202">
        <v>40.39</v>
      </c>
      <c r="H18" s="202">
        <v>52</v>
      </c>
      <c r="I18" s="202">
        <v>76.3449907881682</v>
      </c>
      <c r="J18" s="202">
        <v>56.325</v>
      </c>
      <c r="K18" s="202">
        <v>818.54865</v>
      </c>
      <c r="L18" s="211">
        <v>56.18</v>
      </c>
      <c r="M18" s="202">
        <f t="shared" si="0"/>
        <v>1764.28475260031</v>
      </c>
    </row>
    <row r="19" customHeight="1" spans="1:13">
      <c r="A19" s="202">
        <v>14</v>
      </c>
      <c r="B19" s="202" t="s">
        <v>2618</v>
      </c>
      <c r="C19" s="202">
        <v>84.16204</v>
      </c>
      <c r="D19" s="202">
        <v>371.785089025351</v>
      </c>
      <c r="E19" s="202">
        <v>221.2</v>
      </c>
      <c r="F19" s="202">
        <v>117.330427438533</v>
      </c>
      <c r="G19" s="202">
        <v>55.27</v>
      </c>
      <c r="H19" s="202">
        <v>0</v>
      </c>
      <c r="I19" s="202">
        <v>135.985032978053</v>
      </c>
      <c r="J19" s="202">
        <v>138.1</v>
      </c>
      <c r="K19" s="202">
        <v>1052.258237</v>
      </c>
      <c r="L19" s="211">
        <v>70.68</v>
      </c>
      <c r="M19" s="202">
        <f t="shared" si="0"/>
        <v>2246.77082644194</v>
      </c>
    </row>
    <row r="20" customHeight="1" spans="1:13">
      <c r="A20" s="202">
        <v>15</v>
      </c>
      <c r="B20" s="202" t="s">
        <v>2619</v>
      </c>
      <c r="C20" s="202">
        <v>48.880118</v>
      </c>
      <c r="D20" s="202">
        <v>203.671909070208</v>
      </c>
      <c r="E20" s="202">
        <v>193.8702</v>
      </c>
      <c r="F20" s="202">
        <v>100.854996705546</v>
      </c>
      <c r="G20" s="202">
        <v>30.13</v>
      </c>
      <c r="H20" s="202"/>
      <c r="I20" s="202">
        <v>71.6269704071115</v>
      </c>
      <c r="J20" s="202">
        <v>56.825</v>
      </c>
      <c r="K20" s="202">
        <v>781.069132</v>
      </c>
      <c r="L20" s="211">
        <v>42.02</v>
      </c>
      <c r="M20" s="202">
        <f t="shared" si="0"/>
        <v>1528.94832618287</v>
      </c>
    </row>
    <row r="21" customHeight="1" spans="1:13">
      <c r="A21" s="202">
        <v>16</v>
      </c>
      <c r="B21" s="204" t="s">
        <v>2620</v>
      </c>
      <c r="C21" s="202">
        <v>246.28</v>
      </c>
      <c r="D21" s="202"/>
      <c r="E21" s="202">
        <v>344.30204</v>
      </c>
      <c r="F21" s="202">
        <v>41.4</v>
      </c>
      <c r="G21" s="202">
        <v>7.14</v>
      </c>
      <c r="H21" s="202"/>
      <c r="I21" s="202">
        <v>0</v>
      </c>
      <c r="J21" s="202">
        <v>127</v>
      </c>
      <c r="K21" s="202">
        <v>374.185546085714</v>
      </c>
      <c r="L21" s="211">
        <v>0</v>
      </c>
      <c r="M21" s="202">
        <f t="shared" si="0"/>
        <v>1140.30758608571</v>
      </c>
    </row>
    <row r="22" customHeight="1" spans="1:13">
      <c r="A22" s="202">
        <v>17</v>
      </c>
      <c r="B22" s="202" t="s">
        <v>145</v>
      </c>
      <c r="C22" s="202">
        <f>SUM(C6:C21)</f>
        <v>1325.094084</v>
      </c>
      <c r="D22" s="202">
        <f t="shared" ref="D22:M22" si="1">SUM(D6:D21)</f>
        <v>5321</v>
      </c>
      <c r="E22" s="202">
        <f t="shared" si="1"/>
        <v>7775.96712859504</v>
      </c>
      <c r="F22" s="202">
        <f t="shared" si="1"/>
        <v>1378.09182923587</v>
      </c>
      <c r="G22" s="202">
        <f t="shared" si="1"/>
        <v>766.06</v>
      </c>
      <c r="H22" s="202">
        <f t="shared" si="1"/>
        <v>176</v>
      </c>
      <c r="I22" s="202">
        <f t="shared" si="1"/>
        <v>1455.46600545982</v>
      </c>
      <c r="J22" s="202">
        <f t="shared" si="1"/>
        <v>1377.54</v>
      </c>
      <c r="K22" s="202">
        <f t="shared" si="1"/>
        <v>15634.6745347714</v>
      </c>
      <c r="L22" s="202">
        <f t="shared" si="1"/>
        <v>1343.22</v>
      </c>
      <c r="M22" s="202">
        <f t="shared" si="1"/>
        <v>36553.1135820622</v>
      </c>
    </row>
  </sheetData>
  <mergeCells count="16">
    <mergeCell ref="A2:N2"/>
    <mergeCell ref="A3:C3"/>
    <mergeCell ref="L3:M3"/>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E7" sqref="E7"/>
    </sheetView>
  </sheetViews>
  <sheetFormatPr defaultColWidth="8.2" defaultRowHeight="40.2" customHeight="1" outlineLevelRow="4" outlineLevelCol="2"/>
  <cols>
    <col min="1" max="1" width="13.3" style="132" customWidth="1"/>
    <col min="2" max="2" width="18.3" style="133" customWidth="1"/>
    <col min="3" max="3" width="24.2" style="132" customWidth="1"/>
    <col min="4" max="16384" width="8.2" style="132"/>
  </cols>
  <sheetData>
    <row r="1" ht="19.2" customHeight="1" spans="3:3">
      <c r="C1" s="117" t="s">
        <v>2621</v>
      </c>
    </row>
    <row r="2" customHeight="1" spans="1:3">
      <c r="A2" s="192" t="s">
        <v>2622</v>
      </c>
      <c r="B2" s="192"/>
      <c r="C2" s="192"/>
    </row>
    <row r="3" customHeight="1" spans="1:3">
      <c r="A3" s="135"/>
      <c r="B3" s="135"/>
      <c r="C3" s="117" t="s">
        <v>2623</v>
      </c>
    </row>
    <row r="4" customHeight="1" spans="1:3">
      <c r="A4" s="136" t="s">
        <v>2624</v>
      </c>
      <c r="B4" s="137" t="s">
        <v>2625</v>
      </c>
      <c r="C4" s="137" t="s">
        <v>2626</v>
      </c>
    </row>
    <row r="5" s="131" customFormat="1" customHeight="1" spans="1:3">
      <c r="A5" s="136" t="s">
        <v>2627</v>
      </c>
      <c r="B5" s="193">
        <v>24.32</v>
      </c>
      <c r="C5" s="193">
        <f>242105/10000</f>
        <v>24.2105</v>
      </c>
    </row>
  </sheetData>
  <mergeCells count="1">
    <mergeCell ref="A2:C2"/>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22</vt:i4>
      </vt:variant>
    </vt:vector>
  </HeadingPairs>
  <TitlesOfParts>
    <vt:vector size="22" baseType="lpstr">
      <vt:lpstr>目录</vt:lpstr>
      <vt:lpstr>一般公共预算收支总表</vt:lpstr>
      <vt:lpstr>一般公共预算收入表</vt:lpstr>
      <vt:lpstr>一般公共预算支出表</vt:lpstr>
      <vt:lpstr>一般公共预算本级支出表</vt:lpstr>
      <vt:lpstr>一般公共预算本级基本支出表</vt:lpstr>
      <vt:lpstr>一般公共预算税收返还和转移支付表</vt:lpstr>
      <vt:lpstr>专项转移支付分地区分项目表</vt:lpstr>
      <vt:lpstr>政府一般债务限额表和余额表</vt:lpstr>
      <vt:lpstr>政府性基金收入表</vt:lpstr>
      <vt:lpstr>政府性基金支出表</vt:lpstr>
      <vt:lpstr>政府性基金转移支付表</vt:lpstr>
      <vt:lpstr>政府专项债务限额和余额表</vt:lpstr>
      <vt:lpstr>国有资本经营收入表</vt:lpstr>
      <vt:lpstr>国有资本经营支出表</vt:lpstr>
      <vt:lpstr>社会保险基收入 </vt:lpstr>
      <vt:lpstr>社会保险基金支出表 </vt:lpstr>
      <vt:lpstr>三公经费</vt:lpstr>
      <vt:lpstr>地方债务情况-2020年债务限额及余额</vt:lpstr>
      <vt:lpstr>地方债务情况-2020年发行及还本付息</vt:lpstr>
      <vt:lpstr>地方债务情况-2021年还本付息预算</vt:lpstr>
      <vt:lpstr>地方债务情况-2021年债务限额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2013-03-26T01:24:00Z</dcterms:created>
  <cp:lastPrinted>2019-03-16T08:19:00Z</cp:lastPrinted>
  <dcterms:modified xsi:type="dcterms:W3CDTF">2022-11-06T13:42:41Z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34D94308E60D41758108882D25765913</vt:lpwstr>
  </property>
</Properties>
</file>