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665" tabRatio="828" activeTab="0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拔款" sheetId="26" r:id="rId26"/>
    <sheet name="27、三公" sheetId="27" r:id="rId27"/>
    <sheet name="28、经费拨款(政府预算)" sheetId="28" r:id="rId28"/>
    <sheet name="29、整体绩效" sheetId="29" r:id="rId29"/>
    <sheet name="30、项目绩效" sheetId="30" r:id="rId30"/>
  </sheets>
  <definedNames>
    <definedName name="_xlnm.Print_Area" localSheetId="0">'1、部门收支总表'!$A$1:$H$28</definedName>
    <definedName name="_xlnm.Print_Area" localSheetId="9">'10、基本-个人和家庭'!$A$1:$L$11</definedName>
    <definedName name="_xlnm.Print_Area" localSheetId="10">'11、个人家庭(政府预算)'!$A$1:$K$10</definedName>
    <definedName name="_xlnm.Print_Area" localSheetId="11">'12、财政拨款收支总表'!$A$1:$F$26</definedName>
    <definedName name="_xlnm.Print_Area" localSheetId="12">'13、一般预算支出'!$A$1:$S$11</definedName>
    <definedName name="_xlnm.Print_Area" localSheetId="13">'14、一般预算基本支出表'!$A$1:$I$11</definedName>
    <definedName name="_xlnm.Print_Area" localSheetId="14">'15、一般-工资福利'!$A$1:$AA$11</definedName>
    <definedName name="_xlnm.Print_Area" localSheetId="15">'16、工资福利(政府预算)(2)'!$A$1:$N$10</definedName>
    <definedName name="_xlnm.Print_Area" localSheetId="16">'17、一般-商品和服务'!$A$1:$Z$11</definedName>
    <definedName name="_xlnm.Print_Area" localSheetId="17">'18、商品服务(政府预算)(2)'!$A$1:$T$10</definedName>
    <definedName name="_xlnm.Print_Area" localSheetId="18">'19、一般-个人和家庭'!$A$1:$L$11</definedName>
    <definedName name="_xlnm.Print_Area" localSheetId="1">'2、部门收入总表'!$A$1:$M$7</definedName>
    <definedName name="_xlnm.Print_Area" localSheetId="19">'20、个人家庭(政府预算)(2)'!$A$1:$K$10</definedName>
    <definedName name="_xlnm.Print_Area" localSheetId="20">'21、项目明细表'!$A$1:$N$10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23">'24、专户'!$A$1:$U$8</definedName>
    <definedName name="_xlnm.Print_Area" localSheetId="24">'25、专户(政府预算)'!$A$1:$U$7</definedName>
    <definedName name="_xlnm.Print_Area" localSheetId="25">'26、经费拔款'!$A$1:$V$11</definedName>
    <definedName name="_xlnm.Print_Area" localSheetId="26">'27、三公'!$A$1:$O$8</definedName>
    <definedName name="_xlnm.Print_Area" localSheetId="27">'28、经费拨款(政府预算)'!$A$1:$U$10</definedName>
    <definedName name="_xlnm.Print_Area" localSheetId="28">'29、整体绩效'!$A$1:$I$7</definedName>
    <definedName name="_xlnm.Print_Area" localSheetId="2">'3、部门支出总表 '!$A$1:$P$10</definedName>
    <definedName name="_xlnm.Print_Area" localSheetId="29">'30、项目绩效'!$A$1:$N$7</definedName>
    <definedName name="_xlnm.Print_Area" localSheetId="3">'4、部门支出总表（分类）'!$A$1:$U$11</definedName>
    <definedName name="_xlnm.Print_Area" localSheetId="4">'5、支出分类(政府预算)'!$1:$10</definedName>
    <definedName name="_xlnm.Print_Area" localSheetId="5">'6、基本-工资福利'!$A$1:$AA$11</definedName>
    <definedName name="_xlnm.Print_Area" localSheetId="6">'7、工资福利(政府预算)'!$A$1:$N$10</definedName>
    <definedName name="_xlnm.Print_Area" localSheetId="7">'8、基本-一般商品服务'!$A$1:$Z$11</definedName>
    <definedName name="_xlnm.Print_Area" localSheetId="8">'9、商品服务(政府预算)'!$A$1:$T$10</definedName>
    <definedName name="_xlnm.Print_Area">#N/A</definedName>
    <definedName name="_xlnm.Print_Titles" localSheetId="0">'1、部门收支总表'!$1:$5</definedName>
    <definedName name="_xlnm.Print_Titles" localSheetId="10">'11、个人家庭(政府预算)'!$1:$6</definedName>
    <definedName name="_xlnm.Print_Titles" localSheetId="11">'12、财政拨款收支总表'!$1:$5</definedName>
    <definedName name="_xlnm.Print_Titles" localSheetId="15">'16、工资福利(政府预算)(2)'!$1:$6</definedName>
    <definedName name="_xlnm.Print_Titles" localSheetId="17">'18、商品服务(政府预算)(2)'!$1:$6</definedName>
    <definedName name="_xlnm.Print_Titles" localSheetId="1">'2、部门收入总表'!$1:$6</definedName>
    <definedName name="_xlnm.Print_Titles" localSheetId="19">'20、个人家庭(政府预算)(2)'!$1:$6</definedName>
    <definedName name="_xlnm.Print_Titles" localSheetId="22">'23、政府性基金(政府预算)'!$1:$6</definedName>
    <definedName name="_xlnm.Print_Titles" localSheetId="24">'25、专户(政府预算)'!$2:$6</definedName>
    <definedName name="_xlnm.Print_Titles" localSheetId="27">'28、经费拨款(政府预算)'!$1:$6</definedName>
    <definedName name="_xlnm.Print_Titles" localSheetId="4">'5、支出分类(政府预算)'!$1:$6</definedName>
    <definedName name="_xlnm.Print_Titles" localSheetId="6">'7、工资福利(政府预算)'!$1:$6</definedName>
    <definedName name="_xlnm.Print_Titles" localSheetId="8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<sst xmlns="http://schemas.openxmlformats.org/spreadsheetml/2006/main" count="1075" uniqueCount="321">
  <si>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</si>
  <si>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</si>
  <si>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</si>
  <si>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</si>
  <si>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</si>
  <si>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</si>
  <si>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</si>
  <si>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</si>
  <si>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</si>
  <si>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</si>
  <si>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</si>
  <si>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</si>
  <si>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</si>
  <si>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</si>
  <si>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</si>
  <si>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</si>
  <si>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</si>
  <si>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</si>
  <si>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</si>
  <si>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</si>
  <si>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</si>
  <si>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</si>
  <si>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</si>
  <si>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</si>
  <si>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</si>
  <si>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</si>
  <si>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</si>
  <si>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</si>
  <si>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</si>
  <si>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</si>
  <si>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</si>
  <si>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</si>
  <si>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</si>
  <si>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</si>
  <si>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</si>
  <si>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</si>
  <si>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</si>
  <si>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</si>
  <si>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</si>
  <si>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</si>
  <si>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</si>
  <si>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</si>
  <si>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</si>
  <si>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</si>
  <si>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</si>
  <si>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</si>
  <si>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</si>
  <si>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</si>
  <si>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</si>
  <si>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</si>
  <si>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</si>
  <si>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</si>
  <si>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</si>
  <si>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</si>
  <si>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</si>
  <si>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</si>
  <si>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</si>
  <si>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</si>
  <si>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</si>
  <si>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</si>
  <si>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</si>
  <si>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</si>
  <si>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</si>
  <si>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</si>
  <si>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</si>
  <si>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</si>
  <si>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</si>
  <si>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</si>
  <si>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</si>
  <si>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</si>
  <si>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</si>
  <si>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</si>
  <si>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</si>
  <si>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</si>
  <si>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</si>
  <si>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</si>
  <si>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</si>
  <si>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</si>
  <si>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</si>
  <si>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</si>
  <si>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</si>
  <si>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</si>
  <si>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</si>
  <si>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</si>
  <si>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</si>
  <si>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</si>
  <si>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</si>
  <si>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</si>
  <si>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</si>
  <si>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</si>
  <si>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</si>
  <si>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</si>
  <si>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</si>
  <si>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</si>
  <si>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</si>
  <si>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</si>
  <si>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</si>
  <si>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</si>
  <si>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</si>
  <si>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</si>
  <si>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</si>
  <si>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</si>
  <si>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</si>
  <si>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</si>
  <si>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</si>
  <si>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</si>
  <si>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</si>
  <si>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</si>
  <si>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</si>
  <si>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</si>
  <si>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</si>
  <si>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</si>
  <si>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</si>
  <si>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</si>
  <si>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</si>
  <si>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</si>
  <si>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</si>
  <si>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</si>
  <si>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</si>
  <si>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</si>
  <si>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</si>
  <si>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</si>
  <si>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</si>
  <si>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</si>
  <si>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</si>
  <si>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</si>
  <si>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</si>
  <si>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</si>
  <si>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</si>
  <si>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</si>
  <si>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</si>
  <si>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</si>
  <si>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</si>
  <si>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</si>
  <si>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</si>
  <si>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</si>
  <si>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</si>
  <si>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</si>
  <si>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</si>
  <si>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</si>
  <si>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</si>
  <si>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</si>
  <si>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</si>
  <si>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</si>
  <si>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</si>
  <si>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</si>
  <si>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</si>
  <si>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</si>
  <si>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</si>
  <si>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</si>
  <si>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</si>
  <si>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</si>
  <si>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</si>
  <si>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</si>
  <si>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</si>
  <si>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</si>
  <si>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</si>
  <si>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</si>
  <si>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</si>
  <si>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</si>
  <si>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</si>
  <si>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</si>
  <si>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</si>
  <si>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</si>
  <si>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</si>
  <si>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</si>
  <si>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</si>
  <si>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</si>
  <si>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</si>
  <si>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</si>
  <si>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</si>
  <si>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</si>
  <si>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</si>
  <si>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</si>
  <si>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</si>
  <si>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</si>
  <si>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</si>
  <si>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</si>
  <si>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</si>
  <si>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</si>
  <si>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</si>
  <si>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</si>
  <si>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</si>
  <si>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</si>
  <si>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</si>
  <si>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</si>
  <si>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</si>
  <si>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</si>
  <si>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</si>
  <si>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</si>
  <si>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</si>
  <si>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</si>
  <si>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</si>
  <si>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</si>
  <si>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</si>
  <si>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</si>
  <si>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</si>
  <si>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</si>
  <si>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</si>
  <si>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</si>
  <si>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</si>
  <si>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</si>
  <si>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</si>
  <si>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</si>
  <si>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</si>
  <si>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</si>
  <si>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</si>
  <si>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</si>
  <si>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</si>
  <si>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</si>
  <si>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</si>
  <si>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</si>
  <si>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</si>
  <si>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</si>
  <si>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</si>
  <si>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</si>
  <si>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</si>
  <si>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</si>
  <si>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</si>
  <si>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</si>
  <si>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</si>
  <si>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</si>
  <si>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</si>
  <si>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</si>
  <si>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</si>
  <si>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</si>
  <si>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</si>
  <si>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</si>
  <si>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</si>
  <si>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</si>
  <si>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</si>
  <si>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</si>
  <si>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</si>
  <si>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</si>
  <si>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</si>
  <si>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</si>
  <si>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</si>
  <si>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 xml:space="preserve">  说明：2020年未安排政府性基金拨款支出预算，故本表无数据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</si>
  <si>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</si>
  <si>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</si>
  <si>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</si>
  <si>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</si>
  <si>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</si>
  <si>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</si>
  <si>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</si>
  <si>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</si>
  <si>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</si>
  <si>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</si>
  <si>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</si>
  <si>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</si>
  <si>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</si>
  <si>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</si>
  <si>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</si>
  <si>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</si>
  <si>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</si>
  <si>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</si>
  <si>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</si>
  <si>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</si>
  <si>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</si>
  <si>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表-27</t>
  </si>
  <si>
    <t>经费拨款支出预算表(按政府预算经济分类)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</si>
  <si>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</si>
  <si>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</si>
  <si>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</si>
  <si>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</si>
  <si>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</si>
  <si>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</si>
  <si>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</si>
  <si>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</si>
  <si>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</si>
  <si>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</si>
  <si>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</si>
  <si>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</si>
  <si>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</si>
  <si>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</si>
  <si>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</si>
  <si>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</si>
  <si>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</si>
  <si>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</si>
  <si>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</si>
  <si>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</si>
  <si>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</si>
  <si>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</si>
  <si>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</si>
  <si>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</si>
  <si>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01</t>
  </si>
  <si>
    <t xml:space="preserve">   </t>
  </si>
  <si>
    <t>287</t>
  </si>
  <si>
    <t>岳阳县科学技术协会</t>
  </si>
  <si>
    <t>科学技术支出</t>
  </si>
  <si>
    <t>206</t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</si>
  <si>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</si>
  <si>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060199</t>
    </r>
  </si>
  <si>
    <t>科普项目</t>
  </si>
  <si>
    <t>展学术交流和学术研究，组织开展科普活动，牵头实施《全民科学素质行动计划纲要》，实用技术培训、推广维护科技工作者的合法权益，宣传、表彰、举荐优秀科技工作者等。</t>
  </si>
  <si>
    <t xml:space="preserve">任务1：开展学会活动，学术交流。
任务2：普及科学技术，开展青少年科技教育活动。
任务3：开展决策论证，科技咨询。
任务4：表彰奖励优秀科技人才，弘扬“尊重知识，尊重人才”的社会风尚。
任务5：反映科技人员的意愿和要求，维护他们的合法权益 。
</t>
  </si>
  <si>
    <t>组织科普志愿者科技下乡，组织科普志愿者进社区，开展活动次数3次，通过科学技术普及，构建全民学科学、爱科学、用科学的良好氛围。开展科普活动次数 3次，通过技术培训，引进先进技术和工艺，推动农民依靠科技致富。完成培训次数2次</t>
  </si>
  <si>
    <t>社会公众或服务对象满意度达到预期目标</t>
  </si>
  <si>
    <t>任务1：开展学会活动，学术交流。
任务2：普及科学技术，开展青少年科技教育活动。
任务3：开展决策论证，科技咨询。
任务4：表彰奖励优秀科技人才，弘扬“尊重知识，尊重人才”的社会风尚。
任务5：反映科技人员的意愿和要求，维护他们的合法权益 。</t>
  </si>
  <si>
    <t>在2020年全部实施完成</t>
  </si>
  <si>
    <t>部门:岳阳县科学技术协会</t>
  </si>
  <si>
    <t>部门:岳阳县科学技术协会</t>
  </si>
  <si>
    <t>287</t>
  </si>
  <si>
    <t>岳阳县科学技术协会</t>
  </si>
  <si>
    <t>科学技术支出</t>
  </si>
  <si>
    <t>科学技术支出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</si>
  <si>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科学技术管理事务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</si>
  <si>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</si>
  <si>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其他科学技术管理事务支出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</si>
  <si>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科学技术管理事务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</si>
  <si>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</si>
  <si>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科学技术管理事务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</si>
  <si>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</si>
  <si>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行政运行</t>
    </r>
  </si>
  <si>
    <t xml:space="preserve">  科学技术管理事务</t>
  </si>
  <si>
    <t xml:space="preserve">    行政运行</t>
  </si>
  <si>
    <r>
      <t>2</t>
    </r>
    <r>
      <rPr>
        <sz val="10"/>
        <rFont val="宋体"/>
        <family val="0"/>
      </rPr>
      <t>06</t>
    </r>
  </si>
  <si>
    <r>
      <t>2</t>
    </r>
    <r>
      <rPr>
        <sz val="10"/>
        <rFont val="宋体"/>
        <family val="0"/>
      </rPr>
      <t>0601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</si>
  <si>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其他科学技术管理事务支出</t>
    </r>
  </si>
  <si>
    <t xml:space="preserve">    其他科学技术管理事务支出</t>
  </si>
  <si>
    <t>部门:岳阳县科学技术协会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</si>
</sst>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0.00_);[Red]\(0.00\)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27" fillId="12" borderId="5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11" borderId="7" applyNumberFormat="0" applyAlignment="0" applyProtection="0"/>
    <xf numFmtId="0" fontId="16" fillId="5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6">
    <xf numFmtId="0" fontId="0" fillId="0" borderId="0" xfId="0" applyAlignment="1">
      <alignment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NumberFormat="1" applyFont="1" applyAlignment="1">
      <alignment horizontal="center" vertical="center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5" fillId="11" borderId="9" xfId="59" applyNumberFormat="1" applyFont="1" applyFill="1" applyBorder="1" applyAlignment="1" applyProtection="1">
      <alignment vertical="center" wrapText="1"/>
      <protection/>
    </xf>
    <xf numFmtId="0" fontId="3" fillId="11" borderId="10" xfId="59" applyFont="1" applyFill="1" applyBorder="1" applyAlignment="1">
      <alignment horizontal="center" vertical="center"/>
      <protection/>
    </xf>
    <xf numFmtId="0" fontId="3" fillId="11" borderId="9" xfId="59" applyFont="1" applyFill="1" applyBorder="1" applyAlignment="1">
      <alignment horizontal="center" vertical="center"/>
      <protection/>
    </xf>
    <xf numFmtId="0" fontId="3" fillId="11" borderId="11" xfId="59" applyFont="1" applyFill="1" applyBorder="1" applyAlignment="1">
      <alignment horizontal="center" vertical="center"/>
      <protection/>
    </xf>
    <xf numFmtId="0" fontId="3" fillId="0" borderId="9" xfId="59" applyNumberFormat="1" applyFont="1" applyFill="1" applyBorder="1" applyAlignment="1" applyProtection="1">
      <alignment horizontal="left" vertical="center" wrapText="1"/>
      <protection/>
    </xf>
    <xf numFmtId="0" fontId="3" fillId="0" borderId="12" xfId="59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59" applyNumberFormat="1" applyFont="1" applyFill="1" applyBorder="1" applyAlignment="1" applyProtection="1">
      <alignment horizontal="center" vertical="center" wrapText="1"/>
      <protection/>
    </xf>
    <xf numFmtId="176" fontId="3" fillId="0" borderId="9" xfId="59" applyNumberFormat="1" applyFont="1" applyFill="1" applyBorder="1" applyAlignment="1" applyProtection="1">
      <alignment horizontal="center" vertical="center" wrapText="1"/>
      <protection/>
    </xf>
    <xf numFmtId="49" fontId="3" fillId="0" borderId="12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NumberFormat="1" applyFont="1" applyFill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49" fontId="3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45" applyFill="1">
      <alignment/>
      <protection/>
    </xf>
    <xf numFmtId="0" fontId="2" fillId="0" borderId="0" xfId="45">
      <alignment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NumberFormat="1" applyFont="1" applyAlignment="1">
      <alignment horizontal="center" vertical="center"/>
      <protection/>
    </xf>
    <xf numFmtId="0" fontId="5" fillId="11" borderId="15" xfId="45" applyNumberFormat="1" applyFont="1" applyFill="1" applyBorder="1" applyAlignment="1" applyProtection="1">
      <alignment horizontal="center" vertical="center" wrapText="1"/>
      <protection/>
    </xf>
    <xf numFmtId="0" fontId="5" fillId="11" borderId="10" xfId="45" applyNumberFormat="1" applyFont="1" applyFill="1" applyBorder="1" applyAlignment="1" applyProtection="1">
      <alignment horizontal="center" vertical="center"/>
      <protection/>
    </xf>
    <xf numFmtId="0" fontId="5" fillId="11" borderId="16" xfId="45" applyNumberFormat="1" applyFont="1" applyFill="1" applyBorder="1" applyAlignment="1" applyProtection="1">
      <alignment horizontal="center" vertical="center"/>
      <protection/>
    </xf>
    <xf numFmtId="0" fontId="5" fillId="11" borderId="0" xfId="45" applyNumberFormat="1" applyFont="1" applyFill="1" applyAlignment="1" applyProtection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/>
      <protection/>
    </xf>
    <xf numFmtId="0" fontId="3" fillId="11" borderId="11" xfId="45" applyFont="1" applyFill="1" applyBorder="1" applyAlignment="1">
      <alignment horizontal="center" vertical="center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13" xfId="45" applyNumberFormat="1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NumberFormat="1" applyFont="1" applyFill="1" applyAlignment="1">
      <alignment horizontal="center" vertical="center"/>
      <protection/>
    </xf>
    <xf numFmtId="0" fontId="2" fillId="0" borderId="0" xfId="45" applyAlignment="1">
      <alignment horizontal="center"/>
      <protection/>
    </xf>
    <xf numFmtId="0" fontId="5" fillId="11" borderId="17" xfId="4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11" borderId="9" xfId="49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wrapText="1"/>
    </xf>
    <xf numFmtId="177" fontId="0" fillId="0" borderId="9" xfId="0" applyNumberFormat="1" applyBorder="1" applyAlignment="1">
      <alignment/>
    </xf>
    <xf numFmtId="0" fontId="3" fillId="0" borderId="0" xfId="0" applyFont="1" applyAlignment="1">
      <alignment vertical="center"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2" fillId="0" borderId="0" xfId="46" applyAlignment="1">
      <alignment horizontal="center" vertical="center"/>
      <protection/>
    </xf>
    <xf numFmtId="0" fontId="2" fillId="11" borderId="11" xfId="46" applyFill="1" applyBorder="1" applyAlignment="1">
      <alignment horizontal="center" vertical="center" wrapText="1"/>
      <protection/>
    </xf>
    <xf numFmtId="0" fontId="2" fillId="11" borderId="10" xfId="46" applyFill="1" applyBorder="1" applyAlignment="1">
      <alignment horizontal="center" vertical="center" wrapText="1"/>
      <protection/>
    </xf>
    <xf numFmtId="0" fontId="2" fillId="0" borderId="9" xfId="46" applyNumberFormat="1" applyFont="1" applyFill="1" applyBorder="1" applyAlignment="1" applyProtection="1">
      <alignment vertical="center" wrapText="1"/>
      <protection/>
    </xf>
    <xf numFmtId="0" fontId="2" fillId="0" borderId="0" xfId="46" applyFont="1" applyAlignment="1">
      <alignment horizontal="right" vertical="center"/>
      <protection/>
    </xf>
    <xf numFmtId="4" fontId="2" fillId="0" borderId="0" xfId="46" applyNumberFormat="1" applyFont="1" applyFill="1" applyAlignment="1" applyProtection="1">
      <alignment vertical="center"/>
      <protection/>
    </xf>
    <xf numFmtId="0" fontId="3" fillId="11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0" fontId="2" fillId="0" borderId="0" xfId="47" applyAlignment="1">
      <alignment horizontal="center" vertical="center" wrapText="1"/>
      <protection/>
    </xf>
    <xf numFmtId="0" fontId="2" fillId="0" borderId="0" xfId="47">
      <alignment vertical="center"/>
      <protection/>
    </xf>
    <xf numFmtId="0" fontId="2" fillId="0" borderId="0" xfId="47" applyNumberFormat="1" applyFont="1" applyFill="1" applyAlignment="1" applyProtection="1">
      <alignment vertical="center"/>
      <protection/>
    </xf>
    <xf numFmtId="0" fontId="3" fillId="11" borderId="9" xfId="47" applyFont="1" applyFill="1" applyBorder="1" applyAlignment="1">
      <alignment horizontal="centerContinuous" vertical="center"/>
      <protection/>
    </xf>
    <xf numFmtId="0" fontId="3" fillId="11" borderId="9" xfId="47" applyNumberFormat="1" applyFont="1" applyFill="1" applyBorder="1" applyAlignment="1" applyProtection="1">
      <alignment horizontal="centerContinuous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49" fontId="2" fillId="0" borderId="9" xfId="47" applyNumberFormat="1" applyFont="1" applyFill="1" applyBorder="1" applyAlignment="1" applyProtection="1">
      <alignment horizontal="center" vertical="center" wrapText="1"/>
      <protection/>
    </xf>
    <xf numFmtId="0" fontId="2" fillId="0" borderId="9" xfId="47" applyFill="1" applyBorder="1" applyAlignment="1">
      <alignment horizontal="center" vertical="center" wrapText="1"/>
      <protection/>
    </xf>
    <xf numFmtId="49" fontId="2" fillId="0" borderId="9" xfId="47" applyNumberFormat="1" applyFill="1" applyBorder="1" applyAlignment="1">
      <alignment horizontal="center" vertical="center" wrapText="1"/>
      <protection/>
    </xf>
    <xf numFmtId="0" fontId="2" fillId="0" borderId="0" xfId="47" applyFill="1" applyAlignment="1">
      <alignment horizontal="center" vertical="center" wrapText="1"/>
      <protection/>
    </xf>
    <xf numFmtId="0" fontId="3" fillId="0" borderId="9" xfId="47" applyFont="1" applyFill="1" applyBorder="1" applyAlignment="1">
      <alignment horizontal="center" vertical="center" wrapText="1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Border="1" applyAlignment="1">
      <alignment horizontal="right" vertical="center"/>
      <protection/>
    </xf>
    <xf numFmtId="0" fontId="3" fillId="11" borderId="0" xfId="47" applyFont="1" applyFill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0" fontId="2" fillId="0" borderId="0" xfId="48" applyFont="1" applyAlignment="1">
      <alignment horizontal="right" vertical="center" wrapText="1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4" fontId="3" fillId="0" borderId="9" xfId="0" applyNumberFormat="1" applyFont="1" applyFill="1" applyBorder="1" applyAlignment="1">
      <alignment wrapText="1"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Continuous" vertical="center"/>
      <protection/>
    </xf>
    <xf numFmtId="0" fontId="3" fillId="11" borderId="19" xfId="50" applyFont="1" applyFill="1" applyBorder="1" applyAlignment="1">
      <alignment horizontal="centerContinuous" vertical="center"/>
      <protection/>
    </xf>
    <xf numFmtId="0" fontId="3" fillId="11" borderId="20" xfId="50" applyFont="1" applyFill="1" applyBorder="1" applyAlignment="1">
      <alignment horizontal="centerContinuous" vertical="center"/>
      <protection/>
    </xf>
    <xf numFmtId="0" fontId="3" fillId="11" borderId="18" xfId="50" applyFont="1" applyFill="1" applyBorder="1" applyAlignment="1">
      <alignment horizontal="center" vertical="center" wrapText="1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49" fontId="3" fillId="0" borderId="13" xfId="50" applyNumberFormat="1" applyFont="1" applyFill="1" applyBorder="1" applyAlignment="1" applyProtection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49" fontId="3" fillId="0" borderId="12" xfId="50" applyNumberFormat="1" applyFont="1" applyFill="1" applyBorder="1" applyAlignment="1" applyProtection="1">
      <alignment horizontal="left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4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Alignment="1">
      <alignment horizontal="right" vertical="center" wrapText="1"/>
      <protection/>
    </xf>
    <xf numFmtId="179" fontId="3" fillId="11" borderId="0" xfId="50" applyNumberFormat="1" applyFont="1" applyFill="1" applyAlignment="1">
      <alignment vertical="center"/>
      <protection/>
    </xf>
    <xf numFmtId="0" fontId="2" fillId="0" borderId="18" xfId="50" applyFont="1" applyBorder="1" applyAlignment="1">
      <alignment horizontal="left" vertical="center" wrapText="1"/>
      <protection/>
    </xf>
    <xf numFmtId="0" fontId="3" fillId="11" borderId="0" xfId="50" applyFont="1" applyFill="1" applyAlignment="1">
      <alignment vertical="center"/>
      <protection/>
    </xf>
    <xf numFmtId="176" fontId="2" fillId="0" borderId="13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7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 applyProtection="1">
      <alignment horizontal="centerContinuous"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180" fontId="3" fillId="0" borderId="0" xfId="53" applyNumberFormat="1" applyFont="1" applyFill="1" applyAlignment="1" applyProtection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5" fillId="0" borderId="0" xfId="53" applyFont="1" applyFill="1" applyAlignment="1">
      <alignment horizontal="centerContinuous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0" fontId="3" fillId="0" borderId="18" xfId="53" applyNumberFormat="1" applyFont="1" applyFill="1" applyBorder="1" applyAlignment="1" applyProtection="1">
      <alignment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43" applyFill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centerContinuous" vertical="center"/>
      <protection/>
    </xf>
    <xf numFmtId="0" fontId="2" fillId="0" borderId="0" xfId="43">
      <alignment vertical="center"/>
      <protection/>
    </xf>
    <xf numFmtId="0" fontId="3" fillId="0" borderId="0" xfId="43" applyFont="1" applyFill="1" applyAlignment="1">
      <alignment horizontal="center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11" xfId="43" applyFont="1" applyFill="1" applyBorder="1" applyAlignment="1">
      <alignment horizontal="center" vertical="center" wrapText="1"/>
      <protection/>
    </xf>
    <xf numFmtId="180" fontId="3" fillId="0" borderId="0" xfId="43" applyNumberFormat="1" applyFont="1" applyFill="1" applyAlignment="1" applyProtection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Alignment="1">
      <alignment horizontal="centerContinuous" vertical="center"/>
      <protection/>
    </xf>
    <xf numFmtId="0" fontId="3" fillId="0" borderId="0" xfId="44" applyFont="1" applyAlignment="1">
      <alignment horizontal="right" vertical="center" wrapText="1"/>
      <protection/>
    </xf>
    <xf numFmtId="0" fontId="3" fillId="0" borderId="18" xfId="44" applyFont="1" applyBorder="1" applyAlignment="1">
      <alignment horizontal="centerContinuous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177" fontId="3" fillId="11" borderId="9" xfId="44" applyNumberFormat="1" applyFont="1" applyFill="1" applyBorder="1" applyAlignment="1">
      <alignment horizontal="center" vertical="center" wrapText="1"/>
      <protection/>
    </xf>
    <xf numFmtId="177" fontId="3" fillId="0" borderId="9" xfId="44" applyNumberFormat="1" applyFont="1" applyFill="1" applyBorder="1" applyAlignment="1" applyProtection="1">
      <alignment horizontal="center" vertical="center" wrapText="1"/>
      <protection/>
    </xf>
    <xf numFmtId="177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44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 applyProtection="1">
      <alignment horizontal="center" vertical="center" wrapText="1"/>
      <protection locked="0"/>
    </xf>
    <xf numFmtId="49" fontId="3" fillId="11" borderId="9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Font="1" applyFill="1" applyAlignment="1">
      <alignment horizontal="centerContinuous" vertical="center"/>
      <protection/>
    </xf>
    <xf numFmtId="180" fontId="3" fillId="0" borderId="0" xfId="55" applyNumberFormat="1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81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182" fontId="3" fillId="11" borderId="0" xfId="51" applyNumberFormat="1" applyFont="1" applyFill="1" applyAlignment="1">
      <alignment horizontal="center" vertical="center"/>
      <protection/>
    </xf>
    <xf numFmtId="183" fontId="3" fillId="11" borderId="0" xfId="51" applyNumberFormat="1" applyFont="1" applyFill="1" applyAlignment="1">
      <alignment horizontal="center"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182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Continuous" vertical="center"/>
      <protection/>
    </xf>
    <xf numFmtId="0" fontId="3" fillId="11" borderId="9" xfId="51" applyNumberFormat="1" applyFont="1" applyFill="1" applyBorder="1" applyAlignment="1" applyProtection="1">
      <alignment horizontal="centerContinuous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177" fontId="3" fillId="11" borderId="19" xfId="51" applyNumberFormat="1" applyFont="1" applyFill="1" applyBorder="1" applyAlignment="1">
      <alignment horizontal="center" vertical="center" wrapText="1"/>
      <protection/>
    </xf>
    <xf numFmtId="177" fontId="3" fillId="0" borderId="13" xfId="51" applyNumberFormat="1" applyFont="1" applyFill="1" applyBorder="1" applyAlignment="1" applyProtection="1">
      <alignment horizontal="center" vertical="center" wrapText="1"/>
      <protection/>
    </xf>
    <xf numFmtId="182" fontId="3" fillId="0" borderId="0" xfId="51" applyNumberFormat="1" applyFont="1" applyFill="1" applyAlignment="1">
      <alignment horizontal="center" vertical="center"/>
      <protection/>
    </xf>
    <xf numFmtId="183" fontId="3" fillId="0" borderId="0" xfId="51" applyNumberFormat="1" applyFont="1" applyFill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177" fontId="3" fillId="11" borderId="9" xfId="51" applyNumberFormat="1" applyFont="1" applyFill="1" applyBorder="1" applyAlignment="1">
      <alignment horizontal="center" vertical="center" wrapText="1"/>
      <protection/>
    </xf>
    <xf numFmtId="177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Alignment="1">
      <alignment horizontal="center" vertical="center"/>
      <protection/>
    </xf>
    <xf numFmtId="182" fontId="3" fillId="0" borderId="9" xfId="51" applyNumberFormat="1" applyFont="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0" fontId="3" fillId="0" borderId="18" xfId="51" applyNumberFormat="1" applyFont="1" applyFill="1" applyBorder="1" applyAlignment="1" applyProtection="1">
      <alignment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0" fontId="2" fillId="0" borderId="0" xfId="51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4" fontId="3" fillId="11" borderId="9" xfId="0" applyNumberFormat="1" applyFont="1" applyFill="1" applyBorder="1" applyAlignment="1">
      <alignment horizontal="center" vertical="center" wrapText="1"/>
    </xf>
    <xf numFmtId="0" fontId="2" fillId="0" borderId="0" xfId="52" applyFill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11" borderId="10" xfId="52" applyFont="1" applyFill="1" applyBorder="1" applyAlignment="1">
      <alignment horizontal="center" vertical="center" wrapText="1"/>
      <protection/>
    </xf>
    <xf numFmtId="176" fontId="3" fillId="11" borderId="9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8" fillId="11" borderId="9" xfId="49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  <xf numFmtId="177" fontId="3" fillId="11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0" borderId="0" xfId="49" applyFont="1" applyAlignment="1">
      <alignment horizontal="right" vertical="center" wrapText="1"/>
      <protection/>
    </xf>
    <xf numFmtId="0" fontId="3" fillId="0" borderId="18" xfId="49" applyFont="1" applyBorder="1" applyAlignment="1">
      <alignment horizontal="centerContinuous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177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9" applyNumberFormat="1" applyFont="1" applyFill="1" applyAlignment="1" applyProtection="1">
      <alignment vertical="center" wrapText="1"/>
      <protection/>
    </xf>
    <xf numFmtId="0" fontId="2" fillId="0" borderId="18" xfId="49" applyNumberFormat="1" applyFont="1" applyFill="1" applyBorder="1" applyAlignment="1" applyProtection="1">
      <alignment vertical="center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0" borderId="9" xfId="57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7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0" borderId="0" xfId="58" applyFont="1" applyAlignment="1">
      <alignment horizontal="right" vertical="center" wrapText="1"/>
      <protection/>
    </xf>
    <xf numFmtId="0" fontId="3" fillId="0" borderId="18" xfId="58" applyFont="1" applyBorder="1" applyAlignment="1">
      <alignment horizontal="centerContinuous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177" fontId="3" fillId="11" borderId="9" xfId="58" applyNumberFormat="1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77" fontId="3" fillId="0" borderId="9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>
      <alignment horizontal="centerContinuous" vertical="center"/>
      <protection/>
    </xf>
    <xf numFmtId="0" fontId="2" fillId="0" borderId="0" xfId="58" applyFill="1">
      <alignment vertical="center"/>
      <protection/>
    </xf>
    <xf numFmtId="0" fontId="3" fillId="0" borderId="0" xfId="58" applyNumberFormat="1" applyFont="1" applyFill="1" applyAlignment="1" applyProtection="1">
      <alignment horizontal="right" vertical="center" wrapText="1"/>
      <protection/>
    </xf>
    <xf numFmtId="0" fontId="3" fillId="0" borderId="0" xfId="58" applyNumberFormat="1" applyFont="1" applyFill="1" applyAlignment="1" applyProtection="1">
      <alignment vertical="center" wrapText="1"/>
      <protection/>
    </xf>
    <xf numFmtId="0" fontId="3" fillId="0" borderId="0" xfId="58" applyNumberFormat="1" applyFont="1" applyFill="1" applyAlignment="1" applyProtection="1">
      <alignment horizontal="center" wrapText="1"/>
      <protection/>
    </xf>
    <xf numFmtId="181" fontId="3" fillId="0" borderId="0" xfId="58" applyNumberFormat="1" applyFont="1" applyFill="1" applyAlignment="1">
      <alignment horizontal="right" vertical="center"/>
      <protection/>
    </xf>
    <xf numFmtId="0" fontId="3" fillId="11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49" fontId="3" fillId="11" borderId="0" xfId="54" applyNumberFormat="1" applyFont="1" applyFill="1" applyAlignment="1">
      <alignment horizontal="center" vertical="center"/>
      <protection/>
    </xf>
    <xf numFmtId="0" fontId="3" fillId="11" borderId="0" xfId="54" applyFont="1" applyFill="1" applyAlignment="1">
      <alignment horizontal="left" vertical="center"/>
      <protection/>
    </xf>
    <xf numFmtId="179" fontId="3" fillId="11" borderId="0" xfId="54" applyNumberFormat="1" applyFont="1" applyFill="1" applyAlignment="1">
      <alignment horizontal="center" vertical="center"/>
      <protection/>
    </xf>
    <xf numFmtId="0" fontId="2" fillId="0" borderId="0" xfId="54">
      <alignment vertical="center"/>
      <protection/>
    </xf>
    <xf numFmtId="0" fontId="2" fillId="0" borderId="0" xfId="54" applyFont="1" applyAlignment="1">
      <alignment horizontal="centerContinuous" vertical="center"/>
      <protection/>
    </xf>
    <xf numFmtId="0" fontId="3" fillId="11" borderId="11" xfId="54" applyFont="1" applyFill="1" applyBorder="1" applyAlignment="1">
      <alignment horizontal="centerContinuous" vertical="center"/>
      <protection/>
    </xf>
    <xf numFmtId="0" fontId="3" fillId="11" borderId="19" xfId="54" applyFont="1" applyFill="1" applyBorder="1" applyAlignment="1">
      <alignment horizontal="centerContinuous" vertical="center"/>
      <protection/>
    </xf>
    <xf numFmtId="0" fontId="3" fillId="11" borderId="20" xfId="54" applyFont="1" applyFill="1" applyBorder="1" applyAlignment="1">
      <alignment horizontal="centerContinuous" vertical="center"/>
      <protection/>
    </xf>
    <xf numFmtId="0" fontId="3" fillId="11" borderId="18" xfId="54" applyFont="1" applyFill="1" applyBorder="1" applyAlignment="1">
      <alignment horizontal="center" vertical="center" wrapText="1"/>
      <protection/>
    </xf>
    <xf numFmtId="0" fontId="3" fillId="11" borderId="10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177" fontId="3" fillId="11" borderId="11" xfId="54" applyNumberFormat="1" applyFont="1" applyFill="1" applyBorder="1" applyAlignment="1">
      <alignment horizontal="center" vertical="center" wrapText="1"/>
      <protection/>
    </xf>
    <xf numFmtId="177" fontId="3" fillId="0" borderId="9" xfId="54" applyNumberFormat="1" applyFont="1" applyFill="1" applyBorder="1" applyAlignment="1" applyProtection="1">
      <alignment horizontal="center" vertical="center" wrapText="1"/>
      <protection/>
    </xf>
    <xf numFmtId="177" fontId="3" fillId="0" borderId="9" xfId="54" applyNumberFormat="1" applyFont="1" applyFill="1" applyBorder="1" applyAlignment="1">
      <alignment horizontal="center" vertical="center"/>
      <protection/>
    </xf>
    <xf numFmtId="49" fontId="3" fillId="0" borderId="0" xfId="54" applyNumberFormat="1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left" vertical="center"/>
      <protection/>
    </xf>
    <xf numFmtId="179" fontId="3" fillId="0" borderId="0" xfId="54" applyNumberFormat="1" applyFont="1" applyFill="1" applyAlignment="1">
      <alignment horizontal="center" vertical="center"/>
      <protection/>
    </xf>
    <xf numFmtId="179" fontId="3" fillId="11" borderId="0" xfId="54" applyNumberFormat="1" applyFont="1" applyFill="1" applyAlignment="1">
      <alignment vertical="center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181" fontId="3" fillId="0" borderId="9" xfId="54" applyNumberFormat="1" applyFont="1" applyFill="1" applyBorder="1" applyAlignment="1" applyProtection="1">
      <alignment horizontal="right" vertical="center" wrapText="1"/>
      <protection/>
    </xf>
    <xf numFmtId="179" fontId="3" fillId="0" borderId="9" xfId="54" applyNumberFormat="1" applyFont="1" applyFill="1" applyBorder="1" applyAlignment="1">
      <alignment horizontal="center" vertical="center"/>
      <protection/>
    </xf>
    <xf numFmtId="0" fontId="2" fillId="0" borderId="0" xfId="54" applyFill="1">
      <alignment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vertical="center" wrapText="1"/>
      <protection/>
    </xf>
    <xf numFmtId="0" fontId="3" fillId="0" borderId="0" xfId="56" applyFont="1" applyFill="1" applyAlignment="1">
      <alignment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176" fontId="3" fillId="11" borderId="11" xfId="56" applyNumberFormat="1" applyFont="1" applyFill="1" applyBorder="1" applyAlignment="1">
      <alignment horizontal="center" vertical="center" wrapText="1"/>
      <protection/>
    </xf>
    <xf numFmtId="176" fontId="3" fillId="0" borderId="11" xfId="56" applyNumberFormat="1" applyFont="1" applyFill="1" applyBorder="1" applyAlignment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Alignment="1">
      <alignment horizontal="right" vertical="top"/>
      <protection/>
    </xf>
    <xf numFmtId="0" fontId="2" fillId="11" borderId="11" xfId="56" applyFill="1" applyBorder="1" applyAlignment="1">
      <alignment horizontal="center" vertical="center"/>
      <protection/>
    </xf>
    <xf numFmtId="0" fontId="3" fillId="11" borderId="10" xfId="56" applyFont="1" applyFill="1" applyBorder="1" applyAlignment="1">
      <alignment horizontal="center" vertical="center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9" xfId="56" applyFont="1" applyFill="1" applyBorder="1" applyAlignment="1">
      <alignment horizontal="centerContinuous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2" fillId="0" borderId="0" xfId="57" applyFill="1">
      <alignment vertical="center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1" xfId="57" applyFont="1" applyFill="1" applyBorder="1" applyAlignment="1">
      <alignment horizontal="center" vertical="center" wrapText="1"/>
      <protection/>
    </xf>
    <xf numFmtId="184" fontId="3" fillId="0" borderId="13" xfId="57" applyNumberFormat="1" applyFont="1" applyFill="1" applyBorder="1" applyAlignment="1" applyProtection="1">
      <alignment horizontal="right" vertical="center" wrapText="1"/>
      <protection/>
    </xf>
    <xf numFmtId="184" fontId="3" fillId="0" borderId="9" xfId="57" applyNumberFormat="1" applyFont="1" applyFill="1" applyBorder="1" applyAlignment="1" applyProtection="1">
      <alignment horizontal="right" vertical="center" wrapText="1"/>
      <protection/>
    </xf>
    <xf numFmtId="184" fontId="3" fillId="0" borderId="12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0" borderId="0" xfId="57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7" applyFont="1" applyFill="1" applyBorder="1" applyAlignment="1">
      <alignment horizontal="center" vertical="center"/>
      <protection/>
    </xf>
    <xf numFmtId="184" fontId="3" fillId="0" borderId="13" xfId="57" applyNumberFormat="1" applyFont="1" applyFill="1" applyBorder="1" applyAlignment="1" applyProtection="1">
      <alignment horizontal="right" vertical="center" wrapText="1"/>
      <protection locked="0"/>
    </xf>
    <xf numFmtId="184" fontId="3" fillId="0" borderId="9" xfId="57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9" xfId="60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59" applyNumberFormat="1" applyFont="1" applyFill="1" applyBorder="1" applyAlignment="1" applyProtection="1">
      <alignment horizontal="left" vertical="center" wrapText="1"/>
      <protection locked="0"/>
    </xf>
    <xf numFmtId="49" fontId="3" fillId="11" borderId="9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3" applyNumberFormat="1" applyFont="1" applyFill="1" applyBorder="1" applyAlignment="1" applyProtection="1">
      <alignment horizontal="left" vertical="center"/>
      <protection locked="0"/>
    </xf>
    <xf numFmtId="0" fontId="3" fillId="0" borderId="9" xfId="40" applyFont="1" applyFill="1" applyBorder="1" applyAlignment="1" applyProtection="1">
      <alignment vertical="center"/>
      <protection locked="0"/>
    </xf>
    <xf numFmtId="49" fontId="3" fillId="0" borderId="9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45" applyNumberFormat="1" applyFont="1" applyFill="1" applyBorder="1" applyAlignment="1" applyProtection="1">
      <alignment horizontal="left" vertical="center" wrapText="1"/>
      <protection locked="0"/>
    </xf>
    <xf numFmtId="0" fontId="3" fillId="0" borderId="9" xfId="45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45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0" xfId="57" applyNumberFormat="1" applyFont="1" applyFill="1" applyAlignment="1" applyProtection="1">
      <alignment horizontal="center" vertical="center"/>
      <protection/>
    </xf>
    <xf numFmtId="0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3" xfId="57" applyFont="1" applyFill="1" applyBorder="1" applyAlignment="1">
      <alignment horizontal="center" vertical="center" wrapText="1"/>
      <protection/>
    </xf>
    <xf numFmtId="0" fontId="3" fillId="11" borderId="17" xfId="57" applyFont="1" applyFill="1" applyBorder="1" applyAlignment="1">
      <alignment horizontal="center" vertical="center" wrapText="1"/>
      <protection/>
    </xf>
    <xf numFmtId="0" fontId="2" fillId="0" borderId="17" xfId="57" applyNumberFormat="1" applyFont="1" applyFill="1" applyBorder="1" applyAlignment="1" applyProtection="1">
      <alignment vertical="center"/>
      <protection/>
    </xf>
    <xf numFmtId="0" fontId="2" fillId="0" borderId="9" xfId="57" applyNumberFormat="1" applyFont="1" applyFill="1" applyBorder="1" applyAlignment="1" applyProtection="1">
      <alignment vertical="center"/>
      <protection/>
    </xf>
    <xf numFmtId="0" fontId="6" fillId="0" borderId="0" xfId="56" applyNumberFormat="1" applyFont="1" applyFill="1" applyAlignment="1" applyProtection="1">
      <alignment horizontal="center" vertical="center"/>
      <protection/>
    </xf>
    <xf numFmtId="0" fontId="3" fillId="0" borderId="18" xfId="56" applyNumberFormat="1" applyFont="1" applyFill="1" applyBorder="1" applyAlignment="1" applyProtection="1">
      <alignment horizontal="right" vertic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49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13" xfId="56" applyFont="1" applyFill="1" applyBorder="1" applyAlignment="1">
      <alignment horizontal="center" vertical="center" wrapText="1"/>
      <protection/>
    </xf>
    <xf numFmtId="0" fontId="3" fillId="11" borderId="22" xfId="56" applyNumberFormat="1" applyFont="1" applyFill="1" applyBorder="1" applyAlignment="1" applyProtection="1">
      <alignment horizontal="center" vertical="center"/>
      <protection/>
    </xf>
    <xf numFmtId="0" fontId="3" fillId="11" borderId="13" xfId="56" applyNumberFormat="1" applyFont="1" applyFill="1" applyBorder="1" applyAlignment="1" applyProtection="1">
      <alignment horizontal="center" vertical="center"/>
      <protection/>
    </xf>
    <xf numFmtId="0" fontId="3" fillId="11" borderId="17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2" fillId="11" borderId="14" xfId="54" applyFont="1" applyFill="1" applyBorder="1" applyAlignment="1">
      <alignment horizontal="center" vertical="center" wrapText="1"/>
      <protection/>
    </xf>
    <xf numFmtId="0" fontId="2" fillId="11" borderId="14" xfId="54" applyFont="1" applyFill="1" applyBorder="1" applyAlignment="1" applyProtection="1">
      <alignment horizontal="center" vertical="center" wrapText="1"/>
      <protection locked="0"/>
    </xf>
    <xf numFmtId="0" fontId="2" fillId="11" borderId="9" xfId="54" applyFont="1" applyFill="1" applyBorder="1" applyAlignment="1">
      <alignment horizontal="center" vertical="center" wrapText="1"/>
      <protection/>
    </xf>
    <xf numFmtId="0" fontId="2" fillId="11" borderId="17" xfId="54" applyFont="1" applyFill="1" applyBorder="1" applyAlignment="1">
      <alignment horizontal="center" vertical="center" wrapText="1"/>
      <protection/>
    </xf>
    <xf numFmtId="179" fontId="3" fillId="11" borderId="17" xfId="54" applyNumberFormat="1" applyFont="1" applyFill="1" applyBorder="1" applyAlignment="1" applyProtection="1">
      <alignment horizontal="center" vertical="center" wrapText="1"/>
      <protection/>
    </xf>
    <xf numFmtId="17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7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1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11" borderId="18" xfId="54" applyNumberFormat="1" applyFont="1" applyFill="1" applyBorder="1" applyAlignment="1" applyProtection="1">
      <alignment horizontal="right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8" applyNumberFormat="1" applyFont="1" applyFill="1" applyBorder="1" applyAlignment="1" applyProtection="1">
      <alignment horizontal="center" vertical="center" wrapText="1"/>
      <protection/>
    </xf>
    <xf numFmtId="0" fontId="2" fillId="11" borderId="9" xfId="61" applyFont="1" applyFill="1" applyBorder="1" applyAlignment="1">
      <alignment horizontal="center" vertical="center" wrapText="1"/>
      <protection/>
    </xf>
    <xf numFmtId="0" fontId="2" fillId="11" borderId="11" xfId="61" applyFont="1" applyFill="1" applyBorder="1" applyAlignment="1">
      <alignment horizontal="center" vertical="center" wrapText="1"/>
      <protection/>
    </xf>
    <xf numFmtId="0" fontId="2" fillId="11" borderId="10" xfId="61" applyFont="1" applyFill="1" applyBorder="1" applyAlignment="1">
      <alignment horizontal="center" vertical="center" wrapText="1"/>
      <protection/>
    </xf>
    <xf numFmtId="0" fontId="2" fillId="11" borderId="17" xfId="61" applyFont="1" applyFill="1" applyBorder="1" applyAlignment="1">
      <alignment horizontal="center" vertical="center" wrapText="1"/>
      <protection/>
    </xf>
    <xf numFmtId="0" fontId="6" fillId="0" borderId="0" xfId="58" applyNumberFormat="1" applyFont="1" applyFill="1" applyAlignment="1" applyProtection="1">
      <alignment horizontal="center" vertical="center" wrapText="1"/>
      <protection/>
    </xf>
    <xf numFmtId="0" fontId="3" fillId="0" borderId="18" xfId="58" applyNumberFormat="1" applyFont="1" applyFill="1" applyBorder="1" applyAlignment="1" applyProtection="1">
      <alignment horizontal="righ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2" fillId="0" borderId="18" xfId="49" applyNumberFormat="1" applyFont="1" applyFill="1" applyBorder="1" applyAlignment="1" applyProtection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right" vertical="center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19" xfId="52" applyFont="1" applyFill="1" applyBorder="1" applyAlignment="1">
      <alignment horizontal="center" vertical="center" wrapText="1"/>
      <protection/>
    </xf>
    <xf numFmtId="0" fontId="3" fillId="11" borderId="14" xfId="52" applyNumberFormat="1" applyFont="1" applyFill="1" applyBorder="1" applyAlignment="1" applyProtection="1">
      <alignment horizontal="center" vertical="center" wrapText="1"/>
      <protection/>
    </xf>
    <xf numFmtId="0" fontId="3" fillId="11" borderId="12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10" xfId="51" applyNumberFormat="1" applyFont="1" applyFill="1" applyBorder="1" applyAlignment="1" applyProtection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right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18" xfId="44" applyNumberFormat="1" applyFont="1" applyFill="1" applyBorder="1" applyAlignment="1" applyProtection="1">
      <alignment horizontal="right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8" xfId="43" applyNumberFormat="1" applyFont="1" applyFill="1" applyBorder="1" applyAlignment="1" applyProtection="1">
      <alignment horizontal="right" vertical="center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14" xfId="53" applyFont="1" applyFill="1" applyBorder="1" applyAlignment="1">
      <alignment horizontal="center" vertical="center" wrapText="1"/>
      <protection/>
    </xf>
    <xf numFmtId="0" fontId="3" fillId="11" borderId="22" xfId="53" applyFont="1" applyFill="1" applyBorder="1" applyAlignment="1">
      <alignment horizontal="center" vertical="center" wrapText="1"/>
      <protection/>
    </xf>
    <xf numFmtId="0" fontId="3" fillId="11" borderId="13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2" fillId="11" borderId="20" xfId="50" applyFont="1" applyFill="1" applyBorder="1" applyAlignment="1">
      <alignment horizontal="center" vertical="center" wrapText="1"/>
      <protection/>
    </xf>
    <xf numFmtId="0" fontId="2" fillId="11" borderId="15" xfId="50" applyFont="1" applyFill="1" applyBorder="1" applyAlignment="1" applyProtection="1">
      <alignment horizontal="center" vertical="center" wrapText="1"/>
      <protection locked="0"/>
    </xf>
    <xf numFmtId="0" fontId="2" fillId="11" borderId="23" xfId="50" applyFont="1" applyFill="1" applyBorder="1" applyAlignment="1">
      <alignment horizontal="center" vertical="center" wrapText="1"/>
      <protection/>
    </xf>
    <xf numFmtId="0" fontId="2" fillId="11" borderId="9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8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3" xfId="50" applyNumberFormat="1" applyFont="1" applyFill="1" applyBorder="1" applyAlignment="1" applyProtection="1">
      <alignment horizontal="center" vertical="center"/>
      <protection/>
    </xf>
    <xf numFmtId="0" fontId="3" fillId="11" borderId="12" xfId="50" applyNumberFormat="1" applyFont="1" applyFill="1" applyBorder="1" applyAlignment="1" applyProtection="1">
      <alignment horizontal="center" vertical="center"/>
      <protection/>
    </xf>
    <xf numFmtId="0" fontId="3" fillId="11" borderId="14" xfId="5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11" borderId="22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14" xfId="48" applyNumberFormat="1" applyFont="1" applyFill="1" applyBorder="1" applyAlignment="1" applyProtection="1">
      <alignment horizontal="center" vertical="center" wrapText="1"/>
      <protection/>
    </xf>
    <xf numFmtId="0" fontId="2" fillId="11" borderId="14" xfId="48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7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Font="1" applyBorder="1" applyAlignment="1">
      <alignment horizontal="right" vertical="center"/>
      <protection/>
    </xf>
    <xf numFmtId="0" fontId="2" fillId="0" borderId="18" xfId="47" applyBorder="1" applyAlignment="1">
      <alignment horizontal="right" vertical="center"/>
      <protection/>
    </xf>
    <xf numFmtId="0" fontId="3" fillId="0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2" fillId="0" borderId="20" xfId="46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22" xfId="46" applyNumberFormat="1" applyFont="1" applyFill="1" applyBorder="1" applyAlignment="1" applyProtection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23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45" applyFont="1" applyAlignment="1">
      <alignment horizontal="center" vertical="center"/>
      <protection/>
    </xf>
    <xf numFmtId="0" fontId="5" fillId="11" borderId="14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/>
      <protection/>
    </xf>
    <xf numFmtId="0" fontId="5" fillId="11" borderId="13" xfId="45" applyNumberFormat="1" applyFont="1" applyFill="1" applyBorder="1" applyAlignment="1" applyProtection="1">
      <alignment horizontal="center" vertical="center"/>
      <protection/>
    </xf>
    <xf numFmtId="0" fontId="5" fillId="11" borderId="9" xfId="45" applyNumberFormat="1" applyFont="1" applyFill="1" applyBorder="1" applyAlignment="1" applyProtection="1">
      <alignment horizontal="center" vertical="center" wrapText="1"/>
      <protection/>
    </xf>
    <xf numFmtId="0" fontId="5" fillId="11" borderId="14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Alignment="1" applyProtection="1">
      <alignment horizontal="center" vertical="center"/>
      <protection/>
    </xf>
    <xf numFmtId="0" fontId="5" fillId="11" borderId="9" xfId="59" applyNumberFormat="1" applyFont="1" applyFill="1" applyBorder="1" applyAlignment="1" applyProtection="1">
      <alignment horizontal="center" vertical="center" wrapText="1"/>
      <protection/>
    </xf>
    <xf numFmtId="0" fontId="5" fillId="11" borderId="11" xfId="59" applyNumberFormat="1" applyFont="1" applyFill="1" applyBorder="1" applyAlignment="1" applyProtection="1">
      <alignment horizontal="center" vertical="center" wrapText="1"/>
      <protection/>
    </xf>
    <xf numFmtId="0" fontId="5" fillId="11" borderId="17" xfId="59" applyNumberFormat="1" applyFont="1" applyFill="1" applyBorder="1" applyAlignment="1" applyProtection="1">
      <alignment horizontal="center" vertical="center" wrapText="1"/>
      <protection/>
    </xf>
    <xf numFmtId="0" fontId="5" fillId="11" borderId="13" xfId="59" applyNumberFormat="1" applyFont="1" applyFill="1" applyBorder="1" applyAlignment="1" applyProtection="1">
      <alignment horizontal="center" vertical="center" wrapText="1"/>
      <protection/>
    </xf>
    <xf numFmtId="0" fontId="5" fillId="11" borderId="14" xfId="59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9" fontId="3" fillId="11" borderId="18" xfId="54" applyNumberFormat="1" applyFont="1" applyFill="1" applyBorder="1" applyAlignment="1">
      <alignment horizontal="left" vertical="center"/>
      <protection/>
    </xf>
    <xf numFmtId="49" fontId="3" fillId="11" borderId="18" xfId="54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8" xfId="58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8" xfId="49" applyFont="1" applyBorder="1" applyAlignment="1">
      <alignment horizontal="left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55" applyFont="1" applyBorder="1" applyAlignment="1">
      <alignment horizontal="left" vertical="center"/>
      <protection/>
    </xf>
    <xf numFmtId="0" fontId="3" fillId="0" borderId="0" xfId="44" applyFont="1" applyAlignment="1">
      <alignment horizontal="left" vertical="center"/>
      <protection/>
    </xf>
    <xf numFmtId="0" fontId="3" fillId="0" borderId="0" xfId="43" applyFont="1" applyAlignment="1">
      <alignment horizontal="left" vertical="center"/>
      <protection/>
    </xf>
    <xf numFmtId="0" fontId="3" fillId="0" borderId="18" xfId="53" applyFont="1" applyBorder="1" applyAlignment="1">
      <alignment horizontal="left" vertical="center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8" xfId="48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left" vertical="center"/>
    </xf>
    <xf numFmtId="0" fontId="2" fillId="0" borderId="0" xfId="46" applyAlignment="1">
      <alignment horizontal="left" vertical="center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59" applyFont="1" applyAlignment="1">
      <alignment horizontal="left" vertical="center"/>
      <protection/>
    </xf>
    <xf numFmtId="10" fontId="0" fillId="0" borderId="0" xfId="33" applyNumberFormat="1" applyFont="1" applyFill="1" applyAlignment="1">
      <alignment/>
    </xf>
    <xf numFmtId="0" fontId="3" fillId="0" borderId="18" xfId="44" applyFont="1" applyBorder="1" applyAlignment="1">
      <alignment horizontal="left" vertical="center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>
      <alignment vertical="center"/>
      <protection/>
    </xf>
    <xf numFmtId="0" fontId="3" fillId="0" borderId="11" xfId="56" applyFont="1" applyFill="1" applyBorder="1" applyAlignment="1">
      <alignment vertical="center" wrapText="1"/>
      <protection/>
    </xf>
    <xf numFmtId="49" fontId="3" fillId="0" borderId="9" xfId="56" applyNumberFormat="1" applyFont="1" applyFill="1" applyBorder="1" applyAlignment="1">
      <alignment vertical="center" wrapText="1"/>
      <protection/>
    </xf>
    <xf numFmtId="0" fontId="3" fillId="0" borderId="9" xfId="56" applyFont="1" applyFill="1" applyBorder="1" applyAlignment="1">
      <alignment horizontal="left" vertical="center" wrapText="1"/>
      <protection/>
    </xf>
    <xf numFmtId="0" fontId="3" fillId="0" borderId="9" xfId="57" applyNumberFormat="1" applyFont="1" applyFill="1" applyBorder="1" applyAlignment="1" applyProtection="1">
      <alignment vertical="center"/>
      <protection locked="0"/>
    </xf>
    <xf numFmtId="49" fontId="3" fillId="0" borderId="9" xfId="56" applyNumberFormat="1" applyFont="1" applyFill="1" applyBorder="1" applyAlignment="1" applyProtection="1">
      <alignment vertical="center"/>
      <protection/>
    </xf>
    <xf numFmtId="0" fontId="3" fillId="0" borderId="9" xfId="56" applyFont="1" applyFill="1" applyBorder="1" applyAlignment="1">
      <alignment vertical="center"/>
      <protection/>
    </xf>
    <xf numFmtId="0" fontId="3" fillId="0" borderId="9" xfId="57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57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7" applyNumberFormat="1" applyFont="1" applyFill="1" applyBorder="1" applyAlignment="1" applyProtection="1">
      <alignment horizontal="left" vertical="center" wrapText="1"/>
      <protection locked="0"/>
    </xf>
    <xf numFmtId="0" fontId="3" fillId="0" borderId="9" xfId="49" applyFont="1" applyFill="1" applyBorder="1" applyAlignment="1">
      <alignment horizontal="left" vertical="center" wrapText="1"/>
      <protection/>
    </xf>
    <xf numFmtId="0" fontId="3" fillId="0" borderId="9" xfId="49" applyFont="1" applyFill="1" applyBorder="1" applyAlignment="1">
      <alignment horizontal="left" vertical="center" wrapText="1"/>
      <protection/>
    </xf>
    <xf numFmtId="0" fontId="8" fillId="11" borderId="9" xfId="49" applyFont="1" applyFill="1" applyBorder="1" applyAlignment="1">
      <alignment horizontal="left" vertical="center" wrapText="1"/>
      <protection/>
    </xf>
    <xf numFmtId="0" fontId="8" fillId="11" borderId="9" xfId="49" applyFont="1" applyFill="1" applyBorder="1" applyAlignment="1">
      <alignment horizontal="left" vertical="center" wrapText="1"/>
      <protection/>
    </xf>
    <xf numFmtId="0" fontId="3" fillId="11" borderId="9" xfId="49" applyFont="1" applyFill="1" applyBorder="1" applyAlignment="1">
      <alignment horizontal="left" vertical="center" wrapText="1"/>
      <protection/>
    </xf>
    <xf numFmtId="0" fontId="3" fillId="11" borderId="9" xfId="49" applyFont="1" applyFill="1" applyBorder="1" applyAlignment="1" applyProtection="1">
      <alignment horizontal="left" vertical="center" wrapText="1"/>
      <protection locked="0"/>
    </xf>
    <xf numFmtId="0" fontId="3" fillId="11" borderId="9" xfId="49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3" fillId="11" borderId="9" xfId="49" applyFont="1" applyFill="1" applyBorder="1" applyAlignment="1">
      <alignment horizontal="left" vertical="center" wrapText="1"/>
      <protection/>
    </xf>
    <xf numFmtId="0" fontId="3" fillId="0" borderId="9" xfId="51" applyFont="1" applyFill="1" applyBorder="1" applyAlignment="1">
      <alignment horizontal="left" vertical="center"/>
      <protection/>
    </xf>
    <xf numFmtId="43" fontId="3" fillId="11" borderId="9" xfId="49" applyNumberFormat="1" applyFont="1" applyFill="1" applyBorder="1" applyAlignment="1">
      <alignment horizontal="center" vertical="center" wrapText="1"/>
      <protection/>
    </xf>
    <xf numFmtId="43" fontId="3" fillId="11" borderId="13" xfId="51" applyNumberFormat="1" applyFont="1" applyFill="1" applyBorder="1" applyAlignment="1" applyProtection="1">
      <alignment horizontal="center" vertical="center" wrapText="1"/>
      <protection/>
    </xf>
    <xf numFmtId="43" fontId="3" fillId="11" borderId="9" xfId="51" applyNumberFormat="1" applyFont="1" applyFill="1" applyBorder="1" applyAlignment="1" applyProtection="1">
      <alignment horizontal="center" vertical="center" wrapText="1"/>
      <protection/>
    </xf>
    <xf numFmtId="43" fontId="3" fillId="11" borderId="9" xfId="51" applyNumberFormat="1" applyFont="1" applyFill="1" applyBorder="1" applyAlignment="1" applyProtection="1">
      <alignment horizontal="center" vertical="center" wrapText="1"/>
      <protection locked="0"/>
    </xf>
    <xf numFmtId="43" fontId="3" fillId="0" borderId="9" xfId="51" applyNumberFormat="1" applyFont="1" applyFill="1" applyBorder="1" applyAlignment="1" applyProtection="1">
      <alignment horizontal="center" vertical="center" wrapText="1"/>
      <protection locked="0"/>
    </xf>
    <xf numFmtId="43" fontId="2" fillId="0" borderId="9" xfId="51" applyNumberFormat="1" applyFont="1" applyFill="1" applyBorder="1" applyAlignment="1" applyProtection="1">
      <alignment horizontal="center" vertical="center" wrapText="1"/>
      <protection locked="0"/>
    </xf>
    <xf numFmtId="43" fontId="3" fillId="0" borderId="9" xfId="51" applyNumberFormat="1" applyFont="1" applyFill="1" applyBorder="1" applyAlignment="1">
      <alignment horizontal="center" vertical="center"/>
      <protection/>
    </xf>
    <xf numFmtId="43" fontId="3" fillId="11" borderId="9" xfId="51" applyNumberFormat="1" applyFont="1" applyFill="1" applyBorder="1" applyAlignment="1">
      <alignment horizontal="center" vertical="center"/>
      <protection/>
    </xf>
    <xf numFmtId="43" fontId="3" fillId="0" borderId="9" xfId="51" applyNumberFormat="1" applyFont="1" applyFill="1" applyBorder="1" applyAlignment="1" applyProtection="1">
      <alignment horizontal="center" vertical="center"/>
      <protection/>
    </xf>
    <xf numFmtId="43" fontId="2" fillId="0" borderId="9" xfId="51" applyNumberFormat="1" applyFill="1" applyBorder="1" applyAlignment="1">
      <alignment horizontal="center" vertical="center"/>
      <protection/>
    </xf>
    <xf numFmtId="177" fontId="3" fillId="0" borderId="9" xfId="55" applyNumberFormat="1" applyFont="1" applyFill="1" applyBorder="1" applyAlignment="1" applyProtection="1">
      <alignment horizontal="center" vertical="center" wrapText="1"/>
      <protection/>
    </xf>
    <xf numFmtId="177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58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55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43" applyNumberFormat="1" applyFont="1" applyFill="1" applyBorder="1" applyAlignment="1">
      <alignment horizontal="right" vertical="center" wrapText="1"/>
      <protection/>
    </xf>
    <xf numFmtId="177" fontId="3" fillId="0" borderId="9" xfId="41" applyNumberFormat="1" applyFont="1" applyFill="1" applyBorder="1" applyAlignment="1">
      <alignment horizontal="center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11" xfId="43" applyFont="1" applyFill="1" applyBorder="1" applyAlignment="1">
      <alignment horizontal="center" vertical="center" wrapText="1"/>
      <protection/>
    </xf>
    <xf numFmtId="177" fontId="3" fillId="0" borderId="9" xfId="41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43" applyNumberFormat="1" applyFont="1" applyFill="1" applyBorder="1" applyAlignment="1" applyProtection="1">
      <alignment horizontal="right" vertical="center" wrapText="1"/>
      <protection locked="0"/>
    </xf>
    <xf numFmtId="49" fontId="3" fillId="11" borderId="9" xfId="51" applyNumberFormat="1" applyFont="1" applyFill="1" applyBorder="1" applyAlignment="1" applyProtection="1">
      <alignment horizontal="left" vertical="center" wrapText="1"/>
      <protection/>
    </xf>
    <xf numFmtId="49" fontId="3" fillId="11" borderId="9" xfId="49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3" applyNumberFormat="1" applyFont="1" applyFill="1" applyBorder="1" applyAlignment="1" applyProtection="1">
      <alignment horizontal="left" vertical="center"/>
      <protection locked="0"/>
    </xf>
    <xf numFmtId="49" fontId="3" fillId="11" borderId="9" xfId="49" applyNumberFormat="1" applyFont="1" applyFill="1" applyBorder="1" applyAlignment="1">
      <alignment horizontal="left" vertical="center" wrapText="1"/>
      <protection/>
    </xf>
    <xf numFmtId="43" fontId="3" fillId="11" borderId="9" xfId="47" applyNumberFormat="1" applyFont="1" applyFill="1" applyBorder="1" applyAlignment="1">
      <alignment horizontal="center" vertical="center" wrapText="1"/>
      <protection/>
    </xf>
    <xf numFmtId="43" fontId="2" fillId="0" borderId="9" xfId="47" applyNumberFormat="1" applyFont="1" applyFill="1" applyBorder="1" applyAlignment="1" applyProtection="1">
      <alignment horizontal="center" vertical="center" wrapText="1"/>
      <protection/>
    </xf>
    <xf numFmtId="43" fontId="2" fillId="0" borderId="9" xfId="47" applyNumberFormat="1" applyFill="1" applyBorder="1" applyAlignment="1">
      <alignment horizontal="center" vertical="center" wrapText="1"/>
      <protection/>
    </xf>
    <xf numFmtId="43" fontId="2" fillId="0" borderId="9" xfId="47" applyNumberFormat="1" applyBorder="1" applyAlignment="1">
      <alignment horizontal="center" vertical="center" wrapText="1"/>
      <protection/>
    </xf>
    <xf numFmtId="176" fontId="3" fillId="0" borderId="13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42" applyFont="1" applyBorder="1" applyAlignment="1" applyProtection="1">
      <alignment horizontal="center" vertical="center" wrapText="1"/>
      <protection locked="0"/>
    </xf>
    <xf numFmtId="176" fontId="3" fillId="0" borderId="13" xfId="46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46" applyNumberFormat="1" applyFont="1" applyFill="1" applyBorder="1" applyAlignment="1" applyProtection="1">
      <alignment horizontal="center" vertical="center" wrapText="1"/>
      <protection/>
    </xf>
    <xf numFmtId="178" fontId="3" fillId="0" borderId="12" xfId="46" applyNumberFormat="1" applyFont="1" applyFill="1" applyBorder="1" applyAlignment="1" applyProtection="1">
      <alignment horizontal="center" vertical="center" wrapText="1"/>
      <protection/>
    </xf>
    <xf numFmtId="178" fontId="3" fillId="0" borderId="13" xfId="46" applyNumberFormat="1" applyFont="1" applyFill="1" applyBorder="1" applyAlignment="1" applyProtection="1">
      <alignment horizontal="center" vertical="center" wrapText="1"/>
      <protection locked="0"/>
    </xf>
    <xf numFmtId="178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8" xfId="53" applyFont="1" applyBorder="1" applyAlignment="1">
      <alignment horizontal="left" vertical="center"/>
      <protection/>
    </xf>
    <xf numFmtId="176" fontId="3" fillId="0" borderId="12" xfId="53" applyNumberFormat="1" applyFont="1" applyFill="1" applyBorder="1" applyAlignment="1" applyProtection="1">
      <alignment horizontal="center" vertical="center" wrapText="1"/>
      <protection/>
    </xf>
    <xf numFmtId="176" fontId="3" fillId="0" borderId="9" xfId="53" applyNumberFormat="1" applyFont="1" applyFill="1" applyBorder="1" applyAlignment="1" applyProtection="1">
      <alignment horizontal="center" vertical="center" wrapText="1"/>
      <protection/>
    </xf>
    <xf numFmtId="177" fontId="3" fillId="0" borderId="9" xfId="40" applyNumberFormat="1" applyFont="1" applyFill="1" applyBorder="1" applyAlignment="1" applyProtection="1">
      <alignment horizontal="center" vertical="center"/>
      <protection locked="0"/>
    </xf>
    <xf numFmtId="176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53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53" applyNumberFormat="1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_06一般公共预算基本支出表" xfId="41"/>
    <cellStyle name="常规 5" xfId="42"/>
    <cellStyle name="常规_01024199FB0E4AA990B5AE7002822FBB" xfId="43"/>
    <cellStyle name="常规_0B6CD2B80CC44853A61EA0F3C70718A7" xfId="44"/>
    <cellStyle name="常规_10FFF10EDCCA4317905A55AF0DC4BD23" xfId="45"/>
    <cellStyle name="常规_16D242D3E8CA48A39E7BABAD4C2ADF34" xfId="46"/>
    <cellStyle name="常规_234CAB730E9A49B381A8B2597D07D694" xfId="47"/>
    <cellStyle name="常规_385200E607F04804B5C7988757B03D63" xfId="48"/>
    <cellStyle name="常规_39487248717147F198562F069F2ADD01" xfId="49"/>
    <cellStyle name="常规_5E9FB8AE66E14E3CBF0A58F4E691094F" xfId="50"/>
    <cellStyle name="常规_76F45534EFC8460DA0F4824A8C8A34BC" xfId="51"/>
    <cellStyle name="常规_895BA4DC252E44F38DB6B1093505760C" xfId="52"/>
    <cellStyle name="常规_9BD24174709145A1A19E8F64762D88B5" xfId="53"/>
    <cellStyle name="常规_AB1B1E38243A4EE5BA45BBBA49A942B7" xfId="54"/>
    <cellStyle name="常规_E8AF75BCA17C4A7BA79F29CA83B6F5A7" xfId="55"/>
    <cellStyle name="常规_EA9ADEE351EC4FBE8D6B10FECBD78F3B" xfId="56"/>
    <cellStyle name="常规_F2C9F44EAE6D41698431DB70DDBCF964" xfId="57"/>
    <cellStyle name="常规_FA85956AF29D46888C80C611E9FB4855" xfId="58"/>
    <cellStyle name="常规_FDEBF98641054675A285ACB70D2F65A1" xfId="59"/>
    <cellStyle name="常规_部门收支总表" xfId="60"/>
    <cellStyle name="常规_工资福利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zoomScalePageLayoutView="0" workbookViewId="0" topLeftCell="A1">
      <selection activeCell="I8" sqref="I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25"/>
      <c r="B1" s="226"/>
      <c r="C1" s="226"/>
      <c r="D1" s="226"/>
      <c r="E1" s="226"/>
      <c r="H1" s="346" t="s">
        <v>0</v>
      </c>
    </row>
    <row r="2" spans="1:8" ht="20.25" customHeight="1">
      <c r="A2" s="364" t="s">
        <v>1</v>
      </c>
      <c r="B2" s="364"/>
      <c r="C2" s="364"/>
      <c r="D2" s="364"/>
      <c r="E2" s="364"/>
      <c r="F2" s="364"/>
      <c r="G2" s="364"/>
      <c r="H2" s="364"/>
    </row>
    <row r="3" spans="1:8" ht="16.5" customHeight="1">
      <c r="A3" s="527" t="s">
        <v>301</v>
      </c>
      <c r="B3" s="527"/>
      <c r="C3" s="228"/>
      <c r="D3" s="228"/>
      <c r="E3" s="229"/>
      <c r="H3" s="230" t="s">
        <v>2</v>
      </c>
    </row>
    <row r="4" spans="1:8" ht="16.5" customHeight="1">
      <c r="A4" s="231" t="s">
        <v>3</v>
      </c>
      <c r="B4" s="231"/>
      <c r="C4" s="365" t="s">
        <v>4</v>
      </c>
      <c r="D4" s="365"/>
      <c r="E4" s="365"/>
      <c r="F4" s="365"/>
      <c r="G4" s="365"/>
      <c r="H4" s="365"/>
    </row>
    <row r="5" spans="1:8" ht="15" customHeight="1">
      <c r="A5" s="232" t="s">
        <v>5</v>
      </c>
      <c r="B5" s="232" t="s">
        <v>6</v>
      </c>
      <c r="C5" s="233" t="s">
        <v>7</v>
      </c>
      <c r="D5" s="232" t="s">
        <v>6</v>
      </c>
      <c r="E5" s="233" t="s">
        <v>8</v>
      </c>
      <c r="F5" s="232" t="s">
        <v>6</v>
      </c>
      <c r="G5" s="233" t="s">
        <v>9</v>
      </c>
      <c r="H5" s="232" t="s">
        <v>6</v>
      </c>
    </row>
    <row r="6" spans="1:8" s="20" customFormat="1" ht="15" customHeight="1">
      <c r="A6" s="234" t="s">
        <v>10</v>
      </c>
      <c r="B6" s="235">
        <f>SUM(B7:B8)</f>
        <v>65.9</v>
      </c>
      <c r="C6" s="234" t="s">
        <v>11</v>
      </c>
      <c r="D6" s="350"/>
      <c r="E6" s="234" t="s">
        <v>12</v>
      </c>
      <c r="F6" s="235">
        <f>SUM(F7:F9)</f>
        <v>47.9</v>
      </c>
      <c r="G6" s="237" t="s">
        <v>13</v>
      </c>
      <c r="H6" s="351">
        <f>F7</f>
        <v>34.8</v>
      </c>
    </row>
    <row r="7" spans="1:8" s="20" customFormat="1" ht="15" customHeight="1">
      <c r="A7" s="234" t="s">
        <v>14</v>
      </c>
      <c r="B7" s="235">
        <f>'2、部门收入总表'!E7</f>
        <v>65.9</v>
      </c>
      <c r="C7" s="237" t="s">
        <v>15</v>
      </c>
      <c r="D7" s="350"/>
      <c r="E7" s="234" t="s">
        <v>16</v>
      </c>
      <c r="F7" s="235">
        <f>'4、部门支出总表（分类）'!H11</f>
        <v>34.8</v>
      </c>
      <c r="G7" s="237" t="s">
        <v>17</v>
      </c>
      <c r="H7" s="351">
        <f>F8+F11</f>
        <v>24.5</v>
      </c>
    </row>
    <row r="8" spans="1:9" s="20" customFormat="1" ht="15" customHeight="1">
      <c r="A8" s="234" t="s">
        <v>18</v>
      </c>
      <c r="B8" s="235">
        <f>'2、部门收入总表'!F7</f>
        <v>0</v>
      </c>
      <c r="C8" s="234" t="s">
        <v>19</v>
      </c>
      <c r="D8" s="350"/>
      <c r="E8" s="234" t="s">
        <v>20</v>
      </c>
      <c r="F8" s="235">
        <f>'4、部门支出总表（分类）'!I11</f>
        <v>6.500000000000001</v>
      </c>
      <c r="G8" s="237" t="s">
        <v>21</v>
      </c>
      <c r="H8" s="351">
        <f>F16</f>
        <v>0</v>
      </c>
      <c r="I8" s="549"/>
    </row>
    <row r="9" spans="1:8" s="20" customFormat="1" ht="15" customHeight="1">
      <c r="A9" s="234" t="s">
        <v>22</v>
      </c>
      <c r="B9" s="235">
        <f>'2、部门收入总表'!G7</f>
        <v>0</v>
      </c>
      <c r="C9" s="234" t="s">
        <v>23</v>
      </c>
      <c r="D9" s="350"/>
      <c r="E9" s="234" t="s">
        <v>24</v>
      </c>
      <c r="F9" s="235">
        <f>'4、部门支出总表（分类）'!J11</f>
        <v>6.6</v>
      </c>
      <c r="G9" s="237" t="s">
        <v>25</v>
      </c>
      <c r="H9" s="351">
        <f>F15</f>
        <v>0</v>
      </c>
    </row>
    <row r="10" spans="1:8" s="20" customFormat="1" ht="15" customHeight="1">
      <c r="A10" s="234" t="s">
        <v>26</v>
      </c>
      <c r="B10" s="235">
        <f>'2、部门收入总表'!H7</f>
        <v>0</v>
      </c>
      <c r="C10" s="234" t="s">
        <v>27</v>
      </c>
      <c r="D10" s="350">
        <v>65.9</v>
      </c>
      <c r="E10" s="234" t="s">
        <v>28</v>
      </c>
      <c r="F10" s="235">
        <f>SUM(F11:F17)</f>
        <v>18</v>
      </c>
      <c r="G10" s="237" t="s">
        <v>29</v>
      </c>
      <c r="H10" s="351"/>
    </row>
    <row r="11" spans="1:8" s="20" customFormat="1" ht="15" customHeight="1">
      <c r="A11" s="234" t="s">
        <v>30</v>
      </c>
      <c r="B11" s="235">
        <f>'2、部门收入总表'!I7</f>
        <v>0</v>
      </c>
      <c r="C11" s="234" t="s">
        <v>31</v>
      </c>
      <c r="D11" s="350"/>
      <c r="E11" s="352" t="s">
        <v>32</v>
      </c>
      <c r="F11" s="235">
        <f>'4、部门支出总表（分类）'!L12</f>
        <v>18</v>
      </c>
      <c r="G11" s="237" t="s">
        <v>33</v>
      </c>
      <c r="H11" s="351"/>
    </row>
    <row r="12" spans="1:8" s="20" customFormat="1" ht="15" customHeight="1">
      <c r="A12" s="234" t="s">
        <v>34</v>
      </c>
      <c r="B12" s="235">
        <f>'2、部门收入总表'!J7</f>
        <v>0</v>
      </c>
      <c r="C12" s="234" t="s">
        <v>35</v>
      </c>
      <c r="D12" s="350"/>
      <c r="E12" s="352" t="s">
        <v>36</v>
      </c>
      <c r="F12" s="235">
        <f>'4、部门支出总表（分类）'!M12</f>
        <v>0</v>
      </c>
      <c r="G12" s="237" t="s">
        <v>37</v>
      </c>
      <c r="H12" s="351">
        <f>F12</f>
        <v>0</v>
      </c>
    </row>
    <row r="13" spans="1:8" s="20" customFormat="1" ht="15" customHeight="1">
      <c r="A13" s="234" t="s">
        <v>38</v>
      </c>
      <c r="B13" s="235">
        <f>'2、部门收入总表'!K7</f>
        <v>0</v>
      </c>
      <c r="C13" s="234" t="s">
        <v>39</v>
      </c>
      <c r="D13" s="350"/>
      <c r="E13" s="352" t="s">
        <v>40</v>
      </c>
      <c r="F13" s="235">
        <f>'4、部门支出总表（分类）'!N12</f>
        <v>0</v>
      </c>
      <c r="G13" s="237" t="s">
        <v>41</v>
      </c>
      <c r="H13" s="351"/>
    </row>
    <row r="14" spans="1:8" s="20" customFormat="1" ht="15" customHeight="1">
      <c r="A14" s="234" t="s">
        <v>42</v>
      </c>
      <c r="B14" s="235">
        <f>'2、部门收入总表'!L7</f>
        <v>0</v>
      </c>
      <c r="C14" s="234" t="s">
        <v>43</v>
      </c>
      <c r="D14" s="350"/>
      <c r="E14" s="352" t="s">
        <v>44</v>
      </c>
      <c r="F14" s="235">
        <f>'4、部门支出总表（分类）'!O12</f>
        <v>0</v>
      </c>
      <c r="G14" s="237" t="s">
        <v>45</v>
      </c>
      <c r="H14" s="351">
        <f>F9</f>
        <v>6.6</v>
      </c>
    </row>
    <row r="15" spans="1:8" s="20" customFormat="1" ht="15" customHeight="1">
      <c r="A15" s="234"/>
      <c r="B15" s="235"/>
      <c r="C15" s="234" t="s">
        <v>46</v>
      </c>
      <c r="D15" s="350"/>
      <c r="E15" s="352" t="s">
        <v>47</v>
      </c>
      <c r="F15" s="235">
        <f>'4、部门支出总表（分类）'!P12</f>
        <v>0</v>
      </c>
      <c r="G15" s="237" t="s">
        <v>48</v>
      </c>
      <c r="H15" s="351">
        <f>F14</f>
        <v>0</v>
      </c>
    </row>
    <row r="16" spans="1:8" s="20" customFormat="1" ht="15" customHeight="1">
      <c r="A16" s="238"/>
      <c r="B16" s="235"/>
      <c r="C16" s="234" t="s">
        <v>49</v>
      </c>
      <c r="D16" s="350"/>
      <c r="E16" s="352" t="s">
        <v>50</v>
      </c>
      <c r="F16" s="235">
        <f>'4、部门支出总表（分类）'!Q12</f>
        <v>0</v>
      </c>
      <c r="G16" s="237" t="s">
        <v>51</v>
      </c>
      <c r="H16" s="351">
        <f>F13</f>
        <v>0</v>
      </c>
    </row>
    <row r="17" spans="1:8" s="20" customFormat="1" ht="15" customHeight="1">
      <c r="A17" s="234"/>
      <c r="B17" s="235"/>
      <c r="C17" s="234" t="s">
        <v>52</v>
      </c>
      <c r="D17" s="350"/>
      <c r="E17" s="352" t="s">
        <v>53</v>
      </c>
      <c r="F17" s="235">
        <f>'4、部门支出总表（分类）'!R12</f>
        <v>0</v>
      </c>
      <c r="G17" s="237" t="s">
        <v>54</v>
      </c>
      <c r="H17" s="351"/>
    </row>
    <row r="18" spans="1:8" s="20" customFormat="1" ht="15" customHeight="1">
      <c r="A18" s="234"/>
      <c r="B18" s="235"/>
      <c r="C18" s="239" t="s">
        <v>55</v>
      </c>
      <c r="D18" s="350"/>
      <c r="E18" s="234" t="s">
        <v>56</v>
      </c>
      <c r="F18" s="235">
        <f>'4、部门支出总表（分类）'!S11</f>
        <v>0</v>
      </c>
      <c r="G18" s="237" t="s">
        <v>57</v>
      </c>
      <c r="H18" s="351"/>
    </row>
    <row r="19" spans="1:8" s="20" customFormat="1" ht="15" customHeight="1">
      <c r="A19" s="238"/>
      <c r="B19" s="235"/>
      <c r="C19" s="239" t="s">
        <v>58</v>
      </c>
      <c r="D19" s="350"/>
      <c r="E19" s="234" t="s">
        <v>59</v>
      </c>
      <c r="F19" s="235">
        <f>'4、部门支出总表（分类）'!T11</f>
        <v>0</v>
      </c>
      <c r="G19" s="237" t="s">
        <v>60</v>
      </c>
      <c r="H19" s="351"/>
    </row>
    <row r="20" spans="1:8" s="20" customFormat="1" ht="15" customHeight="1">
      <c r="A20" s="238"/>
      <c r="B20" s="235"/>
      <c r="C20" s="239" t="s">
        <v>61</v>
      </c>
      <c r="D20" s="350"/>
      <c r="E20" s="234" t="s">
        <v>62</v>
      </c>
      <c r="F20" s="235">
        <f>'4、部门支出总表（分类）'!U11</f>
        <v>0</v>
      </c>
      <c r="G20" s="237" t="s">
        <v>63</v>
      </c>
      <c r="H20" s="351"/>
    </row>
    <row r="21" spans="1:8" s="20" customFormat="1" ht="15" customHeight="1">
      <c r="A21" s="234"/>
      <c r="B21" s="235"/>
      <c r="C21" s="239" t="s">
        <v>64</v>
      </c>
      <c r="D21" s="350"/>
      <c r="E21" s="234"/>
      <c r="F21" s="235"/>
      <c r="G21" s="237"/>
      <c r="H21" s="351"/>
    </row>
    <row r="22" spans="1:8" s="20" customFormat="1" ht="15" customHeight="1">
      <c r="A22" s="234"/>
      <c r="B22" s="235"/>
      <c r="C22" s="239" t="s">
        <v>65</v>
      </c>
      <c r="D22" s="350"/>
      <c r="E22" s="234"/>
      <c r="F22" s="235"/>
      <c r="G22" s="237"/>
      <c r="H22" s="351"/>
    </row>
    <row r="23" spans="1:8" s="20" customFormat="1" ht="15" customHeight="1">
      <c r="A23" s="234"/>
      <c r="B23" s="235"/>
      <c r="C23" s="239" t="s">
        <v>66</v>
      </c>
      <c r="D23" s="350"/>
      <c r="E23" s="234"/>
      <c r="F23" s="235"/>
      <c r="G23" s="237"/>
      <c r="H23" s="351"/>
    </row>
    <row r="24" spans="1:8" s="20" customFormat="1" ht="15" customHeight="1">
      <c r="A24" s="234"/>
      <c r="B24" s="235"/>
      <c r="C24" s="239" t="s">
        <v>67</v>
      </c>
      <c r="D24" s="350"/>
      <c r="E24" s="234"/>
      <c r="F24" s="235"/>
      <c r="G24" s="237"/>
      <c r="H24" s="351"/>
    </row>
    <row r="25" spans="1:8" s="20" customFormat="1" ht="15" customHeight="1">
      <c r="A25" s="234"/>
      <c r="B25" s="235"/>
      <c r="C25" s="239" t="s">
        <v>68</v>
      </c>
      <c r="D25" s="350"/>
      <c r="E25" s="234"/>
      <c r="F25" s="235"/>
      <c r="G25" s="237"/>
      <c r="H25" s="351"/>
    </row>
    <row r="26" spans="1:8" s="20" customFormat="1" ht="15" customHeight="1">
      <c r="A26" s="240" t="s">
        <v>69</v>
      </c>
      <c r="B26" s="235">
        <f>SUM(B7:B25)</f>
        <v>65.9</v>
      </c>
      <c r="C26" s="240" t="s">
        <v>70</v>
      </c>
      <c r="D26" s="235">
        <f>SUM(D6:D25)</f>
        <v>65.9</v>
      </c>
      <c r="E26" s="240" t="s">
        <v>70</v>
      </c>
      <c r="F26" s="235">
        <f>SUM(F11:F25)+F6</f>
        <v>65.9</v>
      </c>
      <c r="G26" s="353" t="s">
        <v>71</v>
      </c>
      <c r="H26" s="351">
        <f>SUM(H6:H25)</f>
        <v>65.89999999999999</v>
      </c>
    </row>
    <row r="27" spans="1:8" s="20" customFormat="1" ht="15" customHeight="1">
      <c r="A27" s="234" t="s">
        <v>72</v>
      </c>
      <c r="B27" s="235">
        <f>'2、部门收入总表'!M7</f>
        <v>0</v>
      </c>
      <c r="C27" s="234"/>
      <c r="D27" s="235"/>
      <c r="E27" s="234"/>
      <c r="F27" s="235"/>
      <c r="G27" s="353"/>
      <c r="H27" s="351"/>
    </row>
    <row r="28" spans="1:8" s="20" customFormat="1" ht="13.5" customHeight="1">
      <c r="A28" s="240" t="s">
        <v>73</v>
      </c>
      <c r="B28" s="235">
        <f>B26+B27</f>
        <v>65.9</v>
      </c>
      <c r="C28" s="240" t="s">
        <v>74</v>
      </c>
      <c r="D28" s="235">
        <f>D26</f>
        <v>65.9</v>
      </c>
      <c r="E28" s="240" t="s">
        <v>74</v>
      </c>
      <c r="F28" s="235">
        <f>F26</f>
        <v>65.9</v>
      </c>
      <c r="G28" s="353" t="s">
        <v>74</v>
      </c>
      <c r="H28" s="351">
        <f>H26</f>
        <v>65.89999999999999</v>
      </c>
    </row>
    <row r="29" spans="1:6" ht="14.25" customHeight="1">
      <c r="A29" s="366"/>
      <c r="B29" s="366"/>
      <c r="C29" s="366"/>
      <c r="D29" s="366"/>
      <c r="E29" s="366"/>
      <c r="F29" s="366"/>
    </row>
  </sheetData>
  <sheetProtection formatCells="0" formatColumns="0" formatRows="0"/>
  <mergeCells count="4">
    <mergeCell ref="A2:H2"/>
    <mergeCell ref="A3:B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zoomScalePageLayoutView="0" workbookViewId="0" topLeftCell="A1">
      <selection activeCell="F10" sqref="F10"/>
    </sheetView>
  </sheetViews>
  <sheetFormatPr defaultColWidth="6.875" defaultRowHeight="22.5" customHeight="1"/>
  <cols>
    <col min="1" max="3" width="3.625" style="245" customWidth="1"/>
    <col min="4" max="4" width="7.875" style="245" customWidth="1"/>
    <col min="5" max="5" width="22.875" style="245" customWidth="1"/>
    <col min="6" max="6" width="8.875" style="245" customWidth="1"/>
    <col min="7" max="12" width="10.375" style="245" customWidth="1"/>
    <col min="13" max="246" width="6.75390625" style="245" customWidth="1"/>
    <col min="247" max="251" width="6.75390625" style="246" customWidth="1"/>
    <col min="252" max="252" width="6.875" style="247" customWidth="1"/>
    <col min="253" max="16384" width="6.875" style="247" customWidth="1"/>
  </cols>
  <sheetData>
    <row r="1" spans="12:252" ht="22.5" customHeight="1">
      <c r="L1" s="245" t="s">
        <v>195</v>
      </c>
      <c r="IR1"/>
    </row>
    <row r="2" spans="1:252" ht="22.5" customHeight="1">
      <c r="A2" s="432" t="s">
        <v>196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IR2"/>
    </row>
    <row r="3" spans="1:252" ht="22.5" customHeight="1">
      <c r="A3" s="536" t="s">
        <v>300</v>
      </c>
      <c r="K3" s="433" t="s">
        <v>77</v>
      </c>
      <c r="L3" s="433"/>
      <c r="IR3"/>
    </row>
    <row r="4" spans="1:252" ht="22.5" customHeight="1">
      <c r="A4" s="434" t="s">
        <v>95</v>
      </c>
      <c r="B4" s="434"/>
      <c r="C4" s="435"/>
      <c r="D4" s="431" t="s">
        <v>122</v>
      </c>
      <c r="E4" s="437" t="s">
        <v>96</v>
      </c>
      <c r="F4" s="431" t="s">
        <v>164</v>
      </c>
      <c r="G4" s="438" t="s">
        <v>197</v>
      </c>
      <c r="H4" s="431" t="s">
        <v>198</v>
      </c>
      <c r="I4" s="431" t="s">
        <v>199</v>
      </c>
      <c r="J4" s="431" t="s">
        <v>200</v>
      </c>
      <c r="K4" s="431" t="s">
        <v>201</v>
      </c>
      <c r="L4" s="431" t="s">
        <v>184</v>
      </c>
      <c r="IR4"/>
    </row>
    <row r="5" spans="1:252" ht="18" customHeight="1">
      <c r="A5" s="431" t="s">
        <v>98</v>
      </c>
      <c r="B5" s="436" t="s">
        <v>99</v>
      </c>
      <c r="C5" s="437" t="s">
        <v>100</v>
      </c>
      <c r="D5" s="431"/>
      <c r="E5" s="437"/>
      <c r="F5" s="431"/>
      <c r="G5" s="438"/>
      <c r="H5" s="431"/>
      <c r="I5" s="431"/>
      <c r="J5" s="431"/>
      <c r="K5" s="431"/>
      <c r="L5" s="431"/>
      <c r="IR5"/>
    </row>
    <row r="6" spans="1:252" ht="18" customHeight="1">
      <c r="A6" s="431"/>
      <c r="B6" s="436"/>
      <c r="C6" s="437"/>
      <c r="D6" s="431"/>
      <c r="E6" s="437"/>
      <c r="F6" s="431"/>
      <c r="G6" s="438"/>
      <c r="H6" s="431"/>
      <c r="I6" s="431"/>
      <c r="J6" s="431"/>
      <c r="K6" s="431"/>
      <c r="L6" s="431"/>
      <c r="IR6"/>
    </row>
    <row r="7" spans="1:252" ht="22.5" customHeight="1">
      <c r="A7" s="248" t="s">
        <v>92</v>
      </c>
      <c r="B7" s="248" t="s">
        <v>92</v>
      </c>
      <c r="C7" s="248" t="s">
        <v>92</v>
      </c>
      <c r="D7" s="248" t="s">
        <v>92</v>
      </c>
      <c r="E7" s="248" t="s">
        <v>92</v>
      </c>
      <c r="F7" s="248">
        <v>1</v>
      </c>
      <c r="G7" s="248">
        <v>2</v>
      </c>
      <c r="H7" s="248">
        <v>3</v>
      </c>
      <c r="I7" s="248">
        <v>4</v>
      </c>
      <c r="J7" s="248">
        <v>5</v>
      </c>
      <c r="K7" s="248">
        <v>6</v>
      </c>
      <c r="L7" s="248">
        <v>7</v>
      </c>
      <c r="M7" s="250"/>
      <c r="N7" s="251"/>
      <c r="IR7"/>
    </row>
    <row r="8" spans="1:14" ht="22.5" customHeight="1">
      <c r="A8" s="39"/>
      <c r="B8" s="39"/>
      <c r="C8" s="39"/>
      <c r="D8" s="39" t="s">
        <v>302</v>
      </c>
      <c r="E8" s="566" t="s">
        <v>303</v>
      </c>
      <c r="F8" s="249">
        <f>F9</f>
        <v>6.6</v>
      </c>
      <c r="G8" s="249">
        <f aca="true" t="shared" si="0" ref="G8:L10">G9</f>
        <v>6.6</v>
      </c>
      <c r="H8" s="249">
        <f t="shared" si="0"/>
        <v>0</v>
      </c>
      <c r="I8" s="249">
        <f t="shared" si="0"/>
        <v>0</v>
      </c>
      <c r="J8" s="249">
        <f t="shared" si="0"/>
        <v>0</v>
      </c>
      <c r="K8" s="249">
        <f t="shared" si="0"/>
        <v>0</v>
      </c>
      <c r="L8" s="249">
        <f t="shared" si="0"/>
        <v>0</v>
      </c>
      <c r="M8" s="250"/>
      <c r="N8" s="251"/>
    </row>
    <row r="9" spans="1:14" ht="22.5" customHeight="1">
      <c r="A9" s="183">
        <v>206</v>
      </c>
      <c r="B9" s="183"/>
      <c r="C9" s="183"/>
      <c r="D9" s="39" t="s">
        <v>302</v>
      </c>
      <c r="E9" s="567" t="s">
        <v>289</v>
      </c>
      <c r="F9" s="249">
        <f>F10</f>
        <v>6.6</v>
      </c>
      <c r="G9" s="249">
        <f t="shared" si="0"/>
        <v>6.6</v>
      </c>
      <c r="H9" s="249">
        <f t="shared" si="0"/>
        <v>0</v>
      </c>
      <c r="I9" s="249">
        <f t="shared" si="0"/>
        <v>0</v>
      </c>
      <c r="J9" s="249">
        <f t="shared" si="0"/>
        <v>0</v>
      </c>
      <c r="K9" s="249">
        <f t="shared" si="0"/>
        <v>0</v>
      </c>
      <c r="L9" s="249">
        <f t="shared" si="0"/>
        <v>0</v>
      </c>
      <c r="M9" s="250"/>
      <c r="N9" s="251"/>
    </row>
    <row r="10" spans="1:14" ht="22.5" customHeight="1">
      <c r="A10" s="183">
        <v>206</v>
      </c>
      <c r="B10" s="355" t="s">
        <v>291</v>
      </c>
      <c r="C10" s="183"/>
      <c r="D10" s="39" t="s">
        <v>302</v>
      </c>
      <c r="E10" s="568" t="s">
        <v>309</v>
      </c>
      <c r="F10" s="249">
        <f>F11</f>
        <v>6.6</v>
      </c>
      <c r="G10" s="249">
        <f t="shared" si="0"/>
        <v>6.6</v>
      </c>
      <c r="H10" s="249">
        <f t="shared" si="0"/>
        <v>0</v>
      </c>
      <c r="I10" s="249">
        <f t="shared" si="0"/>
        <v>0</v>
      </c>
      <c r="J10" s="249">
        <f t="shared" si="0"/>
        <v>0</v>
      </c>
      <c r="K10" s="249">
        <f t="shared" si="0"/>
        <v>0</v>
      </c>
      <c r="L10" s="249">
        <f t="shared" si="0"/>
        <v>0</v>
      </c>
      <c r="M10" s="250"/>
      <c r="N10" s="251"/>
    </row>
    <row r="11" spans="1:252" s="244" customFormat="1" ht="22.5" customHeight="1">
      <c r="A11" s="359" t="s">
        <v>290</v>
      </c>
      <c r="B11" s="359" t="s">
        <v>285</v>
      </c>
      <c r="C11" s="359" t="s">
        <v>285</v>
      </c>
      <c r="D11" s="39" t="s">
        <v>302</v>
      </c>
      <c r="E11" s="569" t="s">
        <v>313</v>
      </c>
      <c r="F11" s="249">
        <f>SUM(G11:L11)</f>
        <v>6.6</v>
      </c>
      <c r="G11" s="249">
        <f>'19、一般-个人和家庭'!G11</f>
        <v>6.6</v>
      </c>
      <c r="H11" s="249">
        <f>'19、一般-个人和家庭'!H11</f>
        <v>0</v>
      </c>
      <c r="I11" s="249">
        <f>'19、一般-个人和家庭'!I11</f>
        <v>0</v>
      </c>
      <c r="J11" s="249">
        <f>'19、一般-个人和家庭'!J11</f>
        <v>0</v>
      </c>
      <c r="K11" s="249">
        <f>'19、一般-个人和家庭'!K11</f>
        <v>0</v>
      </c>
      <c r="L11" s="249">
        <f>'19、一般-个人和家庭'!L11</f>
        <v>0</v>
      </c>
      <c r="M11" s="250"/>
      <c r="N11" s="252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  <c r="HT11" s="250"/>
      <c r="HU11" s="250"/>
      <c r="HV11" s="250"/>
      <c r="HW11" s="250"/>
      <c r="HX11" s="250"/>
      <c r="HY11" s="250"/>
      <c r="HZ11" s="250"/>
      <c r="IA11" s="250"/>
      <c r="IB11" s="250"/>
      <c r="IC11" s="250"/>
      <c r="ID11" s="250"/>
      <c r="IE11" s="250"/>
      <c r="IF11" s="250"/>
      <c r="IG11" s="250"/>
      <c r="IH11" s="250"/>
      <c r="II11" s="250"/>
      <c r="IJ11" s="250"/>
      <c r="IK11" s="250"/>
      <c r="IL11" s="250"/>
      <c r="IM11" s="253"/>
      <c r="IN11" s="253"/>
      <c r="IO11" s="253"/>
      <c r="IP11" s="253"/>
      <c r="IQ11" s="253"/>
      <c r="IR11" s="20"/>
    </row>
    <row r="12" spans="1:252" ht="27.75" customHeight="1">
      <c r="A12" s="250"/>
      <c r="B12" s="250"/>
      <c r="C12" s="250"/>
      <c r="D12" s="250"/>
      <c r="E12" s="119"/>
      <c r="F12" s="120"/>
      <c r="G12" s="120"/>
      <c r="H12"/>
      <c r="I12"/>
      <c r="J12" s="250"/>
      <c r="K12" s="250"/>
      <c r="L12" s="250"/>
      <c r="M12" s="250"/>
      <c r="IR12"/>
    </row>
    <row r="13" spans="1:252" ht="22.5" customHeight="1">
      <c r="A13" s="250"/>
      <c r="B13" s="250"/>
      <c r="C13" s="250"/>
      <c r="D13" s="250"/>
      <c r="E13" s="250"/>
      <c r="F13" s="250"/>
      <c r="H13" s="250"/>
      <c r="I13" s="250"/>
      <c r="J13" s="250"/>
      <c r="K13" s="250"/>
      <c r="L13" s="250"/>
      <c r="M13" s="252"/>
      <c r="IR13"/>
    </row>
    <row r="14" spans="1:252" ht="22.5" customHeight="1">
      <c r="A14" s="250"/>
      <c r="B14" s="250"/>
      <c r="C14" s="250"/>
      <c r="D14" s="250"/>
      <c r="E14" s="250"/>
      <c r="F14" s="250"/>
      <c r="H14" s="250"/>
      <c r="I14" s="250"/>
      <c r="J14" s="250"/>
      <c r="K14" s="250"/>
      <c r="L14" s="250"/>
      <c r="M14" s="251"/>
      <c r="IR14"/>
    </row>
    <row r="15" spans="1:252" ht="22.5" customHeight="1">
      <c r="A15" s="250"/>
      <c r="B15" s="250"/>
      <c r="C15" s="250"/>
      <c r="D15" s="250"/>
      <c r="E15" s="250"/>
      <c r="F15" s="250"/>
      <c r="H15" s="250"/>
      <c r="I15" s="250"/>
      <c r="J15" s="250"/>
      <c r="K15" s="250"/>
      <c r="L15" s="250"/>
      <c r="M15" s="251"/>
      <c r="IR15"/>
    </row>
    <row r="16" spans="1:252" ht="22.5" customHeight="1">
      <c r="A16" s="250"/>
      <c r="E16" s="250"/>
      <c r="F16" s="250"/>
      <c r="H16" s="250"/>
      <c r="I16" s="250"/>
      <c r="J16" s="250"/>
      <c r="K16" s="250"/>
      <c r="L16" s="250"/>
      <c r="M16" s="251"/>
      <c r="IR16"/>
    </row>
    <row r="17" spans="1:252" ht="22.5" customHeight="1">
      <c r="A17" s="250"/>
      <c r="H17" s="250"/>
      <c r="I17" s="250"/>
      <c r="J17" s="250"/>
      <c r="K17" s="250"/>
      <c r="L17" s="250"/>
      <c r="M17" s="251"/>
      <c r="IR17"/>
    </row>
    <row r="18" spans="8:252" ht="22.5" customHeight="1">
      <c r="H18" s="250"/>
      <c r="I18" s="250"/>
      <c r="J18" s="250"/>
      <c r="K18" s="250"/>
      <c r="L18" s="250"/>
      <c r="M18" s="251"/>
      <c r="IR18"/>
    </row>
    <row r="19" spans="8:252" ht="22.5" customHeight="1">
      <c r="H19" s="250"/>
      <c r="I19" s="250"/>
      <c r="J19" s="250"/>
      <c r="K19" s="250"/>
      <c r="M19" s="251"/>
      <c r="IR19"/>
    </row>
    <row r="20" spans="1:252" ht="22.5" customHeight="1">
      <c r="A20"/>
      <c r="B20"/>
      <c r="C20"/>
      <c r="D20"/>
      <c r="E20"/>
      <c r="F20"/>
      <c r="G20"/>
      <c r="H20" s="250"/>
      <c r="M20" s="25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5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5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5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5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5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5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25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25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25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PageLayoutView="0" workbookViewId="0" topLeftCell="A1">
      <selection activeCell="E15" sqref="E15"/>
    </sheetView>
  </sheetViews>
  <sheetFormatPr defaultColWidth="9.00390625" defaultRowHeight="14.25"/>
  <cols>
    <col min="1" max="3" width="5.875" style="0" customWidth="1"/>
    <col min="4" max="4" width="8.50390625" style="0" customWidth="1"/>
    <col min="5" max="5" width="17.25390625" style="0" customWidth="1"/>
    <col min="6" max="6" width="10.375" style="0" customWidth="1"/>
  </cols>
  <sheetData>
    <row r="1" ht="14.25" customHeight="1">
      <c r="K1" t="s">
        <v>202</v>
      </c>
    </row>
    <row r="2" spans="1:11" ht="27" customHeight="1">
      <c r="A2" s="403" t="s">
        <v>203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20.25" customHeight="1">
      <c r="A3" s="534" t="s">
        <v>300</v>
      </c>
      <c r="J3" s="439" t="s">
        <v>77</v>
      </c>
      <c r="K3" s="439"/>
    </row>
    <row r="4" spans="1:11" ht="33" customHeight="1">
      <c r="A4" s="422" t="s">
        <v>95</v>
      </c>
      <c r="B4" s="422"/>
      <c r="C4" s="422"/>
      <c r="D4" s="402" t="s">
        <v>187</v>
      </c>
      <c r="E4" s="402" t="s">
        <v>123</v>
      </c>
      <c r="F4" s="402" t="s">
        <v>112</v>
      </c>
      <c r="G4" s="402"/>
      <c r="H4" s="402"/>
      <c r="I4" s="402"/>
      <c r="J4" s="402"/>
      <c r="K4" s="402"/>
    </row>
    <row r="5" spans="1:11" ht="14.25" customHeight="1">
      <c r="A5" s="402" t="s">
        <v>98</v>
      </c>
      <c r="B5" s="402" t="s">
        <v>99</v>
      </c>
      <c r="C5" s="402" t="s">
        <v>100</v>
      </c>
      <c r="D5" s="402"/>
      <c r="E5" s="402"/>
      <c r="F5" s="402" t="s">
        <v>89</v>
      </c>
      <c r="G5" s="402" t="s">
        <v>204</v>
      </c>
      <c r="H5" s="402" t="s">
        <v>201</v>
      </c>
      <c r="I5" s="402" t="s">
        <v>205</v>
      </c>
      <c r="J5" s="402" t="s">
        <v>197</v>
      </c>
      <c r="K5" s="402" t="s">
        <v>206</v>
      </c>
    </row>
    <row r="6" spans="1:11" ht="32.2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ht="24.75" customHeight="1">
      <c r="A7" s="39"/>
      <c r="B7" s="39"/>
      <c r="C7" s="39"/>
      <c r="D7" s="39" t="s">
        <v>302</v>
      </c>
      <c r="E7" s="566" t="s">
        <v>303</v>
      </c>
      <c r="F7" s="241">
        <f>SUM(G7:K7)</f>
        <v>6.6</v>
      </c>
      <c r="G7" s="241">
        <v>0</v>
      </c>
      <c r="H7" s="241">
        <v>0</v>
      </c>
      <c r="I7" s="241">
        <v>0</v>
      </c>
      <c r="J7" s="241">
        <f>'20、个人家庭(政府预算)(2)'!J7</f>
        <v>6.6</v>
      </c>
      <c r="K7" s="242"/>
    </row>
    <row r="8" spans="1:11" ht="22.5" customHeight="1">
      <c r="A8" s="183">
        <v>206</v>
      </c>
      <c r="B8" s="183"/>
      <c r="C8" s="183"/>
      <c r="D8" s="39" t="s">
        <v>302</v>
      </c>
      <c r="E8" s="567" t="s">
        <v>289</v>
      </c>
      <c r="F8" s="241">
        <f>SUM(G8:K8)</f>
        <v>6.6</v>
      </c>
      <c r="G8" s="241">
        <v>0</v>
      </c>
      <c r="H8" s="241">
        <v>0</v>
      </c>
      <c r="I8" s="241">
        <v>0</v>
      </c>
      <c r="J8" s="241">
        <f>'20、个人家庭(政府预算)(2)'!J8</f>
        <v>6.6</v>
      </c>
      <c r="K8" s="242"/>
    </row>
    <row r="9" spans="1:11" ht="22.5" customHeight="1">
      <c r="A9" s="183">
        <v>206</v>
      </c>
      <c r="B9" s="355" t="s">
        <v>291</v>
      </c>
      <c r="C9" s="183"/>
      <c r="D9" s="39" t="s">
        <v>302</v>
      </c>
      <c r="E9" s="568" t="s">
        <v>309</v>
      </c>
      <c r="F9" s="241">
        <f>SUM(G9:K9)</f>
        <v>6.6</v>
      </c>
      <c r="G9" s="241">
        <v>0</v>
      </c>
      <c r="H9" s="241">
        <v>0</v>
      </c>
      <c r="I9" s="241">
        <v>0</v>
      </c>
      <c r="J9" s="241">
        <f>'20、个人家庭(政府预算)(2)'!J9</f>
        <v>6.6</v>
      </c>
      <c r="K9" s="242"/>
    </row>
    <row r="10" spans="1:11" s="20" customFormat="1" ht="22.5" customHeight="1">
      <c r="A10" s="359" t="s">
        <v>290</v>
      </c>
      <c r="B10" s="359" t="s">
        <v>285</v>
      </c>
      <c r="C10" s="359" t="s">
        <v>285</v>
      </c>
      <c r="D10" s="39" t="s">
        <v>302</v>
      </c>
      <c r="E10" s="569" t="s">
        <v>313</v>
      </c>
      <c r="F10" s="241">
        <f>SUM(G10:K10)</f>
        <v>6.6</v>
      </c>
      <c r="G10" s="241">
        <f>'20、个人家庭(政府预算)(2)'!G10</f>
        <v>0</v>
      </c>
      <c r="H10" s="241">
        <f>'20、个人家庭(政府预算)(2)'!H10</f>
        <v>0</v>
      </c>
      <c r="I10" s="241">
        <f>'20、个人家庭(政府预算)(2)'!I10</f>
        <v>0</v>
      </c>
      <c r="J10" s="241">
        <f>'20、个人家庭(政府预算)(2)'!J10</f>
        <v>6.6</v>
      </c>
      <c r="K10" s="243">
        <f>'20、个人家庭(政府预算)(2)'!K10</f>
        <v>0</v>
      </c>
    </row>
    <row r="11" spans="2:4" ht="23.25" customHeight="1">
      <c r="B11" s="119"/>
      <c r="C11" s="120"/>
      <c r="D11" s="120"/>
    </row>
  </sheetData>
  <sheetProtection formatCells="0" formatColumns="0" formatRows="0"/>
  <mergeCells count="15"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3" sqref="A3:C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25"/>
      <c r="B1" s="226"/>
      <c r="C1" s="226"/>
      <c r="D1" s="226"/>
      <c r="E1" s="226"/>
      <c r="F1" s="227" t="s">
        <v>207</v>
      </c>
    </row>
    <row r="2" spans="1:6" ht="24" customHeight="1">
      <c r="A2" s="364" t="s">
        <v>208</v>
      </c>
      <c r="B2" s="364"/>
      <c r="C2" s="364"/>
      <c r="D2" s="364"/>
      <c r="E2" s="364"/>
      <c r="F2" s="364"/>
    </row>
    <row r="3" spans="1:6" ht="14.25" customHeight="1">
      <c r="A3" s="537" t="str">
        <f>'1、部门收支总表'!A3</f>
        <v>部门:岳阳县科学技术协会</v>
      </c>
      <c r="B3" s="537"/>
      <c r="C3" s="537"/>
      <c r="D3" s="229"/>
      <c r="E3" s="229"/>
      <c r="F3" s="230" t="s">
        <v>2</v>
      </c>
    </row>
    <row r="4" spans="1:6" ht="17.25" customHeight="1">
      <c r="A4" s="231" t="s">
        <v>3</v>
      </c>
      <c r="B4" s="231"/>
      <c r="C4" s="231" t="s">
        <v>4</v>
      </c>
      <c r="D4" s="231"/>
      <c r="E4" s="231"/>
      <c r="F4" s="231"/>
    </row>
    <row r="5" spans="1:6" ht="17.25" customHeight="1">
      <c r="A5" s="232" t="s">
        <v>5</v>
      </c>
      <c r="B5" s="232" t="s">
        <v>6</v>
      </c>
      <c r="C5" s="233" t="s">
        <v>5</v>
      </c>
      <c r="D5" s="232" t="s">
        <v>80</v>
      </c>
      <c r="E5" s="233" t="s">
        <v>209</v>
      </c>
      <c r="F5" s="232" t="s">
        <v>210</v>
      </c>
    </row>
    <row r="6" spans="1:6" s="20" customFormat="1" ht="15" customHeight="1">
      <c r="A6" s="234" t="s">
        <v>211</v>
      </c>
      <c r="B6" s="235">
        <f>SUM(B7:B8)</f>
        <v>65.9</v>
      </c>
      <c r="C6" s="234" t="s">
        <v>11</v>
      </c>
      <c r="D6" s="153"/>
      <c r="E6" s="236"/>
      <c r="F6" s="236"/>
    </row>
    <row r="7" spans="1:6" s="20" customFormat="1" ht="15" customHeight="1">
      <c r="A7" s="234" t="s">
        <v>212</v>
      </c>
      <c r="B7" s="235">
        <f>'13、一般预算支出'!F11+'13、一般预算支出'!F12</f>
        <v>65.9</v>
      </c>
      <c r="C7" s="237" t="s">
        <v>15</v>
      </c>
      <c r="D7" s="153">
        <f aca="true" t="shared" si="0" ref="D7:D25">E7+F7</f>
        <v>0</v>
      </c>
      <c r="E7" s="236"/>
      <c r="F7" s="236"/>
    </row>
    <row r="8" spans="1:6" s="20" customFormat="1" ht="15" customHeight="1">
      <c r="A8" s="234" t="s">
        <v>18</v>
      </c>
      <c r="B8" s="235">
        <f>'24、专户'!F8</f>
        <v>0</v>
      </c>
      <c r="C8" s="234" t="s">
        <v>19</v>
      </c>
      <c r="D8" s="153">
        <f t="shared" si="0"/>
        <v>0</v>
      </c>
      <c r="E8" s="236"/>
      <c r="F8" s="236"/>
    </row>
    <row r="9" spans="1:6" s="20" customFormat="1" ht="15" customHeight="1">
      <c r="A9" s="234" t="s">
        <v>213</v>
      </c>
      <c r="B9" s="235">
        <f>'22、政府性基金'!F8</f>
        <v>0</v>
      </c>
      <c r="C9" s="234" t="s">
        <v>23</v>
      </c>
      <c r="D9" s="153">
        <f t="shared" si="0"/>
        <v>0</v>
      </c>
      <c r="E9" s="236"/>
      <c r="F9" s="236"/>
    </row>
    <row r="10" spans="1:6" s="20" customFormat="1" ht="15" customHeight="1">
      <c r="A10" s="234"/>
      <c r="B10" s="235"/>
      <c r="C10" s="234" t="s">
        <v>27</v>
      </c>
      <c r="D10" s="153">
        <v>65.9</v>
      </c>
      <c r="E10" s="236">
        <v>65.9</v>
      </c>
      <c r="F10" s="236">
        <f>B9</f>
        <v>0</v>
      </c>
    </row>
    <row r="11" spans="1:6" s="20" customFormat="1" ht="15" customHeight="1">
      <c r="A11" s="234"/>
      <c r="B11" s="235"/>
      <c r="C11" s="234" t="s">
        <v>31</v>
      </c>
      <c r="D11" s="153">
        <f t="shared" si="0"/>
        <v>0</v>
      </c>
      <c r="E11" s="236"/>
      <c r="F11" s="236"/>
    </row>
    <row r="12" spans="1:6" s="20" customFormat="1" ht="15" customHeight="1">
      <c r="A12" s="234"/>
      <c r="B12" s="235"/>
      <c r="C12" s="234" t="s">
        <v>35</v>
      </c>
      <c r="D12" s="153">
        <f t="shared" si="0"/>
        <v>0</v>
      </c>
      <c r="E12" s="236"/>
      <c r="F12" s="236"/>
    </row>
    <row r="13" spans="1:6" s="20" customFormat="1" ht="15" customHeight="1">
      <c r="A13" s="234"/>
      <c r="B13" s="235"/>
      <c r="C13" s="234" t="s">
        <v>39</v>
      </c>
      <c r="D13" s="153">
        <f t="shared" si="0"/>
        <v>0</v>
      </c>
      <c r="E13" s="236"/>
      <c r="F13" s="236"/>
    </row>
    <row r="14" spans="1:6" s="20" customFormat="1" ht="15" customHeight="1">
      <c r="A14" s="238"/>
      <c r="B14" s="235"/>
      <c r="C14" s="234" t="s">
        <v>43</v>
      </c>
      <c r="D14" s="153">
        <f t="shared" si="0"/>
        <v>0</v>
      </c>
      <c r="E14" s="236"/>
      <c r="F14" s="236"/>
    </row>
    <row r="15" spans="1:6" s="20" customFormat="1" ht="15" customHeight="1">
      <c r="A15" s="234"/>
      <c r="B15" s="235"/>
      <c r="C15" s="234" t="s">
        <v>46</v>
      </c>
      <c r="D15" s="153">
        <f t="shared" si="0"/>
        <v>0</v>
      </c>
      <c r="E15" s="236"/>
      <c r="F15" s="236"/>
    </row>
    <row r="16" spans="1:6" s="20" customFormat="1" ht="15" customHeight="1">
      <c r="A16" s="234"/>
      <c r="B16" s="235"/>
      <c r="C16" s="234" t="s">
        <v>49</v>
      </c>
      <c r="D16" s="153">
        <f t="shared" si="0"/>
        <v>0</v>
      </c>
      <c r="E16" s="236"/>
      <c r="F16" s="236"/>
    </row>
    <row r="17" spans="1:6" s="20" customFormat="1" ht="15" customHeight="1">
      <c r="A17" s="234"/>
      <c r="B17" s="235"/>
      <c r="C17" s="234" t="s">
        <v>52</v>
      </c>
      <c r="D17" s="153">
        <f t="shared" si="0"/>
        <v>0</v>
      </c>
      <c r="E17" s="236"/>
      <c r="F17" s="236"/>
    </row>
    <row r="18" spans="1:6" s="20" customFormat="1" ht="15" customHeight="1">
      <c r="A18" s="234"/>
      <c r="B18" s="235"/>
      <c r="C18" s="239" t="s">
        <v>55</v>
      </c>
      <c r="D18" s="153">
        <f t="shared" si="0"/>
        <v>0</v>
      </c>
      <c r="E18" s="236"/>
      <c r="F18" s="236"/>
    </row>
    <row r="19" spans="1:6" s="20" customFormat="1" ht="15" customHeight="1">
      <c r="A19" s="234"/>
      <c r="B19" s="235"/>
      <c r="C19" s="239" t="s">
        <v>58</v>
      </c>
      <c r="D19" s="153">
        <f t="shared" si="0"/>
        <v>0</v>
      </c>
      <c r="E19" s="236"/>
      <c r="F19" s="236"/>
    </row>
    <row r="20" spans="1:6" s="20" customFormat="1" ht="15" customHeight="1">
      <c r="A20" s="234"/>
      <c r="B20" s="235"/>
      <c r="C20" s="239" t="s">
        <v>61</v>
      </c>
      <c r="D20" s="153">
        <f t="shared" si="0"/>
        <v>0</v>
      </c>
      <c r="E20" s="236"/>
      <c r="F20" s="236"/>
    </row>
    <row r="21" spans="1:6" s="20" customFormat="1" ht="15" customHeight="1">
      <c r="A21" s="234"/>
      <c r="B21" s="235"/>
      <c r="C21" s="239" t="s">
        <v>64</v>
      </c>
      <c r="D21" s="153">
        <f t="shared" si="0"/>
        <v>0</v>
      </c>
      <c r="E21" s="236"/>
      <c r="F21" s="236"/>
    </row>
    <row r="22" spans="1:6" s="20" customFormat="1" ht="15" customHeight="1">
      <c r="A22" s="234"/>
      <c r="B22" s="235"/>
      <c r="C22" s="239" t="s">
        <v>65</v>
      </c>
      <c r="D22" s="153">
        <f t="shared" si="0"/>
        <v>0</v>
      </c>
      <c r="E22" s="236"/>
      <c r="F22" s="236"/>
    </row>
    <row r="23" spans="1:6" s="20" customFormat="1" ht="15" customHeight="1">
      <c r="A23" s="234"/>
      <c r="B23" s="235"/>
      <c r="C23" s="239" t="s">
        <v>66</v>
      </c>
      <c r="D23" s="153">
        <f t="shared" si="0"/>
        <v>0</v>
      </c>
      <c r="E23" s="236"/>
      <c r="F23" s="236"/>
    </row>
    <row r="24" spans="1:6" s="20" customFormat="1" ht="15" customHeight="1">
      <c r="A24" s="234"/>
      <c r="B24" s="235"/>
      <c r="C24" s="239" t="s">
        <v>67</v>
      </c>
      <c r="D24" s="153">
        <f t="shared" si="0"/>
        <v>0</v>
      </c>
      <c r="E24" s="236"/>
      <c r="F24" s="236"/>
    </row>
    <row r="25" spans="1:6" s="20" customFormat="1" ht="15" customHeight="1">
      <c r="A25" s="234"/>
      <c r="B25" s="235"/>
      <c r="C25" s="239" t="s">
        <v>68</v>
      </c>
      <c r="D25" s="153">
        <f t="shared" si="0"/>
        <v>0</v>
      </c>
      <c r="E25" s="236"/>
      <c r="F25" s="236"/>
    </row>
    <row r="26" spans="1:6" s="20" customFormat="1" ht="15" customHeight="1">
      <c r="A26" s="240" t="s">
        <v>69</v>
      </c>
      <c r="B26" s="235">
        <f>B6+B9</f>
        <v>65.9</v>
      </c>
      <c r="C26" s="240" t="s">
        <v>70</v>
      </c>
      <c r="D26" s="153">
        <f>SUM(E26:F26)</f>
        <v>65.9</v>
      </c>
      <c r="E26" s="153">
        <f>SUM(E6:E25)</f>
        <v>65.9</v>
      </c>
      <c r="F26" s="153">
        <f>SUM(F6:F25)</f>
        <v>0</v>
      </c>
    </row>
    <row r="27" spans="1:6" ht="14.25" customHeight="1">
      <c r="A27" s="440"/>
      <c r="B27" s="440"/>
      <c r="C27" s="440"/>
      <c r="D27" s="440"/>
      <c r="E27" s="440"/>
      <c r="F27" s="44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"/>
  <sheetViews>
    <sheetView showGridLines="0" showZeros="0" zoomScalePageLayoutView="0" workbookViewId="0" topLeftCell="D2">
      <selection activeCell="K8" activeCellId="1" sqref="G8 K8"/>
    </sheetView>
  </sheetViews>
  <sheetFormatPr defaultColWidth="6.875" defaultRowHeight="18.75" customHeight="1"/>
  <cols>
    <col min="1" max="2" width="5.375" style="195" customWidth="1"/>
    <col min="3" max="3" width="5.375" style="196" customWidth="1"/>
    <col min="4" max="4" width="7.625" style="197" customWidth="1"/>
    <col min="5" max="5" width="24.125" style="198" customWidth="1"/>
    <col min="6" max="13" width="8.625" style="199" customWidth="1"/>
    <col min="14" max="18" width="8.625" style="200" customWidth="1"/>
    <col min="19" max="19" width="8.625" style="201" customWidth="1"/>
    <col min="20" max="247" width="8.00390625" style="200" customWidth="1"/>
    <col min="248" max="252" width="6.875" style="201" customWidth="1"/>
    <col min="253" max="16384" width="6.875" style="201" customWidth="1"/>
  </cols>
  <sheetData>
    <row r="1" spans="1:252" ht="23.2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Q1" s="202"/>
      <c r="R1" s="202"/>
      <c r="S1" s="202" t="s">
        <v>214</v>
      </c>
      <c r="IN1"/>
      <c r="IO1"/>
      <c r="IP1"/>
      <c r="IQ1"/>
      <c r="IR1"/>
    </row>
    <row r="2" spans="1:252" ht="23.25" customHeight="1">
      <c r="A2" s="442" t="s">
        <v>215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IN2"/>
      <c r="IO2"/>
      <c r="IP2"/>
      <c r="IQ2"/>
      <c r="IR2"/>
    </row>
    <row r="3" spans="1:252" s="193" customFormat="1" ht="23.25" customHeight="1">
      <c r="A3" s="203" t="s">
        <v>300</v>
      </c>
      <c r="B3" s="203"/>
      <c r="C3" s="204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Q3" s="202"/>
      <c r="R3" s="202"/>
      <c r="S3" s="222" t="s">
        <v>77</v>
      </c>
      <c r="IN3"/>
      <c r="IO3"/>
      <c r="IP3"/>
      <c r="IQ3"/>
      <c r="IR3"/>
    </row>
    <row r="4" spans="1:252" s="193" customFormat="1" ht="23.25" customHeight="1">
      <c r="A4" s="205" t="s">
        <v>103</v>
      </c>
      <c r="B4" s="205"/>
      <c r="C4" s="205"/>
      <c r="D4" s="441" t="s">
        <v>78</v>
      </c>
      <c r="E4" s="441" t="s">
        <v>96</v>
      </c>
      <c r="F4" s="444" t="s">
        <v>216</v>
      </c>
      <c r="G4" s="206" t="s">
        <v>105</v>
      </c>
      <c r="H4" s="206"/>
      <c r="I4" s="206"/>
      <c r="J4" s="206"/>
      <c r="K4" s="206" t="s">
        <v>106</v>
      </c>
      <c r="L4" s="206"/>
      <c r="M4" s="206"/>
      <c r="N4" s="206"/>
      <c r="O4" s="206"/>
      <c r="P4" s="206"/>
      <c r="Q4" s="206"/>
      <c r="R4" s="206"/>
      <c r="S4" s="441" t="s">
        <v>109</v>
      </c>
      <c r="IN4"/>
      <c r="IO4"/>
      <c r="IP4"/>
      <c r="IQ4"/>
      <c r="IR4"/>
    </row>
    <row r="5" spans="1:252" s="193" customFormat="1" ht="23.25" customHeight="1">
      <c r="A5" s="441" t="s">
        <v>98</v>
      </c>
      <c r="B5" s="441" t="s">
        <v>99</v>
      </c>
      <c r="C5" s="443" t="s">
        <v>100</v>
      </c>
      <c r="D5" s="441"/>
      <c r="E5" s="441"/>
      <c r="F5" s="445"/>
      <c r="G5" s="441" t="s">
        <v>80</v>
      </c>
      <c r="H5" s="441" t="s">
        <v>110</v>
      </c>
      <c r="I5" s="441" t="s">
        <v>111</v>
      </c>
      <c r="J5" s="441" t="s">
        <v>112</v>
      </c>
      <c r="K5" s="441" t="s">
        <v>80</v>
      </c>
      <c r="L5" s="441" t="s">
        <v>113</v>
      </c>
      <c r="M5" s="441" t="s">
        <v>114</v>
      </c>
      <c r="N5" s="441" t="s">
        <v>115</v>
      </c>
      <c r="O5" s="441" t="s">
        <v>116</v>
      </c>
      <c r="P5" s="441" t="s">
        <v>117</v>
      </c>
      <c r="Q5" s="441" t="s">
        <v>118</v>
      </c>
      <c r="R5" s="441" t="s">
        <v>119</v>
      </c>
      <c r="S5" s="441"/>
      <c r="IN5"/>
      <c r="IO5"/>
      <c r="IP5"/>
      <c r="IQ5"/>
      <c r="IR5"/>
    </row>
    <row r="6" spans="1:252" ht="31.5" customHeight="1">
      <c r="A6" s="441"/>
      <c r="B6" s="441"/>
      <c r="C6" s="443"/>
      <c r="D6" s="441"/>
      <c r="E6" s="441"/>
      <c r="F6" s="446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IN6"/>
      <c r="IO6"/>
      <c r="IP6"/>
      <c r="IQ6"/>
      <c r="IR6"/>
    </row>
    <row r="7" spans="1:252" ht="23.25" customHeight="1">
      <c r="A7" s="208" t="s">
        <v>92</v>
      </c>
      <c r="B7" s="208"/>
      <c r="C7" s="208" t="s">
        <v>92</v>
      </c>
      <c r="D7" s="208" t="s">
        <v>92</v>
      </c>
      <c r="E7" s="208" t="s">
        <v>92</v>
      </c>
      <c r="F7" s="208">
        <v>1</v>
      </c>
      <c r="G7" s="208">
        <v>2</v>
      </c>
      <c r="H7" s="208">
        <v>3</v>
      </c>
      <c r="I7" s="208">
        <v>4</v>
      </c>
      <c r="J7" s="221">
        <v>5</v>
      </c>
      <c r="K7" s="221">
        <v>6</v>
      </c>
      <c r="L7" s="221">
        <v>7</v>
      </c>
      <c r="M7" s="221">
        <v>8</v>
      </c>
      <c r="N7" s="216">
        <v>9</v>
      </c>
      <c r="O7" s="216">
        <v>10</v>
      </c>
      <c r="P7" s="221">
        <v>11</v>
      </c>
      <c r="Q7" s="221">
        <v>12</v>
      </c>
      <c r="R7" s="221">
        <v>13</v>
      </c>
      <c r="S7" s="223">
        <v>14</v>
      </c>
      <c r="IN7"/>
      <c r="IO7"/>
      <c r="IP7"/>
      <c r="IQ7"/>
      <c r="IR7"/>
    </row>
    <row r="8" spans="1:19" ht="23.25" customHeight="1">
      <c r="A8" s="39"/>
      <c r="B8" s="39"/>
      <c r="C8" s="39"/>
      <c r="D8" s="39" t="s">
        <v>302</v>
      </c>
      <c r="E8" s="566" t="s">
        <v>303</v>
      </c>
      <c r="F8" s="572">
        <v>65.9</v>
      </c>
      <c r="G8" s="572">
        <v>47.9</v>
      </c>
      <c r="H8" s="572">
        <v>34.8</v>
      </c>
      <c r="I8" s="572">
        <v>6.500000000000001</v>
      </c>
      <c r="J8" s="572">
        <v>6.6</v>
      </c>
      <c r="K8" s="572">
        <v>18</v>
      </c>
      <c r="L8" s="572">
        <v>18</v>
      </c>
      <c r="M8" s="572"/>
      <c r="N8" s="572"/>
      <c r="O8" s="572"/>
      <c r="P8" s="572"/>
      <c r="Q8" s="572"/>
      <c r="R8" s="572"/>
      <c r="S8" s="572"/>
    </row>
    <row r="9" spans="1:19" ht="23.25" customHeight="1">
      <c r="A9" s="39">
        <f>'15、一般-工资福利'!A9</f>
        <v>206</v>
      </c>
      <c r="B9" s="39"/>
      <c r="C9" s="39"/>
      <c r="D9" s="39" t="s">
        <v>302</v>
      </c>
      <c r="E9" s="566" t="s">
        <v>304</v>
      </c>
      <c r="F9" s="572">
        <v>65.9</v>
      </c>
      <c r="G9" s="572">
        <v>47.9</v>
      </c>
      <c r="H9" s="572">
        <v>34.8</v>
      </c>
      <c r="I9" s="572">
        <v>6.500000000000001</v>
      </c>
      <c r="J9" s="572">
        <v>6.6</v>
      </c>
      <c r="K9" s="572">
        <v>18</v>
      </c>
      <c r="L9" s="572">
        <v>18</v>
      </c>
      <c r="M9" s="572"/>
      <c r="N9" s="572"/>
      <c r="O9" s="572"/>
      <c r="P9" s="572"/>
      <c r="Q9" s="572"/>
      <c r="R9" s="572"/>
      <c r="S9" s="572"/>
    </row>
    <row r="10" spans="1:19" ht="23.25" customHeight="1">
      <c r="A10" s="39">
        <f>'15、一般-工资福利'!A10</f>
        <v>206</v>
      </c>
      <c r="B10" s="39" t="str">
        <f>'15、一般-工资福利'!B10</f>
        <v>01</v>
      </c>
      <c r="C10" s="39"/>
      <c r="D10" s="39" t="s">
        <v>302</v>
      </c>
      <c r="E10" s="570" t="s">
        <v>306</v>
      </c>
      <c r="F10" s="572">
        <v>65.9</v>
      </c>
      <c r="G10" s="572">
        <v>47.9</v>
      </c>
      <c r="H10" s="572">
        <v>34.8</v>
      </c>
      <c r="I10" s="572">
        <v>6.500000000000001</v>
      </c>
      <c r="J10" s="572">
        <v>6.6</v>
      </c>
      <c r="K10" s="572">
        <v>18</v>
      </c>
      <c r="L10" s="572">
        <v>18</v>
      </c>
      <c r="M10" s="572"/>
      <c r="N10" s="572"/>
      <c r="O10" s="572"/>
      <c r="P10" s="572"/>
      <c r="Q10" s="572"/>
      <c r="R10" s="572"/>
      <c r="S10" s="572"/>
    </row>
    <row r="11" spans="1:252" s="194" customFormat="1" ht="23.25" customHeight="1">
      <c r="A11" s="39" t="str">
        <f>'15、一般-工资福利'!A11</f>
        <v>206</v>
      </c>
      <c r="B11" s="39" t="str">
        <f>'15、一般-工资福利'!B11</f>
        <v>01</v>
      </c>
      <c r="C11" s="39" t="str">
        <f>'15、一般-工资福利'!C11</f>
        <v>01</v>
      </c>
      <c r="D11" s="39" t="s">
        <v>302</v>
      </c>
      <c r="E11" s="570" t="s">
        <v>310</v>
      </c>
      <c r="F11" s="573">
        <v>47.9</v>
      </c>
      <c r="G11" s="573">
        <v>47.9</v>
      </c>
      <c r="H11" s="573">
        <v>34.8</v>
      </c>
      <c r="I11" s="573">
        <v>6.500000000000001</v>
      </c>
      <c r="J11" s="573">
        <v>6.6</v>
      </c>
      <c r="K11" s="574"/>
      <c r="L11" s="575"/>
      <c r="M11" s="576"/>
      <c r="N11" s="576"/>
      <c r="O11" s="576"/>
      <c r="P11" s="576"/>
      <c r="Q11" s="576"/>
      <c r="R11" s="576"/>
      <c r="S11" s="577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0"/>
      <c r="IO11" s="20"/>
      <c r="IP11" s="20"/>
      <c r="IQ11" s="20"/>
      <c r="IR11" s="20"/>
    </row>
    <row r="12" spans="1:252" ht="29.25" customHeight="1">
      <c r="A12" s="220" t="str">
        <f>MID('21、项目明细表'!A10,1,3)</f>
        <v>206</v>
      </c>
      <c r="B12" s="220" t="str">
        <f>MID('21、项目明细表'!A10,4,2)</f>
        <v>01</v>
      </c>
      <c r="C12" s="220" t="str">
        <f>MID('21、项目明细表'!A10,6,2)</f>
        <v>99</v>
      </c>
      <c r="D12" s="39" t="s">
        <v>302</v>
      </c>
      <c r="E12" s="571" t="s">
        <v>308</v>
      </c>
      <c r="F12" s="578">
        <v>18</v>
      </c>
      <c r="G12" s="579"/>
      <c r="H12" s="578"/>
      <c r="I12" s="578"/>
      <c r="J12" s="578"/>
      <c r="K12" s="578">
        <v>18</v>
      </c>
      <c r="L12" s="578">
        <v>18</v>
      </c>
      <c r="M12" s="580"/>
      <c r="N12" s="578"/>
      <c r="O12" s="578"/>
      <c r="P12" s="578"/>
      <c r="Q12" s="578"/>
      <c r="R12" s="578"/>
      <c r="S12" s="581"/>
      <c r="IN12"/>
      <c r="IO12"/>
      <c r="IP12"/>
      <c r="IQ12"/>
      <c r="IR12"/>
    </row>
    <row r="13" spans="1:252" ht="18.75" customHeight="1">
      <c r="A13" s="211"/>
      <c r="B13" s="211"/>
      <c r="C13" s="212"/>
      <c r="D13" s="213"/>
      <c r="E13" s="214"/>
      <c r="F13" s="215"/>
      <c r="H13" s="215"/>
      <c r="I13" s="215"/>
      <c r="J13" s="215"/>
      <c r="K13" s="215"/>
      <c r="L13" s="215"/>
      <c r="M13" s="215"/>
      <c r="N13" s="219"/>
      <c r="O13" s="219"/>
      <c r="P13" s="219"/>
      <c r="Q13" s="219"/>
      <c r="R13" s="219"/>
      <c r="S13" s="224"/>
      <c r="IN13"/>
      <c r="IO13"/>
      <c r="IP13"/>
      <c r="IQ13"/>
      <c r="IR13"/>
    </row>
    <row r="14" spans="3:252" ht="18.75" customHeight="1">
      <c r="C14" s="212"/>
      <c r="D14" s="213"/>
      <c r="E14" s="214"/>
      <c r="F14" s="215"/>
      <c r="H14" s="215"/>
      <c r="I14" s="215"/>
      <c r="J14" s="215"/>
      <c r="K14" s="215"/>
      <c r="L14" s="215"/>
      <c r="M14" s="215"/>
      <c r="N14" s="219"/>
      <c r="O14" s="219"/>
      <c r="P14" s="219"/>
      <c r="Q14" s="219"/>
      <c r="R14" s="219"/>
      <c r="S14" s="224"/>
      <c r="IN14"/>
      <c r="IO14"/>
      <c r="IP14"/>
      <c r="IQ14"/>
      <c r="IR14"/>
    </row>
    <row r="15" spans="4:252" ht="18.75" customHeight="1">
      <c r="D15" s="213"/>
      <c r="E15" s="214"/>
      <c r="F15" s="215"/>
      <c r="H15" s="215"/>
      <c r="I15" s="215"/>
      <c r="J15" s="215"/>
      <c r="K15" s="215"/>
      <c r="L15" s="215"/>
      <c r="M15" s="215"/>
      <c r="N15" s="219"/>
      <c r="O15" s="219"/>
      <c r="P15" s="219"/>
      <c r="Q15" s="219"/>
      <c r="R15" s="219"/>
      <c r="IN15"/>
      <c r="IO15"/>
      <c r="IP15"/>
      <c r="IQ15"/>
      <c r="IR15"/>
    </row>
    <row r="16" spans="4:252" ht="18.75" customHeight="1">
      <c r="D16" s="213"/>
      <c r="E16" s="214"/>
      <c r="H16" s="215"/>
      <c r="I16" s="215"/>
      <c r="J16" s="215"/>
      <c r="K16" s="215"/>
      <c r="L16" s="215"/>
      <c r="M16" s="215"/>
      <c r="N16" s="219"/>
      <c r="O16" s="219"/>
      <c r="P16" s="219"/>
      <c r="Q16" s="219"/>
      <c r="R16" s="219"/>
      <c r="IN16"/>
      <c r="IO16"/>
      <c r="IP16"/>
      <c r="IQ16"/>
      <c r="IR16"/>
    </row>
    <row r="17" spans="4:252" ht="18.75" customHeight="1">
      <c r="D17" s="213"/>
      <c r="H17" s="215"/>
      <c r="I17" s="215"/>
      <c r="J17" s="215"/>
      <c r="K17" s="215"/>
      <c r="M17" s="215"/>
      <c r="N17" s="219"/>
      <c r="O17" s="219"/>
      <c r="P17" s="219"/>
      <c r="Q17" s="219"/>
      <c r="R17" s="219"/>
      <c r="IN17"/>
      <c r="IO17"/>
      <c r="IP17"/>
      <c r="IQ17"/>
      <c r="IR17"/>
    </row>
    <row r="18" spans="8:252" ht="18.75" customHeight="1">
      <c r="H18" s="215"/>
      <c r="I18" s="215"/>
      <c r="K18" s="215"/>
      <c r="M18" s="215"/>
      <c r="N18" s="219"/>
      <c r="O18" s="219"/>
      <c r="Q18" s="219"/>
      <c r="R18" s="219"/>
      <c r="IN18"/>
      <c r="IO18"/>
      <c r="IP18"/>
      <c r="IQ18"/>
      <c r="IR18"/>
    </row>
    <row r="19" spans="4:252" ht="18.75" customHeight="1">
      <c r="D19" s="213"/>
      <c r="H19" s="215"/>
      <c r="I19" s="215"/>
      <c r="K19" s="215"/>
      <c r="N19" s="219"/>
      <c r="O19" s="219"/>
      <c r="Q19" s="219"/>
      <c r="R19" s="219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219"/>
      <c r="R20" s="21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H19"/>
  <sheetViews>
    <sheetView showGridLines="0" showZeros="0" zoomScalePageLayoutView="0" workbookViewId="0" topLeftCell="A1">
      <selection activeCell="I3" sqref="I3"/>
    </sheetView>
  </sheetViews>
  <sheetFormatPr defaultColWidth="6.875" defaultRowHeight="18.75" customHeight="1"/>
  <cols>
    <col min="1" max="2" width="5.375" style="195" customWidth="1"/>
    <col min="3" max="3" width="5.375" style="196" customWidth="1"/>
    <col min="4" max="4" width="7.625" style="197" customWidth="1"/>
    <col min="5" max="5" width="24.125" style="198" customWidth="1"/>
    <col min="6" max="8" width="8.625" style="199" customWidth="1"/>
    <col min="9" max="9" width="9.875" style="199" customWidth="1"/>
    <col min="10" max="237" width="8.00390625" style="200" customWidth="1"/>
    <col min="238" max="242" width="6.875" style="201" customWidth="1"/>
    <col min="243" max="16384" width="6.875" style="201" customWidth="1"/>
  </cols>
  <sheetData>
    <row r="1" spans="1:242" ht="23.25" customHeight="1">
      <c r="A1" s="202"/>
      <c r="B1" s="202"/>
      <c r="C1" s="202"/>
      <c r="D1" s="202"/>
      <c r="E1" s="202"/>
      <c r="F1" s="202"/>
      <c r="G1" s="202"/>
      <c r="H1" s="202"/>
      <c r="I1" s="202" t="s">
        <v>217</v>
      </c>
      <c r="ID1"/>
      <c r="IE1"/>
      <c r="IF1"/>
      <c r="IG1"/>
      <c r="IH1"/>
    </row>
    <row r="2" spans="1:242" ht="23.25" customHeight="1">
      <c r="A2" s="442" t="s">
        <v>218</v>
      </c>
      <c r="B2" s="442"/>
      <c r="C2" s="442"/>
      <c r="D2" s="442"/>
      <c r="E2" s="442"/>
      <c r="F2" s="442"/>
      <c r="G2" s="442"/>
      <c r="H2" s="442"/>
      <c r="I2" s="442"/>
      <c r="ID2"/>
      <c r="IE2"/>
      <c r="IF2"/>
      <c r="IG2"/>
      <c r="IH2"/>
    </row>
    <row r="3" spans="1:242" s="193" customFormat="1" ht="23.25" customHeight="1">
      <c r="A3" s="203" t="s">
        <v>300</v>
      </c>
      <c r="B3" s="203"/>
      <c r="C3" s="204"/>
      <c r="D3" s="202"/>
      <c r="E3" s="202"/>
      <c r="F3" s="202"/>
      <c r="G3" s="202"/>
      <c r="H3" s="202"/>
      <c r="I3" s="202" t="s">
        <v>77</v>
      </c>
      <c r="ID3"/>
      <c r="IE3"/>
      <c r="IF3"/>
      <c r="IG3"/>
      <c r="IH3"/>
    </row>
    <row r="4" spans="1:242" s="193" customFormat="1" ht="23.25" customHeight="1">
      <c r="A4" s="205" t="s">
        <v>103</v>
      </c>
      <c r="B4" s="205"/>
      <c r="C4" s="205"/>
      <c r="D4" s="441" t="s">
        <v>78</v>
      </c>
      <c r="E4" s="441" t="s">
        <v>96</v>
      </c>
      <c r="F4" s="206" t="s">
        <v>105</v>
      </c>
      <c r="G4" s="206"/>
      <c r="H4" s="206"/>
      <c r="I4" s="206"/>
      <c r="ID4"/>
      <c r="IE4"/>
      <c r="IF4"/>
      <c r="IG4"/>
      <c r="IH4"/>
    </row>
    <row r="5" spans="1:242" s="193" customFormat="1" ht="23.25" customHeight="1">
      <c r="A5" s="441" t="s">
        <v>98</v>
      </c>
      <c r="B5" s="441" t="s">
        <v>99</v>
      </c>
      <c r="C5" s="443" t="s">
        <v>100</v>
      </c>
      <c r="D5" s="441"/>
      <c r="E5" s="441"/>
      <c r="F5" s="441" t="s">
        <v>80</v>
      </c>
      <c r="G5" s="441" t="s">
        <v>110</v>
      </c>
      <c r="H5" s="441" t="s">
        <v>111</v>
      </c>
      <c r="I5" s="441" t="s">
        <v>112</v>
      </c>
      <c r="ID5"/>
      <c r="IE5"/>
      <c r="IF5"/>
      <c r="IG5"/>
      <c r="IH5"/>
    </row>
    <row r="6" spans="1:242" ht="31.5" customHeight="1">
      <c r="A6" s="441"/>
      <c r="B6" s="441"/>
      <c r="C6" s="443"/>
      <c r="D6" s="441"/>
      <c r="E6" s="441"/>
      <c r="F6" s="441"/>
      <c r="G6" s="441"/>
      <c r="H6" s="441"/>
      <c r="I6" s="441"/>
      <c r="ID6"/>
      <c r="IE6"/>
      <c r="IF6"/>
      <c r="IG6"/>
      <c r="IH6"/>
    </row>
    <row r="7" spans="1:242" ht="23.25" customHeight="1">
      <c r="A7" s="207" t="s">
        <v>92</v>
      </c>
      <c r="B7" s="207"/>
      <c r="C7" s="208" t="s">
        <v>92</v>
      </c>
      <c r="D7" s="208" t="s">
        <v>92</v>
      </c>
      <c r="E7" s="208" t="s">
        <v>92</v>
      </c>
      <c r="F7" s="208">
        <v>2</v>
      </c>
      <c r="G7" s="208">
        <v>3</v>
      </c>
      <c r="H7" s="207">
        <v>4</v>
      </c>
      <c r="I7" s="216">
        <v>5</v>
      </c>
      <c r="ID7"/>
      <c r="IE7"/>
      <c r="IF7"/>
      <c r="IG7"/>
      <c r="IH7"/>
    </row>
    <row r="8" spans="1:9" ht="23.25" customHeight="1">
      <c r="A8" s="39"/>
      <c r="B8" s="39"/>
      <c r="C8" s="39"/>
      <c r="D8" s="39" t="s">
        <v>302</v>
      </c>
      <c r="E8" s="566" t="s">
        <v>303</v>
      </c>
      <c r="F8" s="209">
        <f>F9</f>
        <v>47.9</v>
      </c>
      <c r="G8" s="209">
        <f aca="true" t="shared" si="0" ref="G8:I10">G9</f>
        <v>34.8</v>
      </c>
      <c r="H8" s="209">
        <f t="shared" si="0"/>
        <v>6.500000000000001</v>
      </c>
      <c r="I8" s="217">
        <f t="shared" si="0"/>
        <v>6.6</v>
      </c>
    </row>
    <row r="9" spans="1:9" ht="23.25" customHeight="1">
      <c r="A9" s="39">
        <f>'15、一般-工资福利'!A9</f>
        <v>206</v>
      </c>
      <c r="B9" s="39"/>
      <c r="C9" s="39"/>
      <c r="D9" s="39" t="s">
        <v>302</v>
      </c>
      <c r="E9" s="566" t="s">
        <v>304</v>
      </c>
      <c r="F9" s="209">
        <f>F10</f>
        <v>47.9</v>
      </c>
      <c r="G9" s="209">
        <f t="shared" si="0"/>
        <v>34.8</v>
      </c>
      <c r="H9" s="209">
        <f t="shared" si="0"/>
        <v>6.500000000000001</v>
      </c>
      <c r="I9" s="217">
        <f t="shared" si="0"/>
        <v>6.6</v>
      </c>
    </row>
    <row r="10" spans="1:9" ht="23.25" customHeight="1">
      <c r="A10" s="39">
        <f>'15、一般-工资福利'!A10</f>
        <v>206</v>
      </c>
      <c r="B10" s="39" t="str">
        <f>'15、一般-工资福利'!B10</f>
        <v>01</v>
      </c>
      <c r="C10" s="39"/>
      <c r="D10" s="39" t="s">
        <v>302</v>
      </c>
      <c r="E10" s="570" t="s">
        <v>306</v>
      </c>
      <c r="F10" s="209">
        <f>F11</f>
        <v>47.9</v>
      </c>
      <c r="G10" s="209">
        <f t="shared" si="0"/>
        <v>34.8</v>
      </c>
      <c r="H10" s="209">
        <f t="shared" si="0"/>
        <v>6.500000000000001</v>
      </c>
      <c r="I10" s="217">
        <f t="shared" si="0"/>
        <v>6.6</v>
      </c>
    </row>
    <row r="11" spans="1:242" s="194" customFormat="1" ht="23.25" customHeight="1">
      <c r="A11" s="39" t="str">
        <f>'15、一般-工资福利'!A11</f>
        <v>206</v>
      </c>
      <c r="B11" s="39" t="str">
        <f>'15、一般-工资福利'!B11</f>
        <v>01</v>
      </c>
      <c r="C11" s="39" t="str">
        <f>'15、一般-工资福利'!C11</f>
        <v>01</v>
      </c>
      <c r="D11" s="39" t="s">
        <v>302</v>
      </c>
      <c r="E11" s="570" t="s">
        <v>307</v>
      </c>
      <c r="F11" s="210">
        <f>SUM(G11:I11)</f>
        <v>47.9</v>
      </c>
      <c r="G11" s="210">
        <f>'15、一般-工资福利'!F11</f>
        <v>34.8</v>
      </c>
      <c r="H11" s="210">
        <f>'17、一般-商品和服务'!F11</f>
        <v>6.500000000000001</v>
      </c>
      <c r="I11" s="218">
        <f>'19、一般-个人和家庭'!F11</f>
        <v>6.6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0"/>
      <c r="IE11" s="20"/>
      <c r="IF11" s="20"/>
      <c r="IG11" s="20"/>
      <c r="IH11" s="20"/>
    </row>
    <row r="12" spans="1:242" ht="29.25" customHeight="1">
      <c r="A12" s="211"/>
      <c r="B12" s="211"/>
      <c r="C12" s="212"/>
      <c r="D12" s="213"/>
      <c r="E12" s="214"/>
      <c r="G12" s="215"/>
      <c r="H12" s="215"/>
      <c r="I12" s="215"/>
      <c r="ID12"/>
      <c r="IE12"/>
      <c r="IF12"/>
      <c r="IG12"/>
      <c r="IH12"/>
    </row>
    <row r="13" spans="1:242" ht="18.75" customHeight="1">
      <c r="A13" s="211"/>
      <c r="B13" s="211"/>
      <c r="C13" s="212"/>
      <c r="D13" s="213"/>
      <c r="E13" s="214"/>
      <c r="G13" s="215"/>
      <c r="H13" s="215"/>
      <c r="I13" s="215"/>
      <c r="ID13"/>
      <c r="IE13"/>
      <c r="IF13"/>
      <c r="IG13"/>
      <c r="IH13"/>
    </row>
    <row r="14" spans="3:242" ht="18.75" customHeight="1">
      <c r="C14" s="212"/>
      <c r="D14" s="213"/>
      <c r="E14" s="214"/>
      <c r="G14" s="215"/>
      <c r="H14" s="215"/>
      <c r="I14" s="215"/>
      <c r="ID14"/>
      <c r="IE14"/>
      <c r="IF14"/>
      <c r="IG14"/>
      <c r="IH14"/>
    </row>
    <row r="15" spans="4:242" ht="18.75" customHeight="1">
      <c r="D15" s="213"/>
      <c r="E15" s="214"/>
      <c r="G15" s="215"/>
      <c r="H15" s="215"/>
      <c r="I15" s="215"/>
      <c r="ID15"/>
      <c r="IE15"/>
      <c r="IF15"/>
      <c r="IG15"/>
      <c r="IH15"/>
    </row>
    <row r="16" spans="4:242" ht="18.75" customHeight="1">
      <c r="D16" s="213"/>
      <c r="E16" s="214"/>
      <c r="G16" s="215"/>
      <c r="H16" s="215"/>
      <c r="I16" s="215"/>
      <c r="ID16"/>
      <c r="IE16"/>
      <c r="IF16"/>
      <c r="IG16"/>
      <c r="IH16"/>
    </row>
    <row r="17" spans="4:242" ht="18.75" customHeight="1">
      <c r="D17" s="213"/>
      <c r="G17" s="215"/>
      <c r="H17" s="215"/>
      <c r="I17" s="215"/>
      <c r="ID17"/>
      <c r="IE17"/>
      <c r="IF17"/>
      <c r="IG17"/>
      <c r="IH17"/>
    </row>
    <row r="18" spans="7:242" ht="18.75" customHeight="1">
      <c r="G18" s="215"/>
      <c r="H18" s="215"/>
      <c r="ID18"/>
      <c r="IE18"/>
      <c r="IF18"/>
      <c r="IG18"/>
      <c r="IH18"/>
    </row>
    <row r="19" spans="4:242" ht="18.75" customHeight="1">
      <c r="D19" s="213"/>
      <c r="G19" s="215"/>
      <c r="H19" s="215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A3" sqref="A3"/>
    </sheetView>
  </sheetViews>
  <sheetFormatPr defaultColWidth="6.75390625" defaultRowHeight="22.5" customHeight="1"/>
  <cols>
    <col min="1" max="3" width="3.625" style="177" customWidth="1"/>
    <col min="4" max="4" width="7.25390625" style="177" customWidth="1"/>
    <col min="5" max="5" width="19.50390625" style="177" customWidth="1"/>
    <col min="6" max="6" width="9.00390625" style="177" customWidth="1"/>
    <col min="7" max="7" width="8.50390625" style="177" customWidth="1"/>
    <col min="8" max="12" width="7.50390625" style="177" customWidth="1"/>
    <col min="13" max="13" width="7.50390625" style="178" customWidth="1"/>
    <col min="14" max="14" width="8.50390625" style="177" customWidth="1"/>
    <col min="15" max="23" width="7.50390625" style="177" customWidth="1"/>
    <col min="24" max="24" width="8.125" style="177" customWidth="1"/>
    <col min="25" max="27" width="7.50390625" style="177" customWidth="1"/>
    <col min="28" max="16384" width="6.75390625" style="177" customWidth="1"/>
  </cols>
  <sheetData>
    <row r="1" spans="2:28" ht="22.5" customHeight="1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AA1" s="189" t="s">
        <v>219</v>
      </c>
      <c r="AB1" s="190"/>
    </row>
    <row r="2" spans="1:27" ht="22.5" customHeight="1">
      <c r="A2" s="448" t="s">
        <v>220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</row>
    <row r="3" spans="1:28" ht="22.5" customHeight="1">
      <c r="A3" s="538" t="s">
        <v>300</v>
      </c>
      <c r="B3" s="180"/>
      <c r="C3" s="180"/>
      <c r="D3" s="181"/>
      <c r="E3" s="181"/>
      <c r="F3" s="181"/>
      <c r="G3" s="181"/>
      <c r="H3" s="181"/>
      <c r="I3" s="181"/>
      <c r="J3" s="181"/>
      <c r="K3" s="181"/>
      <c r="L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Z3" s="449" t="s">
        <v>77</v>
      </c>
      <c r="AA3" s="449"/>
      <c r="AB3" s="191"/>
    </row>
    <row r="4" spans="1:27" ht="27" customHeight="1">
      <c r="A4" s="450" t="s">
        <v>95</v>
      </c>
      <c r="B4" s="450"/>
      <c r="C4" s="450"/>
      <c r="D4" s="447" t="s">
        <v>78</v>
      </c>
      <c r="E4" s="447" t="s">
        <v>96</v>
      </c>
      <c r="F4" s="447" t="s">
        <v>97</v>
      </c>
      <c r="G4" s="451" t="s">
        <v>136</v>
      </c>
      <c r="H4" s="451"/>
      <c r="I4" s="451"/>
      <c r="J4" s="451"/>
      <c r="K4" s="451"/>
      <c r="L4" s="451"/>
      <c r="M4" s="451"/>
      <c r="N4" s="451"/>
      <c r="O4" s="451" t="s">
        <v>137</v>
      </c>
      <c r="P4" s="451"/>
      <c r="Q4" s="451"/>
      <c r="R4" s="451"/>
      <c r="S4" s="451"/>
      <c r="T4" s="451"/>
      <c r="U4" s="451"/>
      <c r="V4" s="451"/>
      <c r="W4" s="413" t="s">
        <v>138</v>
      </c>
      <c r="X4" s="447" t="s">
        <v>139</v>
      </c>
      <c r="Y4" s="447"/>
      <c r="Z4" s="447"/>
      <c r="AA4" s="447"/>
    </row>
    <row r="5" spans="1:27" ht="27" customHeight="1">
      <c r="A5" s="447" t="s">
        <v>98</v>
      </c>
      <c r="B5" s="447" t="s">
        <v>99</v>
      </c>
      <c r="C5" s="447" t="s">
        <v>100</v>
      </c>
      <c r="D5" s="447"/>
      <c r="E5" s="447"/>
      <c r="F5" s="447"/>
      <c r="G5" s="447" t="s">
        <v>80</v>
      </c>
      <c r="H5" s="447" t="s">
        <v>140</v>
      </c>
      <c r="I5" s="447" t="s">
        <v>141</v>
      </c>
      <c r="J5" s="447" t="s">
        <v>142</v>
      </c>
      <c r="K5" s="447" t="s">
        <v>143</v>
      </c>
      <c r="L5" s="412" t="s">
        <v>144</v>
      </c>
      <c r="M5" s="447" t="s">
        <v>145</v>
      </c>
      <c r="N5" s="447" t="s">
        <v>146</v>
      </c>
      <c r="O5" s="447" t="s">
        <v>80</v>
      </c>
      <c r="P5" s="447" t="s">
        <v>147</v>
      </c>
      <c r="Q5" s="447" t="s">
        <v>148</v>
      </c>
      <c r="R5" s="447" t="s">
        <v>149</v>
      </c>
      <c r="S5" s="412" t="s">
        <v>150</v>
      </c>
      <c r="T5" s="447" t="s">
        <v>151</v>
      </c>
      <c r="U5" s="447" t="s">
        <v>152</v>
      </c>
      <c r="V5" s="447" t="s">
        <v>153</v>
      </c>
      <c r="W5" s="414"/>
      <c r="X5" s="447" t="s">
        <v>80</v>
      </c>
      <c r="Y5" s="447" t="s">
        <v>154</v>
      </c>
      <c r="Z5" s="447" t="s">
        <v>155</v>
      </c>
      <c r="AA5" s="447" t="s">
        <v>139</v>
      </c>
    </row>
    <row r="6" spans="1:27" ht="27" customHeight="1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12"/>
      <c r="M6" s="447"/>
      <c r="N6" s="447"/>
      <c r="O6" s="447"/>
      <c r="P6" s="447"/>
      <c r="Q6" s="447"/>
      <c r="R6" s="447"/>
      <c r="S6" s="412"/>
      <c r="T6" s="447"/>
      <c r="U6" s="447"/>
      <c r="V6" s="447"/>
      <c r="W6" s="415"/>
      <c r="X6" s="447"/>
      <c r="Y6" s="447"/>
      <c r="Z6" s="447"/>
      <c r="AA6" s="447"/>
    </row>
    <row r="7" spans="1:27" ht="22.5" customHeight="1">
      <c r="A7" s="182" t="s">
        <v>92</v>
      </c>
      <c r="B7" s="182" t="s">
        <v>92</v>
      </c>
      <c r="C7" s="182" t="s">
        <v>92</v>
      </c>
      <c r="D7" s="182" t="s">
        <v>92</v>
      </c>
      <c r="E7" s="182" t="s">
        <v>92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</row>
    <row r="8" spans="1:27" ht="22.5" customHeight="1">
      <c r="A8" s="183"/>
      <c r="B8" s="183"/>
      <c r="C8" s="184"/>
      <c r="D8" s="184" t="s">
        <v>287</v>
      </c>
      <c r="E8" s="567" t="s">
        <v>288</v>
      </c>
      <c r="F8" s="582">
        <v>34.8</v>
      </c>
      <c r="G8" s="582">
        <v>25.7</v>
      </c>
      <c r="H8" s="583">
        <v>15.4</v>
      </c>
      <c r="I8" s="583">
        <v>0</v>
      </c>
      <c r="J8" s="583">
        <v>9</v>
      </c>
      <c r="K8" s="583">
        <v>0</v>
      </c>
      <c r="L8" s="583">
        <v>0</v>
      </c>
      <c r="M8" s="583">
        <v>1.3</v>
      </c>
      <c r="N8" s="583">
        <v>0</v>
      </c>
      <c r="O8" s="582">
        <v>6.2</v>
      </c>
      <c r="P8" s="583">
        <v>3.9</v>
      </c>
      <c r="Q8" s="583">
        <v>1.8</v>
      </c>
      <c r="R8" s="583">
        <v>0.3</v>
      </c>
      <c r="S8" s="583">
        <v>0.2</v>
      </c>
      <c r="T8" s="583">
        <v>0</v>
      </c>
      <c r="U8" s="583">
        <v>0</v>
      </c>
      <c r="V8" s="583">
        <v>0</v>
      </c>
      <c r="W8" s="583">
        <v>2.9</v>
      </c>
      <c r="X8" s="583">
        <v>0</v>
      </c>
      <c r="Y8" s="583">
        <v>0</v>
      </c>
      <c r="Z8" s="583">
        <v>0</v>
      </c>
      <c r="AA8" s="583">
        <v>0</v>
      </c>
    </row>
    <row r="9" spans="1:27" ht="22.5" customHeight="1">
      <c r="A9" s="183">
        <v>206</v>
      </c>
      <c r="B9" s="183"/>
      <c r="C9" s="183"/>
      <c r="D9" s="184" t="s">
        <v>287</v>
      </c>
      <c r="E9" s="567" t="s">
        <v>289</v>
      </c>
      <c r="F9" s="582">
        <v>34.8</v>
      </c>
      <c r="G9" s="582">
        <v>25.7</v>
      </c>
      <c r="H9" s="583">
        <v>15.4</v>
      </c>
      <c r="I9" s="583">
        <v>0</v>
      </c>
      <c r="J9" s="583">
        <v>9</v>
      </c>
      <c r="K9" s="583">
        <v>0</v>
      </c>
      <c r="L9" s="583">
        <v>0</v>
      </c>
      <c r="M9" s="583">
        <v>1.3</v>
      </c>
      <c r="N9" s="583">
        <v>0</v>
      </c>
      <c r="O9" s="582">
        <v>6.2</v>
      </c>
      <c r="P9" s="583">
        <v>3.9</v>
      </c>
      <c r="Q9" s="583">
        <v>1.8</v>
      </c>
      <c r="R9" s="583">
        <v>0.3</v>
      </c>
      <c r="S9" s="583">
        <v>0.2</v>
      </c>
      <c r="T9" s="583">
        <v>0</v>
      </c>
      <c r="U9" s="583">
        <v>0</v>
      </c>
      <c r="V9" s="583">
        <v>0</v>
      </c>
      <c r="W9" s="583">
        <v>2.9</v>
      </c>
      <c r="X9" s="583">
        <v>0</v>
      </c>
      <c r="Y9" s="583">
        <v>0</v>
      </c>
      <c r="Z9" s="583">
        <v>0</v>
      </c>
      <c r="AA9" s="583">
        <v>0</v>
      </c>
    </row>
    <row r="10" spans="1:27" ht="22.5" customHeight="1">
      <c r="A10" s="183">
        <v>206</v>
      </c>
      <c r="B10" s="355" t="s">
        <v>291</v>
      </c>
      <c r="C10" s="183"/>
      <c r="D10" s="184" t="s">
        <v>287</v>
      </c>
      <c r="E10" s="568" t="s">
        <v>306</v>
      </c>
      <c r="F10" s="582">
        <v>34.8</v>
      </c>
      <c r="G10" s="582">
        <v>25.7</v>
      </c>
      <c r="H10" s="583">
        <v>15.4</v>
      </c>
      <c r="I10" s="583">
        <v>0</v>
      </c>
      <c r="J10" s="583">
        <v>9</v>
      </c>
      <c r="K10" s="583">
        <v>0</v>
      </c>
      <c r="L10" s="583">
        <v>0</v>
      </c>
      <c r="M10" s="583">
        <v>1.3</v>
      </c>
      <c r="N10" s="583">
        <v>0</v>
      </c>
      <c r="O10" s="582">
        <v>6.2</v>
      </c>
      <c r="P10" s="583">
        <v>3.9</v>
      </c>
      <c r="Q10" s="583">
        <v>1.8</v>
      </c>
      <c r="R10" s="583">
        <v>0.3</v>
      </c>
      <c r="S10" s="583">
        <v>0.2</v>
      </c>
      <c r="T10" s="583">
        <v>0</v>
      </c>
      <c r="U10" s="583">
        <v>0</v>
      </c>
      <c r="V10" s="583">
        <v>0</v>
      </c>
      <c r="W10" s="583">
        <v>2.9</v>
      </c>
      <c r="X10" s="583">
        <v>0</v>
      </c>
      <c r="Y10" s="583">
        <v>0</v>
      </c>
      <c r="Z10" s="583">
        <v>0</v>
      </c>
      <c r="AA10" s="583">
        <v>0</v>
      </c>
    </row>
    <row r="11" spans="1:256" s="20" customFormat="1" ht="26.25" customHeight="1">
      <c r="A11" s="185" t="s">
        <v>290</v>
      </c>
      <c r="B11" s="185" t="s">
        <v>285</v>
      </c>
      <c r="C11" s="185" t="s">
        <v>285</v>
      </c>
      <c r="D11" s="184" t="s">
        <v>287</v>
      </c>
      <c r="E11" s="569" t="s">
        <v>313</v>
      </c>
      <c r="F11" s="582">
        <v>34.8</v>
      </c>
      <c r="G11" s="582">
        <v>25.7</v>
      </c>
      <c r="H11" s="584">
        <v>15.4</v>
      </c>
      <c r="I11" s="584"/>
      <c r="J11" s="584">
        <v>9</v>
      </c>
      <c r="K11" s="584"/>
      <c r="L11" s="584"/>
      <c r="M11" s="584">
        <v>1.3</v>
      </c>
      <c r="N11" s="584"/>
      <c r="O11" s="582">
        <v>6.2</v>
      </c>
      <c r="P11" s="584">
        <v>3.9</v>
      </c>
      <c r="Q11" s="584">
        <v>1.8</v>
      </c>
      <c r="R11" s="584">
        <v>0.3</v>
      </c>
      <c r="S11" s="584">
        <v>0.2</v>
      </c>
      <c r="T11" s="584"/>
      <c r="U11" s="584"/>
      <c r="V11" s="584"/>
      <c r="W11" s="584">
        <v>2.9</v>
      </c>
      <c r="X11" s="582">
        <v>0</v>
      </c>
      <c r="Y11" s="585"/>
      <c r="Z11" s="585"/>
      <c r="AA11" s="585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2"/>
    </row>
    <row r="12" spans="1:28" ht="22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8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</row>
    <row r="13" spans="1:28" ht="22.5" customHeight="1">
      <c r="A13" s="186"/>
      <c r="B13" s="186"/>
      <c r="C13" s="186"/>
      <c r="D13" s="186"/>
      <c r="E13" s="186"/>
      <c r="F13" s="187"/>
      <c r="G13" s="186"/>
      <c r="H13" s="186"/>
      <c r="I13" s="186"/>
      <c r="J13" s="186"/>
      <c r="K13" s="186"/>
      <c r="L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</row>
    <row r="14" spans="1:27" ht="22.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ht="22.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</row>
    <row r="16" spans="1:26" ht="22.5" customHeight="1">
      <c r="A16" s="186"/>
      <c r="B16" s="186"/>
      <c r="C16" s="186"/>
      <c r="D16" s="186"/>
      <c r="E16" s="186"/>
      <c r="F16" s="186"/>
      <c r="J16" s="186"/>
      <c r="K16" s="186"/>
      <c r="L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5" ht="22.5" customHeight="1">
      <c r="A17" s="186"/>
      <c r="B17" s="186"/>
      <c r="C17" s="186"/>
      <c r="D17" s="186"/>
      <c r="E17" s="186"/>
      <c r="F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15:24" ht="22.5" customHeight="1">
      <c r="O18" s="186"/>
      <c r="P18" s="186"/>
      <c r="Q18" s="186"/>
      <c r="R18" s="186"/>
      <c r="S18" s="186"/>
      <c r="T18" s="186"/>
      <c r="U18" s="186"/>
      <c r="V18" s="186"/>
      <c r="W18" s="186"/>
      <c r="X18" s="186"/>
    </row>
    <row r="19" spans="15:17" ht="22.5" customHeight="1">
      <c r="O19" s="186"/>
      <c r="P19" s="186"/>
      <c r="Q19" s="186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L15" sqref="L15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221</v>
      </c>
    </row>
    <row r="2" spans="1:14" ht="33" customHeight="1">
      <c r="A2" s="420" t="s">
        <v>222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14.25" customHeight="1">
      <c r="A3" s="534" t="s">
        <v>300</v>
      </c>
      <c r="M3" s="439" t="s">
        <v>77</v>
      </c>
      <c r="N3" s="439"/>
    </row>
    <row r="4" spans="1:14" ht="22.5" customHeight="1">
      <c r="A4" s="422" t="s">
        <v>95</v>
      </c>
      <c r="B4" s="422"/>
      <c r="C4" s="422"/>
      <c r="D4" s="402" t="s">
        <v>122</v>
      </c>
      <c r="E4" s="402" t="s">
        <v>79</v>
      </c>
      <c r="F4" s="402" t="s">
        <v>80</v>
      </c>
      <c r="G4" s="402" t="s">
        <v>124</v>
      </c>
      <c r="H4" s="402"/>
      <c r="I4" s="402"/>
      <c r="J4" s="402"/>
      <c r="K4" s="402"/>
      <c r="L4" s="402" t="s">
        <v>128</v>
      </c>
      <c r="M4" s="402"/>
      <c r="N4" s="402"/>
    </row>
    <row r="5" spans="1:14" ht="17.25" customHeight="1">
      <c r="A5" s="402" t="s">
        <v>98</v>
      </c>
      <c r="B5" s="423" t="s">
        <v>99</v>
      </c>
      <c r="C5" s="402" t="s">
        <v>100</v>
      </c>
      <c r="D5" s="402"/>
      <c r="E5" s="402"/>
      <c r="F5" s="402"/>
      <c r="G5" s="402" t="s">
        <v>158</v>
      </c>
      <c r="H5" s="402" t="s">
        <v>159</v>
      </c>
      <c r="I5" s="402" t="s">
        <v>137</v>
      </c>
      <c r="J5" s="402" t="s">
        <v>138</v>
      </c>
      <c r="K5" s="402" t="s">
        <v>139</v>
      </c>
      <c r="L5" s="402" t="s">
        <v>158</v>
      </c>
      <c r="M5" s="402" t="s">
        <v>110</v>
      </c>
      <c r="N5" s="402" t="s">
        <v>160</v>
      </c>
    </row>
    <row r="6" spans="1:14" ht="20.25" customHeight="1">
      <c r="A6" s="402"/>
      <c r="B6" s="423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14" ht="19.5" customHeight="1">
      <c r="A7" s="39"/>
      <c r="B7" s="39"/>
      <c r="C7" s="40"/>
      <c r="D7" s="39" t="s">
        <v>302</v>
      </c>
      <c r="E7" s="566" t="s">
        <v>303</v>
      </c>
      <c r="F7" s="43">
        <f>G7+L7</f>
        <v>34.8</v>
      </c>
      <c r="G7" s="43">
        <f>SUM(H7:K7)</f>
        <v>34.8</v>
      </c>
      <c r="H7" s="43">
        <f>'15、一般-工资福利'!G8</f>
        <v>25.7</v>
      </c>
      <c r="I7" s="43">
        <f>'15、一般-工资福利'!O8</f>
        <v>6.2</v>
      </c>
      <c r="J7" s="43">
        <f>'15、一般-工资福利'!W8</f>
        <v>2.9</v>
      </c>
      <c r="K7" s="43">
        <f>'15、一般-工资福利'!X8</f>
        <v>0</v>
      </c>
      <c r="L7" s="43"/>
      <c r="M7" s="43"/>
      <c r="N7" s="38"/>
    </row>
    <row r="8" spans="1:14" ht="19.5" customHeight="1">
      <c r="A8" s="39">
        <f>'15、一般-工资福利'!A9</f>
        <v>206</v>
      </c>
      <c r="B8" s="39"/>
      <c r="C8" s="39"/>
      <c r="D8" s="39" t="s">
        <v>302</v>
      </c>
      <c r="E8" s="566" t="s">
        <v>304</v>
      </c>
      <c r="F8" s="43">
        <f>G8+L8</f>
        <v>34.8</v>
      </c>
      <c r="G8" s="43">
        <f>SUM(H8:K8)</f>
        <v>34.8</v>
      </c>
      <c r="H8" s="43">
        <f>'15、一般-工资福利'!G9</f>
        <v>25.7</v>
      </c>
      <c r="I8" s="43">
        <f>'15、一般-工资福利'!O9</f>
        <v>6.2</v>
      </c>
      <c r="J8" s="43">
        <f>'15、一般-工资福利'!W9</f>
        <v>2.9</v>
      </c>
      <c r="K8" s="43">
        <f>'15、一般-工资福利'!X9</f>
        <v>0</v>
      </c>
      <c r="L8" s="43"/>
      <c r="M8" s="43"/>
      <c r="N8" s="38"/>
    </row>
    <row r="9" spans="1:14" ht="19.5" customHeight="1">
      <c r="A9" s="39">
        <f>'15、一般-工资福利'!A10</f>
        <v>206</v>
      </c>
      <c r="B9" s="39" t="str">
        <f>'15、一般-工资福利'!B10</f>
        <v>01</v>
      </c>
      <c r="C9" s="39"/>
      <c r="D9" s="39" t="s">
        <v>302</v>
      </c>
      <c r="E9" s="566" t="s">
        <v>314</v>
      </c>
      <c r="F9" s="43">
        <f>G9+L9</f>
        <v>34.8</v>
      </c>
      <c r="G9" s="43">
        <f>SUM(H9:K9)</f>
        <v>34.8</v>
      </c>
      <c r="H9" s="43">
        <f>'15、一般-工资福利'!G10</f>
        <v>25.7</v>
      </c>
      <c r="I9" s="43">
        <f>'15、一般-工资福利'!O10</f>
        <v>6.2</v>
      </c>
      <c r="J9" s="43">
        <f>'15、一般-工资福利'!W10</f>
        <v>2.9</v>
      </c>
      <c r="K9" s="43">
        <f>'15、一般-工资福利'!X10</f>
        <v>0</v>
      </c>
      <c r="L9" s="43"/>
      <c r="M9" s="43"/>
      <c r="N9" s="38"/>
    </row>
    <row r="10" spans="1:14" s="20" customFormat="1" ht="19.5" customHeight="1">
      <c r="A10" s="39" t="str">
        <f>'15、一般-工资福利'!A11</f>
        <v>206</v>
      </c>
      <c r="B10" s="39" t="str">
        <f>'15、一般-工资福利'!B11</f>
        <v>01</v>
      </c>
      <c r="C10" s="39" t="str">
        <f>'15、一般-工资福利'!C11</f>
        <v>01</v>
      </c>
      <c r="D10" s="39" t="s">
        <v>302</v>
      </c>
      <c r="E10" s="566" t="s">
        <v>315</v>
      </c>
      <c r="F10" s="43">
        <f>G10+L10</f>
        <v>34.8</v>
      </c>
      <c r="G10" s="43">
        <f>SUM(H10:K10)</f>
        <v>34.8</v>
      </c>
      <c r="H10" s="43">
        <f>'15、一般-工资福利'!G11</f>
        <v>25.7</v>
      </c>
      <c r="I10" s="43">
        <f>'15、一般-工资福利'!O11</f>
        <v>6.2</v>
      </c>
      <c r="J10" s="43">
        <f>'15、一般-工资福利'!W11</f>
        <v>2.9</v>
      </c>
      <c r="K10" s="43">
        <f>'15、一般-工资福利'!X11</f>
        <v>0</v>
      </c>
      <c r="L10" s="43"/>
      <c r="M10" s="43"/>
      <c r="N10" s="15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zoomScalePageLayoutView="0" workbookViewId="0" topLeftCell="A1">
      <selection activeCell="G8" sqref="G8:X8"/>
    </sheetView>
  </sheetViews>
  <sheetFormatPr defaultColWidth="6.75390625" defaultRowHeight="22.5" customHeight="1"/>
  <cols>
    <col min="1" max="1" width="4.75390625" style="167" customWidth="1"/>
    <col min="2" max="3" width="4.00390625" style="167" customWidth="1"/>
    <col min="4" max="4" width="9.625" style="167" customWidth="1"/>
    <col min="5" max="5" width="21.875" style="167" customWidth="1"/>
    <col min="6" max="6" width="8.625" style="167" customWidth="1"/>
    <col min="7" max="14" width="7.25390625" style="167" customWidth="1"/>
    <col min="15" max="15" width="7.00390625" style="167" customWidth="1"/>
    <col min="16" max="24" width="7.25390625" style="167" customWidth="1"/>
    <col min="25" max="25" width="6.875" style="167" customWidth="1"/>
    <col min="26" max="26" width="7.25390625" style="167" customWidth="1"/>
    <col min="27" max="16384" width="6.75390625" style="167" customWidth="1"/>
  </cols>
  <sheetData>
    <row r="1" spans="2:26" ht="22.5" customHeight="1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X1" s="453" t="s">
        <v>223</v>
      </c>
      <c r="Y1" s="453"/>
      <c r="Z1" s="453"/>
    </row>
    <row r="2" spans="1:26" ht="22.5" customHeight="1">
      <c r="A2" s="454" t="s">
        <v>224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</row>
    <row r="3" spans="1:26" ht="22.5" customHeight="1">
      <c r="A3" s="550" t="s">
        <v>300</v>
      </c>
      <c r="B3" s="169"/>
      <c r="C3" s="169"/>
      <c r="D3" s="170"/>
      <c r="E3" s="170"/>
      <c r="F3" s="53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X3" s="455" t="s">
        <v>77</v>
      </c>
      <c r="Y3" s="455"/>
      <c r="Z3" s="455"/>
    </row>
    <row r="4" spans="1:26" ht="22.5" customHeight="1">
      <c r="A4" s="456" t="s">
        <v>95</v>
      </c>
      <c r="B4" s="456"/>
      <c r="C4" s="456"/>
      <c r="D4" s="452" t="s">
        <v>78</v>
      </c>
      <c r="E4" s="452" t="s">
        <v>96</v>
      </c>
      <c r="F4" s="452" t="s">
        <v>164</v>
      </c>
      <c r="G4" s="452" t="s">
        <v>165</v>
      </c>
      <c r="H4" s="452" t="s">
        <v>166</v>
      </c>
      <c r="I4" s="452" t="s">
        <v>167</v>
      </c>
      <c r="J4" s="452" t="s">
        <v>168</v>
      </c>
      <c r="K4" s="452" t="s">
        <v>169</v>
      </c>
      <c r="L4" s="452" t="s">
        <v>170</v>
      </c>
      <c r="M4" s="452" t="s">
        <v>171</v>
      </c>
      <c r="N4" s="452" t="s">
        <v>172</v>
      </c>
      <c r="O4" s="452" t="s">
        <v>173</v>
      </c>
      <c r="P4" s="452" t="s">
        <v>174</v>
      </c>
      <c r="Q4" s="452" t="s">
        <v>175</v>
      </c>
      <c r="R4" s="452" t="s">
        <v>176</v>
      </c>
      <c r="S4" s="452" t="s">
        <v>177</v>
      </c>
      <c r="T4" s="452" t="s">
        <v>178</v>
      </c>
      <c r="U4" s="452" t="s">
        <v>179</v>
      </c>
      <c r="V4" s="452" t="s">
        <v>180</v>
      </c>
      <c r="W4" s="452" t="s">
        <v>181</v>
      </c>
      <c r="X4" s="452" t="s">
        <v>182</v>
      </c>
      <c r="Y4" s="452" t="s">
        <v>183</v>
      </c>
      <c r="Z4" s="452" t="s">
        <v>184</v>
      </c>
    </row>
    <row r="5" spans="1:26" ht="22.5" customHeight="1">
      <c r="A5" s="452" t="s">
        <v>98</v>
      </c>
      <c r="B5" s="452" t="s">
        <v>99</v>
      </c>
      <c r="C5" s="452" t="s">
        <v>100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</row>
    <row r="6" spans="1:26" ht="22.5" customHeight="1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</row>
    <row r="7" spans="1:26" ht="22.5" customHeight="1">
      <c r="A7" s="171" t="s">
        <v>92</v>
      </c>
      <c r="B7" s="171" t="s">
        <v>92</v>
      </c>
      <c r="C7" s="171" t="s">
        <v>92</v>
      </c>
      <c r="D7" s="171" t="s">
        <v>92</v>
      </c>
      <c r="E7" s="171" t="s">
        <v>92</v>
      </c>
      <c r="F7" s="171">
        <v>1</v>
      </c>
      <c r="G7" s="171">
        <v>2</v>
      </c>
      <c r="H7" s="171">
        <v>3</v>
      </c>
      <c r="I7" s="171">
        <v>4</v>
      </c>
      <c r="J7" s="171">
        <v>5</v>
      </c>
      <c r="K7" s="171">
        <v>6</v>
      </c>
      <c r="L7" s="171">
        <v>7</v>
      </c>
      <c r="M7" s="171">
        <v>8</v>
      </c>
      <c r="N7" s="171">
        <v>9</v>
      </c>
      <c r="O7" s="171">
        <v>10</v>
      </c>
      <c r="P7" s="171">
        <v>11</v>
      </c>
      <c r="Q7" s="171">
        <v>12</v>
      </c>
      <c r="R7" s="171">
        <v>13</v>
      </c>
      <c r="S7" s="171">
        <v>14</v>
      </c>
      <c r="T7" s="171">
        <v>15</v>
      </c>
      <c r="U7" s="171">
        <v>16</v>
      </c>
      <c r="V7" s="171">
        <v>17</v>
      </c>
      <c r="W7" s="171">
        <v>18</v>
      </c>
      <c r="X7" s="171">
        <v>19</v>
      </c>
      <c r="Y7" s="171">
        <v>20</v>
      </c>
      <c r="Z7" s="171">
        <v>21</v>
      </c>
    </row>
    <row r="8" spans="1:26" ht="22.5" customHeight="1">
      <c r="A8" s="39"/>
      <c r="B8" s="39"/>
      <c r="C8" s="40"/>
      <c r="D8" s="39" t="s">
        <v>302</v>
      </c>
      <c r="E8" s="566" t="s">
        <v>303</v>
      </c>
      <c r="F8" s="172">
        <v>6.500000000000001</v>
      </c>
      <c r="G8" s="172">
        <v>0.36</v>
      </c>
      <c r="H8" s="172">
        <v>0.28</v>
      </c>
      <c r="I8" s="172">
        <v>0.06</v>
      </c>
      <c r="J8" s="172">
        <v>0.5</v>
      </c>
      <c r="K8" s="172">
        <v>0.4</v>
      </c>
      <c r="L8" s="172">
        <v>0.28</v>
      </c>
      <c r="M8" s="172">
        <v>0.48</v>
      </c>
      <c r="N8" s="172">
        <v>0</v>
      </c>
      <c r="O8" s="172">
        <v>0.08</v>
      </c>
      <c r="P8" s="172">
        <v>0</v>
      </c>
      <c r="Q8" s="172">
        <v>0.14</v>
      </c>
      <c r="R8" s="172">
        <v>0.2</v>
      </c>
      <c r="S8" s="172">
        <v>0</v>
      </c>
      <c r="T8" s="172">
        <v>0</v>
      </c>
      <c r="U8" s="172">
        <v>0</v>
      </c>
      <c r="V8" s="172">
        <v>2.9</v>
      </c>
      <c r="W8" s="172">
        <v>0.5</v>
      </c>
      <c r="X8" s="172">
        <v>0</v>
      </c>
      <c r="Y8" s="172">
        <v>0</v>
      </c>
      <c r="Z8" s="172">
        <v>0.32</v>
      </c>
    </row>
    <row r="9" spans="1:26" ht="22.5" customHeight="1">
      <c r="A9" s="39">
        <f>'15、一般-工资福利'!A9</f>
        <v>206</v>
      </c>
      <c r="B9" s="39"/>
      <c r="C9" s="39"/>
      <c r="D9" s="39" t="s">
        <v>302</v>
      </c>
      <c r="E9" s="566" t="s">
        <v>304</v>
      </c>
      <c r="F9" s="172">
        <v>6.500000000000001</v>
      </c>
      <c r="G9" s="172">
        <v>0.36</v>
      </c>
      <c r="H9" s="172">
        <v>0.28</v>
      </c>
      <c r="I9" s="172">
        <v>0.06</v>
      </c>
      <c r="J9" s="172">
        <v>0.5</v>
      </c>
      <c r="K9" s="172">
        <v>0.4</v>
      </c>
      <c r="L9" s="172">
        <v>0.28</v>
      </c>
      <c r="M9" s="172">
        <v>0.48</v>
      </c>
      <c r="N9" s="172">
        <v>0</v>
      </c>
      <c r="O9" s="172">
        <v>0.08</v>
      </c>
      <c r="P9" s="172">
        <v>0</v>
      </c>
      <c r="Q9" s="172">
        <v>0.14</v>
      </c>
      <c r="R9" s="172">
        <v>0.2</v>
      </c>
      <c r="S9" s="172">
        <v>0</v>
      </c>
      <c r="T9" s="172">
        <v>0</v>
      </c>
      <c r="U9" s="172">
        <v>0</v>
      </c>
      <c r="V9" s="172">
        <v>2.9</v>
      </c>
      <c r="W9" s="172">
        <v>0.5</v>
      </c>
      <c r="X9" s="172">
        <v>0</v>
      </c>
      <c r="Y9" s="172">
        <v>0</v>
      </c>
      <c r="Z9" s="172">
        <v>0.32</v>
      </c>
    </row>
    <row r="10" spans="1:26" ht="22.5" customHeight="1">
      <c r="A10" s="39">
        <f>'15、一般-工资福利'!A10</f>
        <v>206</v>
      </c>
      <c r="B10" s="39" t="str">
        <f>'15、一般-工资福利'!B10</f>
        <v>01</v>
      </c>
      <c r="C10" s="39"/>
      <c r="D10" s="39" t="s">
        <v>302</v>
      </c>
      <c r="E10" s="566" t="s">
        <v>314</v>
      </c>
      <c r="F10" s="172">
        <v>6.500000000000001</v>
      </c>
      <c r="G10" s="172">
        <v>0.36</v>
      </c>
      <c r="H10" s="172">
        <v>0.28</v>
      </c>
      <c r="I10" s="172">
        <v>0.06</v>
      </c>
      <c r="J10" s="172">
        <v>0.5</v>
      </c>
      <c r="K10" s="172">
        <v>0.4</v>
      </c>
      <c r="L10" s="172">
        <v>0.28</v>
      </c>
      <c r="M10" s="172">
        <v>0.48</v>
      </c>
      <c r="N10" s="172">
        <v>0</v>
      </c>
      <c r="O10" s="172">
        <v>0.08</v>
      </c>
      <c r="P10" s="172">
        <v>0</v>
      </c>
      <c r="Q10" s="172">
        <v>0.14</v>
      </c>
      <c r="R10" s="172">
        <v>0.2</v>
      </c>
      <c r="S10" s="172">
        <v>0</v>
      </c>
      <c r="T10" s="172">
        <v>0</v>
      </c>
      <c r="U10" s="172">
        <v>0</v>
      </c>
      <c r="V10" s="172">
        <v>2.9</v>
      </c>
      <c r="W10" s="172">
        <v>0.5</v>
      </c>
      <c r="X10" s="172">
        <v>0</v>
      </c>
      <c r="Y10" s="172">
        <v>0</v>
      </c>
      <c r="Z10" s="172">
        <v>0.32</v>
      </c>
    </row>
    <row r="11" spans="1:26" s="166" customFormat="1" ht="22.5" customHeight="1">
      <c r="A11" s="39" t="str">
        <f>'15、一般-工资福利'!A11</f>
        <v>206</v>
      </c>
      <c r="B11" s="39" t="str">
        <f>'15、一般-工资福利'!B11</f>
        <v>01</v>
      </c>
      <c r="C11" s="39" t="str">
        <f>'15、一般-工资福利'!C11</f>
        <v>01</v>
      </c>
      <c r="D11" s="39" t="s">
        <v>302</v>
      </c>
      <c r="E11" s="566" t="s">
        <v>315</v>
      </c>
      <c r="F11" s="173">
        <v>6.500000000000001</v>
      </c>
      <c r="G11" s="174">
        <v>0.36</v>
      </c>
      <c r="H11" s="174">
        <v>0.28</v>
      </c>
      <c r="I11" s="174">
        <v>0.06</v>
      </c>
      <c r="J11" s="174">
        <v>0.5</v>
      </c>
      <c r="K11" s="174">
        <v>0.4</v>
      </c>
      <c r="L11" s="174">
        <v>0.28</v>
      </c>
      <c r="M11" s="174">
        <v>0.48</v>
      </c>
      <c r="N11" s="175"/>
      <c r="O11" s="174">
        <v>0.08</v>
      </c>
      <c r="P11" s="174"/>
      <c r="Q11" s="174">
        <v>0.14</v>
      </c>
      <c r="R11" s="174">
        <v>0.2</v>
      </c>
      <c r="S11" s="175"/>
      <c r="T11" s="175"/>
      <c r="U11" s="175"/>
      <c r="V11" s="174">
        <v>2.9</v>
      </c>
      <c r="W11" s="175">
        <v>0.5</v>
      </c>
      <c r="X11" s="175"/>
      <c r="Y11" s="176"/>
      <c r="Z11" s="176">
        <v>0.32</v>
      </c>
    </row>
    <row r="12" spans="11:19" ht="22.5" customHeight="1">
      <c r="K12" s="166"/>
      <c r="L12" s="166"/>
      <c r="M12" s="166"/>
      <c r="S12" s="166"/>
    </row>
    <row r="13" spans="11:13" ht="22.5" customHeight="1">
      <c r="K13" s="166"/>
      <c r="L13" s="166"/>
      <c r="M13" s="166"/>
    </row>
    <row r="14" ht="22.5" customHeight="1">
      <c r="K14" s="166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"/>
  <sheetViews>
    <sheetView showGridLines="0" showZeros="0" zoomScalePageLayoutView="0" workbookViewId="0" topLeftCell="A1">
      <selection activeCell="H7" sqref="H7:Q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225</v>
      </c>
    </row>
    <row r="2" spans="1:20" ht="33.75" customHeight="1">
      <c r="A2" s="403" t="s">
        <v>226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</row>
    <row r="3" spans="1:20" ht="16.5" customHeight="1">
      <c r="A3" s="534" t="s">
        <v>300</v>
      </c>
      <c r="S3" s="439" t="s">
        <v>77</v>
      </c>
      <c r="T3" s="439"/>
    </row>
    <row r="4" spans="1:20" ht="22.5" customHeight="1">
      <c r="A4" s="430" t="s">
        <v>95</v>
      </c>
      <c r="B4" s="430"/>
      <c r="C4" s="430"/>
      <c r="D4" s="402" t="s">
        <v>187</v>
      </c>
      <c r="E4" s="402" t="s">
        <v>123</v>
      </c>
      <c r="F4" s="408" t="s">
        <v>164</v>
      </c>
      <c r="G4" s="402" t="s">
        <v>125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 t="s">
        <v>128</v>
      </c>
      <c r="S4" s="402"/>
      <c r="T4" s="402"/>
    </row>
    <row r="5" spans="1:20" ht="14.25" customHeight="1">
      <c r="A5" s="430"/>
      <c r="B5" s="430"/>
      <c r="C5" s="430"/>
      <c r="D5" s="402"/>
      <c r="E5" s="402"/>
      <c r="F5" s="410"/>
      <c r="G5" s="402" t="s">
        <v>89</v>
      </c>
      <c r="H5" s="402" t="s">
        <v>188</v>
      </c>
      <c r="I5" s="402" t="s">
        <v>174</v>
      </c>
      <c r="J5" s="402" t="s">
        <v>175</v>
      </c>
      <c r="K5" s="402" t="s">
        <v>189</v>
      </c>
      <c r="L5" s="402" t="s">
        <v>190</v>
      </c>
      <c r="M5" s="402" t="s">
        <v>176</v>
      </c>
      <c r="N5" s="402" t="s">
        <v>191</v>
      </c>
      <c r="O5" s="402" t="s">
        <v>179</v>
      </c>
      <c r="P5" s="402" t="s">
        <v>192</v>
      </c>
      <c r="Q5" s="402" t="s">
        <v>193</v>
      </c>
      <c r="R5" s="402" t="s">
        <v>89</v>
      </c>
      <c r="S5" s="402" t="s">
        <v>194</v>
      </c>
      <c r="T5" s="402" t="s">
        <v>160</v>
      </c>
    </row>
    <row r="6" spans="1:20" ht="42.75" customHeight="1">
      <c r="A6" s="38" t="s">
        <v>98</v>
      </c>
      <c r="B6" s="38" t="s">
        <v>99</v>
      </c>
      <c r="C6" s="38" t="s">
        <v>100</v>
      </c>
      <c r="D6" s="402"/>
      <c r="E6" s="402"/>
      <c r="F6" s="409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</row>
    <row r="7" spans="1:20" ht="22.5" customHeight="1">
      <c r="A7" s="39"/>
      <c r="B7" s="39"/>
      <c r="C7" s="40"/>
      <c r="D7" s="39" t="s">
        <v>302</v>
      </c>
      <c r="E7" s="566" t="s">
        <v>303</v>
      </c>
      <c r="F7" s="164">
        <f>F8</f>
        <v>6.500000000000001</v>
      </c>
      <c r="G7" s="164">
        <f aca="true" t="shared" si="0" ref="G7:T8">G8</f>
        <v>6.500000000000001</v>
      </c>
      <c r="H7" s="164">
        <f t="shared" si="0"/>
        <v>5.760000000000001</v>
      </c>
      <c r="I7" s="164">
        <f t="shared" si="0"/>
        <v>0</v>
      </c>
      <c r="J7" s="164">
        <f t="shared" si="0"/>
        <v>0.14</v>
      </c>
      <c r="K7" s="164">
        <f t="shared" si="0"/>
        <v>0</v>
      </c>
      <c r="L7" s="164">
        <f t="shared" si="0"/>
        <v>0</v>
      </c>
      <c r="M7" s="164">
        <f t="shared" si="0"/>
        <v>0.2</v>
      </c>
      <c r="N7" s="164">
        <f t="shared" si="0"/>
        <v>0</v>
      </c>
      <c r="O7" s="164">
        <f t="shared" si="0"/>
        <v>0</v>
      </c>
      <c r="P7" s="164">
        <f t="shared" si="0"/>
        <v>0.08</v>
      </c>
      <c r="Q7" s="164">
        <f t="shared" si="0"/>
        <v>0.32</v>
      </c>
      <c r="R7" s="164">
        <f t="shared" si="0"/>
        <v>0</v>
      </c>
      <c r="S7" s="164">
        <f t="shared" si="0"/>
        <v>0</v>
      </c>
      <c r="T7" s="164">
        <f t="shared" si="0"/>
        <v>0</v>
      </c>
    </row>
    <row r="8" spans="1:20" ht="22.5" customHeight="1">
      <c r="A8" s="39">
        <f>'15、一般-工资福利'!A9</f>
        <v>206</v>
      </c>
      <c r="B8" s="39"/>
      <c r="C8" s="39"/>
      <c r="D8" s="39" t="s">
        <v>302</v>
      </c>
      <c r="E8" s="566" t="s">
        <v>304</v>
      </c>
      <c r="F8" s="164">
        <f>F9</f>
        <v>6.500000000000001</v>
      </c>
      <c r="G8" s="164">
        <f t="shared" si="0"/>
        <v>6.500000000000001</v>
      </c>
      <c r="H8" s="164">
        <f t="shared" si="0"/>
        <v>5.760000000000001</v>
      </c>
      <c r="I8" s="164">
        <f t="shared" si="0"/>
        <v>0</v>
      </c>
      <c r="J8" s="164">
        <f t="shared" si="0"/>
        <v>0.14</v>
      </c>
      <c r="K8" s="164">
        <f t="shared" si="0"/>
        <v>0</v>
      </c>
      <c r="L8" s="164">
        <f t="shared" si="0"/>
        <v>0</v>
      </c>
      <c r="M8" s="164">
        <f t="shared" si="0"/>
        <v>0.2</v>
      </c>
      <c r="N8" s="164">
        <f t="shared" si="0"/>
        <v>0</v>
      </c>
      <c r="O8" s="164">
        <f t="shared" si="0"/>
        <v>0</v>
      </c>
      <c r="P8" s="164">
        <f t="shared" si="0"/>
        <v>0.08</v>
      </c>
      <c r="Q8" s="164">
        <f t="shared" si="0"/>
        <v>0.32</v>
      </c>
      <c r="R8" s="164">
        <f t="shared" si="0"/>
        <v>0</v>
      </c>
      <c r="S8" s="164">
        <f t="shared" si="0"/>
        <v>0</v>
      </c>
      <c r="T8" s="164">
        <f t="shared" si="0"/>
        <v>0</v>
      </c>
    </row>
    <row r="9" spans="1:20" ht="22.5" customHeight="1">
      <c r="A9" s="39">
        <f>'15、一般-工资福利'!A10</f>
        <v>206</v>
      </c>
      <c r="B9" s="39" t="str">
        <f>'15、一般-工资福利'!B10</f>
        <v>01</v>
      </c>
      <c r="C9" s="39"/>
      <c r="D9" s="39" t="s">
        <v>302</v>
      </c>
      <c r="E9" s="566" t="s">
        <v>314</v>
      </c>
      <c r="F9" s="164">
        <f>SUM(F10:F11)</f>
        <v>6.500000000000001</v>
      </c>
      <c r="G9" s="164">
        <f aca="true" t="shared" si="1" ref="G9:T9">SUM(G10:G11)</f>
        <v>6.500000000000001</v>
      </c>
      <c r="H9" s="164">
        <f t="shared" si="1"/>
        <v>5.760000000000001</v>
      </c>
      <c r="I9" s="164">
        <f t="shared" si="1"/>
        <v>0</v>
      </c>
      <c r="J9" s="164">
        <f t="shared" si="1"/>
        <v>0.14</v>
      </c>
      <c r="K9" s="164">
        <f t="shared" si="1"/>
        <v>0</v>
      </c>
      <c r="L9" s="164">
        <f t="shared" si="1"/>
        <v>0</v>
      </c>
      <c r="M9" s="164">
        <f t="shared" si="1"/>
        <v>0.2</v>
      </c>
      <c r="N9" s="164">
        <f t="shared" si="1"/>
        <v>0</v>
      </c>
      <c r="O9" s="164">
        <f t="shared" si="1"/>
        <v>0</v>
      </c>
      <c r="P9" s="164">
        <f t="shared" si="1"/>
        <v>0.08</v>
      </c>
      <c r="Q9" s="164">
        <f t="shared" si="1"/>
        <v>0.32</v>
      </c>
      <c r="R9" s="164">
        <f t="shared" si="1"/>
        <v>0</v>
      </c>
      <c r="S9" s="164">
        <f t="shared" si="1"/>
        <v>0</v>
      </c>
      <c r="T9" s="164">
        <f t="shared" si="1"/>
        <v>0</v>
      </c>
    </row>
    <row r="10" spans="1:20" s="20" customFormat="1" ht="22.5" customHeight="1">
      <c r="A10" s="39" t="str">
        <f>'15、一般-工资福利'!A11</f>
        <v>206</v>
      </c>
      <c r="B10" s="39" t="str">
        <f>'15、一般-工资福利'!B11</f>
        <v>01</v>
      </c>
      <c r="C10" s="39" t="str">
        <f>'15、一般-工资福利'!C11</f>
        <v>01</v>
      </c>
      <c r="D10" s="39" t="s">
        <v>302</v>
      </c>
      <c r="E10" s="566" t="s">
        <v>315</v>
      </c>
      <c r="F10" s="165">
        <f>G10+R10</f>
        <v>6.500000000000001</v>
      </c>
      <c r="G10" s="165">
        <f>'17、一般-商品和服务'!F11</f>
        <v>6.500000000000001</v>
      </c>
      <c r="H10" s="165">
        <f>G10-SUM(I10:Q10)</f>
        <v>5.760000000000001</v>
      </c>
      <c r="I10" s="165">
        <f>'17、一般-商品和服务'!P11</f>
        <v>0</v>
      </c>
      <c r="J10" s="165">
        <f>'17、一般-商品和服务'!Q11</f>
        <v>0.14</v>
      </c>
      <c r="K10" s="165"/>
      <c r="L10" s="165"/>
      <c r="M10" s="165">
        <f>'17、一般-商品和服务'!R11</f>
        <v>0.2</v>
      </c>
      <c r="N10" s="165">
        <f>'17、一般-商品和服务'!N11</f>
        <v>0</v>
      </c>
      <c r="O10" s="165">
        <f>'17、一般-商品和服务'!U11</f>
        <v>0</v>
      </c>
      <c r="P10" s="165">
        <f>'17、一般-商品和服务'!O11</f>
        <v>0.08</v>
      </c>
      <c r="Q10" s="165">
        <f>'17、一般-商品和服务'!Z11+'17、一般-商品和服务'!X11+'17、一般-商品和服务'!Y11</f>
        <v>0.32</v>
      </c>
      <c r="R10" s="165">
        <f>'16、工资福利(政府预算)(2)'!L10</f>
        <v>0</v>
      </c>
      <c r="S10" s="165"/>
      <c r="T10" s="165"/>
    </row>
    <row r="11" spans="1:20" ht="22.5" customHeight="1">
      <c r="A11" s="72"/>
      <c r="B11" s="72"/>
      <c r="C11" s="72"/>
      <c r="D11" s="72"/>
      <c r="E11" s="72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52"/>
      <c r="R11" s="152"/>
      <c r="S11" s="152"/>
      <c r="T11" s="152"/>
    </row>
  </sheetData>
  <sheetProtection formatCells="0" formatColumns="0" formatRows="0"/>
  <mergeCells count="22">
    <mergeCell ref="H5:H6"/>
    <mergeCell ref="I5:I6"/>
    <mergeCell ref="F4:F6"/>
    <mergeCell ref="G5:G6"/>
    <mergeCell ref="A2:T2"/>
    <mergeCell ref="S3:T3"/>
    <mergeCell ref="G4:Q4"/>
    <mergeCell ref="R4:T4"/>
    <mergeCell ref="D4:D6"/>
    <mergeCell ref="E4:E6"/>
    <mergeCell ref="R5:R6"/>
    <mergeCell ref="S5:S6"/>
    <mergeCell ref="P5:P6"/>
    <mergeCell ref="Q5:Q6"/>
    <mergeCell ref="N5:N6"/>
    <mergeCell ref="O5:O6"/>
    <mergeCell ref="T5:T6"/>
    <mergeCell ref="A4:C5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zoomScalePageLayoutView="0" workbookViewId="0" topLeftCell="A1">
      <selection activeCell="F8" sqref="F8:L11"/>
    </sheetView>
  </sheetViews>
  <sheetFormatPr defaultColWidth="6.875" defaultRowHeight="22.5" customHeight="1"/>
  <cols>
    <col min="1" max="3" width="4.00390625" style="156" customWidth="1"/>
    <col min="4" max="4" width="8.125" style="156" customWidth="1"/>
    <col min="5" max="5" width="30.125" style="156" customWidth="1"/>
    <col min="6" max="6" width="11.375" style="156" customWidth="1"/>
    <col min="7" max="12" width="10.375" style="156" customWidth="1"/>
    <col min="13" max="246" width="6.75390625" style="156" customWidth="1"/>
    <col min="247" max="252" width="6.75390625" style="157" customWidth="1"/>
    <col min="253" max="253" width="6.875" style="158" customWidth="1"/>
    <col min="254" max="16384" width="6.875" style="158" customWidth="1"/>
  </cols>
  <sheetData>
    <row r="1" spans="12:253" ht="22.5" customHeight="1">
      <c r="L1" s="156" t="s">
        <v>227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58" t="s">
        <v>228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540" t="s">
        <v>300</v>
      </c>
      <c r="E3" s="159"/>
      <c r="H3" s="159"/>
      <c r="J3" s="459" t="s">
        <v>77</v>
      </c>
      <c r="K3" s="459"/>
      <c r="L3" s="45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0" t="s">
        <v>95</v>
      </c>
      <c r="B4" s="460"/>
      <c r="C4" s="460"/>
      <c r="D4" s="457" t="s">
        <v>122</v>
      </c>
      <c r="E4" s="457" t="s">
        <v>96</v>
      </c>
      <c r="F4" s="457" t="s">
        <v>164</v>
      </c>
      <c r="G4" s="461" t="s">
        <v>197</v>
      </c>
      <c r="H4" s="457" t="s">
        <v>198</v>
      </c>
      <c r="I4" s="457" t="s">
        <v>199</v>
      </c>
      <c r="J4" s="457" t="s">
        <v>200</v>
      </c>
      <c r="K4" s="457" t="s">
        <v>201</v>
      </c>
      <c r="L4" s="457" t="s">
        <v>184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57" t="s">
        <v>98</v>
      </c>
      <c r="B5" s="457" t="s">
        <v>99</v>
      </c>
      <c r="C5" s="457" t="s">
        <v>100</v>
      </c>
      <c r="D5" s="457"/>
      <c r="E5" s="457"/>
      <c r="F5" s="457"/>
      <c r="G5" s="461"/>
      <c r="H5" s="457"/>
      <c r="I5" s="457"/>
      <c r="J5" s="457"/>
      <c r="K5" s="457"/>
      <c r="L5" s="45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57"/>
      <c r="B6" s="457"/>
      <c r="C6" s="457"/>
      <c r="D6" s="457"/>
      <c r="E6" s="457"/>
      <c r="F6" s="457"/>
      <c r="G6" s="461"/>
      <c r="H6" s="457"/>
      <c r="I6" s="457"/>
      <c r="J6" s="457"/>
      <c r="K6" s="457"/>
      <c r="L6" s="4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61" t="s">
        <v>92</v>
      </c>
      <c r="B7" s="161" t="s">
        <v>92</v>
      </c>
      <c r="C7" s="161" t="s">
        <v>92</v>
      </c>
      <c r="D7" s="161" t="s">
        <v>92</v>
      </c>
      <c r="E7" s="161" t="s">
        <v>92</v>
      </c>
      <c r="F7" s="161">
        <v>1</v>
      </c>
      <c r="G7" s="160">
        <v>2</v>
      </c>
      <c r="H7" s="160">
        <v>3</v>
      </c>
      <c r="I7" s="160">
        <v>4</v>
      </c>
      <c r="J7" s="161">
        <v>5</v>
      </c>
      <c r="K7" s="161"/>
      <c r="L7" s="161">
        <v>6</v>
      </c>
      <c r="M7" s="15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39"/>
      <c r="B8" s="39"/>
      <c r="C8" s="40"/>
      <c r="D8" s="39" t="s">
        <v>302</v>
      </c>
      <c r="E8" s="566" t="s">
        <v>303</v>
      </c>
      <c r="F8" s="586">
        <f>SUM(G8:L8)</f>
        <v>6.6</v>
      </c>
      <c r="G8" s="587">
        <f>G9</f>
        <v>6.6</v>
      </c>
      <c r="H8" s="588"/>
      <c r="I8" s="588"/>
      <c r="J8" s="589"/>
      <c r="K8" s="589"/>
      <c r="L8" s="589"/>
      <c r="M8" s="159"/>
    </row>
    <row r="9" spans="1:13" ht="22.5" customHeight="1">
      <c r="A9" s="183">
        <v>206</v>
      </c>
      <c r="B9" s="183"/>
      <c r="C9" s="183"/>
      <c r="D9" s="39" t="s">
        <v>302</v>
      </c>
      <c r="E9" s="567" t="s">
        <v>289</v>
      </c>
      <c r="F9" s="586">
        <f>SUM(G9:L9)</f>
        <v>6.6</v>
      </c>
      <c r="G9" s="587">
        <f>G10</f>
        <v>6.6</v>
      </c>
      <c r="H9" s="588"/>
      <c r="I9" s="588"/>
      <c r="J9" s="589"/>
      <c r="K9" s="589"/>
      <c r="L9" s="589"/>
      <c r="M9" s="159"/>
    </row>
    <row r="10" spans="1:13" ht="22.5" customHeight="1">
      <c r="A10" s="183">
        <v>206</v>
      </c>
      <c r="B10" s="355" t="s">
        <v>291</v>
      </c>
      <c r="C10" s="183"/>
      <c r="D10" s="39" t="s">
        <v>302</v>
      </c>
      <c r="E10" s="568" t="s">
        <v>306</v>
      </c>
      <c r="F10" s="586">
        <f>SUM(G10:L10)</f>
        <v>6.6</v>
      </c>
      <c r="G10" s="587">
        <f>G11</f>
        <v>6.6</v>
      </c>
      <c r="H10" s="588"/>
      <c r="I10" s="588"/>
      <c r="J10" s="589"/>
      <c r="K10" s="589"/>
      <c r="L10" s="589"/>
      <c r="M10" s="159"/>
    </row>
    <row r="11" spans="1:253" s="155" customFormat="1" ht="22.5" customHeight="1">
      <c r="A11" s="185" t="s">
        <v>290</v>
      </c>
      <c r="B11" s="185" t="s">
        <v>285</v>
      </c>
      <c r="C11" s="185" t="s">
        <v>285</v>
      </c>
      <c r="D11" s="39" t="s">
        <v>302</v>
      </c>
      <c r="E11" s="569" t="s">
        <v>313</v>
      </c>
      <c r="F11" s="586">
        <f>SUM(G11:L11)</f>
        <v>6.6</v>
      </c>
      <c r="G11" s="590">
        <v>6.6</v>
      </c>
      <c r="H11" s="591"/>
      <c r="I11" s="591"/>
      <c r="J11" s="591"/>
      <c r="K11" s="591"/>
      <c r="L11" s="591"/>
      <c r="M11" s="162"/>
      <c r="N11" s="159"/>
      <c r="O11" s="15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26.25" customHeight="1">
      <c r="A12" s="159" t="s">
        <v>286</v>
      </c>
      <c r="B12" s="159"/>
      <c r="C12" s="159"/>
      <c r="D12" s="159"/>
      <c r="E12" s="119"/>
      <c r="F12" s="120"/>
      <c r="G12" s="120"/>
      <c r="H12" s="120"/>
      <c r="I12" s="159"/>
      <c r="J12" s="159"/>
      <c r="K12" s="159"/>
      <c r="L12" s="15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159"/>
      <c r="M13" s="16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6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6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6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6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6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16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6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16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16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A3" sqref="A3:B3"/>
    </sheetView>
  </sheetViews>
  <sheetFormatPr defaultColWidth="6.875" defaultRowHeight="22.5" customHeight="1"/>
  <cols>
    <col min="1" max="1" width="8.375" style="334" customWidth="1"/>
    <col min="2" max="2" width="25.50390625" style="334" customWidth="1"/>
    <col min="3" max="13" width="9.875" style="334" customWidth="1"/>
    <col min="14" max="255" width="6.75390625" style="334" customWidth="1"/>
    <col min="256" max="16384" width="6.875" style="335" customWidth="1"/>
  </cols>
  <sheetData>
    <row r="1" spans="2:255" ht="22.5" customHeight="1">
      <c r="B1" s="336"/>
      <c r="C1" s="336"/>
      <c r="D1" s="336"/>
      <c r="E1" s="336"/>
      <c r="F1" s="336"/>
      <c r="G1" s="336"/>
      <c r="H1" s="336"/>
      <c r="I1" s="336"/>
      <c r="J1" s="336"/>
      <c r="M1" s="346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67" t="s">
        <v>76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28" t="s">
        <v>301</v>
      </c>
      <c r="B3" s="528"/>
      <c r="C3" s="337"/>
      <c r="D3" s="338"/>
      <c r="E3" s="338"/>
      <c r="F3" s="338"/>
      <c r="G3" s="337"/>
      <c r="H3" s="337"/>
      <c r="I3" s="337"/>
      <c r="J3" s="337"/>
      <c r="L3" s="368" t="s">
        <v>77</v>
      </c>
      <c r="M3" s="36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70" t="s">
        <v>78</v>
      </c>
      <c r="B4" s="370" t="s">
        <v>79</v>
      </c>
      <c r="C4" s="371" t="s">
        <v>80</v>
      </c>
      <c r="D4" s="369" t="s">
        <v>81</v>
      </c>
      <c r="E4" s="369"/>
      <c r="F4" s="369"/>
      <c r="G4" s="370" t="s">
        <v>82</v>
      </c>
      <c r="H4" s="370" t="s">
        <v>83</v>
      </c>
      <c r="I4" s="370" t="s">
        <v>84</v>
      </c>
      <c r="J4" s="370" t="s">
        <v>85</v>
      </c>
      <c r="K4" s="370" t="s">
        <v>86</v>
      </c>
      <c r="L4" s="372" t="s">
        <v>87</v>
      </c>
      <c r="M4" s="373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70"/>
      <c r="B5" s="370"/>
      <c r="C5" s="370"/>
      <c r="D5" s="339" t="s">
        <v>89</v>
      </c>
      <c r="E5" s="339" t="s">
        <v>90</v>
      </c>
      <c r="F5" s="339" t="s">
        <v>91</v>
      </c>
      <c r="G5" s="370"/>
      <c r="H5" s="370"/>
      <c r="I5" s="370"/>
      <c r="J5" s="370"/>
      <c r="K5" s="370"/>
      <c r="L5" s="370"/>
      <c r="M5" s="37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40" t="s">
        <v>92</v>
      </c>
      <c r="B6" s="340" t="s">
        <v>92</v>
      </c>
      <c r="C6" s="340">
        <v>1</v>
      </c>
      <c r="D6" s="340">
        <v>2</v>
      </c>
      <c r="E6" s="340">
        <v>3</v>
      </c>
      <c r="F6" s="340">
        <v>4</v>
      </c>
      <c r="G6" s="340">
        <v>5</v>
      </c>
      <c r="H6" s="340">
        <v>6</v>
      </c>
      <c r="I6" s="340">
        <v>7</v>
      </c>
      <c r="J6" s="340">
        <v>8</v>
      </c>
      <c r="K6" s="340">
        <v>9</v>
      </c>
      <c r="L6" s="340">
        <v>10</v>
      </c>
      <c r="M6" s="347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33" customFormat="1" ht="23.25" customHeight="1">
      <c r="A7" s="269" t="str">
        <f>'13、一般预算支出'!D8</f>
        <v>287</v>
      </c>
      <c r="B7" s="268" t="str">
        <f>'13、一般预算支出'!E8</f>
        <v>岳阳县科学技术协会</v>
      </c>
      <c r="C7" s="341">
        <f>SUM(E7:M7)</f>
        <v>65.9</v>
      </c>
      <c r="D7" s="342">
        <f>SUM(E7:F7)</f>
        <v>65.9</v>
      </c>
      <c r="E7" s="343">
        <f>'12、财政拨款收支总表'!B26</f>
        <v>65.9</v>
      </c>
      <c r="F7" s="341">
        <f>'12、财政拨款收支总表'!B8</f>
        <v>0</v>
      </c>
      <c r="G7" s="341"/>
      <c r="H7" s="341">
        <f>'12、财政拨款收支总表'!B9</f>
        <v>0</v>
      </c>
      <c r="I7" s="348"/>
      <c r="J7" s="348"/>
      <c r="K7" s="348"/>
      <c r="L7" s="348"/>
      <c r="M7" s="34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9.2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44"/>
      <c r="B10" s="344"/>
      <c r="C10" s="345"/>
      <c r="D10" s="344"/>
      <c r="E10" s="344"/>
      <c r="F10" s="344"/>
      <c r="G10" s="344"/>
      <c r="H10" s="344"/>
      <c r="I10" s="344"/>
      <c r="J10" s="344"/>
      <c r="K10" s="344"/>
      <c r="L10" s="34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44"/>
      <c r="D12" s="344"/>
      <c r="G12" s="344"/>
      <c r="H12" s="344"/>
      <c r="I12" s="344"/>
      <c r="J12" s="344"/>
      <c r="K12" s="344"/>
      <c r="L12" s="34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44"/>
      <c r="I13" s="344"/>
      <c r="J13" s="34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4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4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4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J4:J5"/>
    <mergeCell ref="K4:K5"/>
    <mergeCell ref="L4:L5"/>
    <mergeCell ref="M4:M5"/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PageLayoutView="0" workbookViewId="0" topLeftCell="A1">
      <selection activeCell="E9" sqref="E9"/>
    </sheetView>
  </sheetViews>
  <sheetFormatPr defaultColWidth="9.00390625" defaultRowHeight="14.25"/>
  <cols>
    <col min="1" max="3" width="5.875" style="0" customWidth="1"/>
    <col min="4" max="4" width="6.875" style="0" customWidth="1"/>
    <col min="5" max="5" width="17.25390625" style="0" customWidth="1"/>
    <col min="6" max="6" width="10.375" style="0" customWidth="1"/>
  </cols>
  <sheetData>
    <row r="1" ht="14.25" customHeight="1">
      <c r="K1" t="s">
        <v>229</v>
      </c>
    </row>
    <row r="2" spans="1:11" ht="31.5" customHeight="1">
      <c r="A2" s="403" t="s">
        <v>230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4.25" customHeight="1">
      <c r="A3" s="534" t="s">
        <v>300</v>
      </c>
      <c r="J3" s="439" t="s">
        <v>77</v>
      </c>
      <c r="K3" s="439"/>
    </row>
    <row r="4" spans="1:11" ht="33" customHeight="1">
      <c r="A4" s="422" t="s">
        <v>95</v>
      </c>
      <c r="B4" s="422"/>
      <c r="C4" s="422"/>
      <c r="D4" s="402" t="s">
        <v>187</v>
      </c>
      <c r="E4" s="402" t="s">
        <v>123</v>
      </c>
      <c r="F4" s="402" t="s">
        <v>112</v>
      </c>
      <c r="G4" s="402"/>
      <c r="H4" s="402"/>
      <c r="I4" s="402"/>
      <c r="J4" s="402"/>
      <c r="K4" s="402"/>
    </row>
    <row r="5" spans="1:11" ht="14.25" customHeight="1">
      <c r="A5" s="402" t="s">
        <v>98</v>
      </c>
      <c r="B5" s="402" t="s">
        <v>99</v>
      </c>
      <c r="C5" s="402" t="s">
        <v>100</v>
      </c>
      <c r="D5" s="402"/>
      <c r="E5" s="402"/>
      <c r="F5" s="402" t="s">
        <v>89</v>
      </c>
      <c r="G5" s="402" t="s">
        <v>204</v>
      </c>
      <c r="H5" s="402" t="s">
        <v>201</v>
      </c>
      <c r="I5" s="402" t="s">
        <v>205</v>
      </c>
      <c r="J5" s="402" t="s">
        <v>197</v>
      </c>
      <c r="K5" s="402" t="s">
        <v>206</v>
      </c>
    </row>
    <row r="6" spans="1:11" ht="32.2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ht="22.5" customHeight="1">
      <c r="A7" s="566"/>
      <c r="B7" s="566"/>
      <c r="C7" s="592"/>
      <c r="D7" s="39" t="s">
        <v>302</v>
      </c>
      <c r="E7" s="566" t="s">
        <v>303</v>
      </c>
      <c r="F7" s="152">
        <f>'19、一般-个人和家庭'!F8</f>
        <v>6.6</v>
      </c>
      <c r="G7" s="153">
        <f>F7-SUM(H7:K7)</f>
        <v>0</v>
      </c>
      <c r="H7" s="154">
        <f>'19、一般-个人和家庭'!K8</f>
        <v>0</v>
      </c>
      <c r="I7" s="154"/>
      <c r="J7" s="154">
        <f>'19、一般-个人和家庭'!G8</f>
        <v>6.6</v>
      </c>
      <c r="K7" s="38"/>
    </row>
    <row r="8" spans="1:11" ht="22.5" customHeight="1">
      <c r="A8" s="567">
        <v>206</v>
      </c>
      <c r="B8" s="567"/>
      <c r="C8" s="567"/>
      <c r="D8" s="39" t="s">
        <v>302</v>
      </c>
      <c r="E8" s="567" t="s">
        <v>289</v>
      </c>
      <c r="F8" s="152">
        <f>'19、一般-个人和家庭'!F9</f>
        <v>6.6</v>
      </c>
      <c r="G8" s="153">
        <f>F8-SUM(H8:K8)</f>
        <v>0</v>
      </c>
      <c r="H8" s="154">
        <f>'19、一般-个人和家庭'!K9</f>
        <v>0</v>
      </c>
      <c r="I8" s="154"/>
      <c r="J8" s="154">
        <f>'19、一般-个人和家庭'!G9</f>
        <v>6.6</v>
      </c>
      <c r="K8" s="38"/>
    </row>
    <row r="9" spans="1:11" ht="22.5" customHeight="1">
      <c r="A9" s="567">
        <v>206</v>
      </c>
      <c r="B9" s="593" t="s">
        <v>291</v>
      </c>
      <c r="C9" s="567"/>
      <c r="D9" s="39" t="s">
        <v>302</v>
      </c>
      <c r="E9" s="568" t="s">
        <v>306</v>
      </c>
      <c r="F9" s="152">
        <f>'19、一般-个人和家庭'!F10</f>
        <v>6.6</v>
      </c>
      <c r="G9" s="153">
        <f>F9-SUM(H9:K9)</f>
        <v>0</v>
      </c>
      <c r="H9" s="154">
        <f>'19、一般-个人和家庭'!K10</f>
        <v>0</v>
      </c>
      <c r="I9" s="154"/>
      <c r="J9" s="154">
        <f>'19、一般-个人和家庭'!G10</f>
        <v>6.6</v>
      </c>
      <c r="K9" s="38"/>
    </row>
    <row r="10" spans="1:11" s="20" customFormat="1" ht="22.5" customHeight="1">
      <c r="A10" s="185" t="s">
        <v>290</v>
      </c>
      <c r="B10" s="185" t="s">
        <v>285</v>
      </c>
      <c r="C10" s="185" t="s">
        <v>285</v>
      </c>
      <c r="D10" s="39" t="s">
        <v>302</v>
      </c>
      <c r="E10" s="569" t="s">
        <v>313</v>
      </c>
      <c r="F10" s="152">
        <f>'19、一般-个人和家庭'!F11</f>
        <v>6.6</v>
      </c>
      <c r="G10" s="153">
        <f>F10-SUM(H10:K10)</f>
        <v>0</v>
      </c>
      <c r="H10" s="154">
        <f>'19、一般-个人和家庭'!K11</f>
        <v>0</v>
      </c>
      <c r="I10" s="154"/>
      <c r="J10" s="154">
        <f>'19、一般-个人和家庭'!G11</f>
        <v>6.6</v>
      </c>
      <c r="K10" s="154">
        <f>'19、一般-个人和家庭'!L11</f>
        <v>0</v>
      </c>
    </row>
    <row r="11" spans="4:6" ht="32.25" customHeight="1">
      <c r="D11" s="119"/>
      <c r="E11" s="120"/>
      <c r="F11" s="120"/>
    </row>
  </sheetData>
  <sheetProtection formatCells="0" formatColumns="0" formatRows="0"/>
  <mergeCells count="15"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zoomScalePageLayoutView="0" workbookViewId="0" topLeftCell="A1">
      <selection activeCell="D7" sqref="D7:N10"/>
    </sheetView>
  </sheetViews>
  <sheetFormatPr defaultColWidth="6.875" defaultRowHeight="12.75" customHeight="1"/>
  <cols>
    <col min="1" max="1" width="12.875" style="134" customWidth="1"/>
    <col min="2" max="2" width="26.125" style="134" bestFit="1" customWidth="1"/>
    <col min="3" max="3" width="18.625" style="134" bestFit="1" customWidth="1"/>
    <col min="4" max="5" width="11.125" style="134" customWidth="1"/>
    <col min="6" max="14" width="10.125" style="134" customWidth="1"/>
    <col min="15" max="255" width="6.875" style="134" customWidth="1"/>
    <col min="256" max="16384" width="6.875" style="134" customWidth="1"/>
  </cols>
  <sheetData>
    <row r="1" spans="1:255" ht="22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44"/>
      <c r="L1" s="146"/>
      <c r="N1" s="147" t="s">
        <v>231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2" t="s">
        <v>232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09" t="s">
        <v>320</v>
      </c>
      <c r="B3" s="541"/>
      <c r="C3" s="136"/>
      <c r="D3" s="137"/>
      <c r="E3" s="138"/>
      <c r="F3" s="138"/>
      <c r="G3" s="138"/>
      <c r="H3" s="137"/>
      <c r="I3" s="137"/>
      <c r="J3" s="137"/>
      <c r="K3" s="144"/>
      <c r="L3" s="148"/>
      <c r="N3" s="149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64" t="s">
        <v>233</v>
      </c>
      <c r="B4" s="464" t="s">
        <v>123</v>
      </c>
      <c r="C4" s="465" t="s">
        <v>234</v>
      </c>
      <c r="D4" s="466" t="s">
        <v>97</v>
      </c>
      <c r="E4" s="463" t="s">
        <v>81</v>
      </c>
      <c r="F4" s="463"/>
      <c r="G4" s="463"/>
      <c r="H4" s="467" t="s">
        <v>82</v>
      </c>
      <c r="I4" s="464" t="s">
        <v>83</v>
      </c>
      <c r="J4" s="464" t="s">
        <v>84</v>
      </c>
      <c r="K4" s="464" t="s">
        <v>85</v>
      </c>
      <c r="L4" s="468" t="s">
        <v>86</v>
      </c>
      <c r="M4" s="469" t="s">
        <v>87</v>
      </c>
      <c r="N4" s="470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64"/>
      <c r="B5" s="464"/>
      <c r="C5" s="465"/>
      <c r="D5" s="464"/>
      <c r="E5" s="139" t="s">
        <v>89</v>
      </c>
      <c r="F5" s="139" t="s">
        <v>90</v>
      </c>
      <c r="G5" s="139" t="s">
        <v>91</v>
      </c>
      <c r="H5" s="464"/>
      <c r="I5" s="464"/>
      <c r="J5" s="464"/>
      <c r="K5" s="464"/>
      <c r="L5" s="466"/>
      <c r="M5" s="469"/>
      <c r="N5" s="47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0" t="s">
        <v>92</v>
      </c>
      <c r="B6" s="140" t="s">
        <v>92</v>
      </c>
      <c r="C6" s="140" t="s">
        <v>92</v>
      </c>
      <c r="D6" s="140">
        <v>1</v>
      </c>
      <c r="E6" s="140">
        <v>2</v>
      </c>
      <c r="F6" s="140">
        <v>3</v>
      </c>
      <c r="G6" s="140">
        <v>4</v>
      </c>
      <c r="H6" s="140">
        <v>5</v>
      </c>
      <c r="I6" s="140">
        <v>6</v>
      </c>
      <c r="J6" s="140">
        <v>7</v>
      </c>
      <c r="K6" s="140">
        <v>8</v>
      </c>
      <c r="L6" s="140">
        <v>9</v>
      </c>
      <c r="M6" s="150">
        <v>10</v>
      </c>
      <c r="N6" s="15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33" customFormat="1" ht="23.25" customHeight="1">
      <c r="A7" s="594"/>
      <c r="B7" s="357" t="s">
        <v>303</v>
      </c>
      <c r="C7" s="358" t="s">
        <v>293</v>
      </c>
      <c r="D7" s="610">
        <f>SUM(F7:N7)</f>
        <v>18</v>
      </c>
      <c r="E7" s="611">
        <f>SUM(F7:G7)</f>
        <v>18</v>
      </c>
      <c r="F7" s="612">
        <v>18</v>
      </c>
      <c r="G7" s="613"/>
      <c r="H7" s="613"/>
      <c r="I7" s="613"/>
      <c r="J7" s="613"/>
      <c r="K7" s="613"/>
      <c r="L7" s="614"/>
      <c r="M7" s="615"/>
      <c r="N7" s="61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s="133" customFormat="1" ht="23.25" customHeight="1">
      <c r="A8" s="594" t="s">
        <v>316</v>
      </c>
      <c r="B8" s="357" t="s">
        <v>304</v>
      </c>
      <c r="C8" s="358" t="s">
        <v>293</v>
      </c>
      <c r="D8" s="610">
        <f>SUM(F8:N8)</f>
        <v>18</v>
      </c>
      <c r="E8" s="611">
        <f>SUM(F8:G8)</f>
        <v>18</v>
      </c>
      <c r="F8" s="612">
        <v>18</v>
      </c>
      <c r="G8" s="613"/>
      <c r="H8" s="613"/>
      <c r="I8" s="613"/>
      <c r="J8" s="613"/>
      <c r="K8" s="613"/>
      <c r="L8" s="614"/>
      <c r="M8" s="615"/>
      <c r="N8" s="61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s="133" customFormat="1" ht="23.25" customHeight="1">
      <c r="A9" s="594" t="s">
        <v>317</v>
      </c>
      <c r="B9" s="357" t="s">
        <v>314</v>
      </c>
      <c r="C9" s="358" t="s">
        <v>293</v>
      </c>
      <c r="D9" s="610">
        <f>SUM(F9:N9)</f>
        <v>18</v>
      </c>
      <c r="E9" s="611">
        <f>SUM(F9:G9)</f>
        <v>18</v>
      </c>
      <c r="F9" s="612">
        <v>18</v>
      </c>
      <c r="G9" s="613"/>
      <c r="H9" s="613"/>
      <c r="I9" s="613"/>
      <c r="J9" s="613"/>
      <c r="K9" s="613"/>
      <c r="L9" s="614"/>
      <c r="M9" s="615"/>
      <c r="N9" s="61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133" customFormat="1" ht="23.25" customHeight="1">
      <c r="A10" s="356" t="s">
        <v>292</v>
      </c>
      <c r="B10" s="595" t="s">
        <v>318</v>
      </c>
      <c r="C10" s="358" t="s">
        <v>293</v>
      </c>
      <c r="D10" s="610">
        <f>SUM(F10:N10)</f>
        <v>18</v>
      </c>
      <c r="E10" s="611">
        <f>SUM(F10:G10)</f>
        <v>18</v>
      </c>
      <c r="F10" s="612">
        <v>18</v>
      </c>
      <c r="G10" s="613"/>
      <c r="H10" s="613"/>
      <c r="I10" s="613"/>
      <c r="J10" s="613"/>
      <c r="K10" s="613"/>
      <c r="L10" s="614"/>
      <c r="M10" s="615"/>
      <c r="N10" s="61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22.5" customHeight="1">
      <c r="A11" s="141"/>
      <c r="B11" s="142"/>
      <c r="C11" s="142"/>
      <c r="D11" s="142"/>
      <c r="E11" s="142"/>
      <c r="F11" s="141"/>
      <c r="G11" s="143"/>
      <c r="H11" s="142"/>
      <c r="I11" s="142"/>
      <c r="J11" s="142"/>
      <c r="K11" s="142"/>
      <c r="L11" s="142"/>
      <c r="M11" s="142"/>
      <c r="N11" s="14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42"/>
      <c r="B13" s="142"/>
      <c r="C13" s="142"/>
      <c r="D13" s="144"/>
      <c r="E13" s="142"/>
      <c r="F13" s="144"/>
      <c r="G13" s="142"/>
      <c r="H13" s="142"/>
      <c r="I13" s="142"/>
      <c r="J13" s="142"/>
      <c r="K13" s="142"/>
      <c r="L13" s="142"/>
      <c r="M13" s="142"/>
      <c r="N13" s="14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42"/>
      <c r="B16" s="142"/>
      <c r="C16" s="142"/>
      <c r="D16" s="144"/>
      <c r="E16" s="144"/>
      <c r="F16" s="142"/>
      <c r="G16" s="142"/>
      <c r="H16" s="142"/>
      <c r="I16" s="144"/>
      <c r="J16" s="142"/>
      <c r="K16" s="142"/>
      <c r="L16" s="142"/>
      <c r="M16" s="142"/>
      <c r="N16" s="14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42"/>
      <c r="B17" s="142"/>
      <c r="C17" s="145"/>
      <c r="D17" s="144"/>
      <c r="E17" s="144"/>
      <c r="F17" s="144"/>
      <c r="G17" s="142"/>
      <c r="H17" s="144"/>
      <c r="I17" s="144"/>
      <c r="J17" s="142"/>
      <c r="K17" s="142"/>
      <c r="L17" s="144"/>
      <c r="M17" s="142"/>
      <c r="N17" s="14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44"/>
      <c r="B18" s="144"/>
      <c r="C18" s="142"/>
      <c r="D18" s="144"/>
      <c r="E18" s="144"/>
      <c r="F18" s="144"/>
      <c r="G18" s="142"/>
      <c r="H18" s="144"/>
      <c r="I18" s="144"/>
      <c r="J18" s="142"/>
      <c r="K18" s="144"/>
      <c r="L18" s="144"/>
      <c r="M18" s="144"/>
      <c r="N18" s="14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44"/>
      <c r="B19" s="144"/>
      <c r="C19" s="144"/>
      <c r="D19" s="144"/>
      <c r="E19" s="144"/>
      <c r="F19" s="144"/>
      <c r="G19" s="142"/>
      <c r="H19" s="144"/>
      <c r="I19" s="144"/>
      <c r="J19" s="144"/>
      <c r="K19" s="144"/>
      <c r="L19" s="144"/>
      <c r="M19" s="144"/>
      <c r="N19" s="14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144"/>
      <c r="B22" s="144"/>
      <c r="C22" s="144"/>
      <c r="D22" s="144"/>
      <c r="E22" s="144"/>
      <c r="F22" s="144"/>
      <c r="G22" s="144"/>
      <c r="H22" s="144"/>
      <c r="I22" s="142"/>
      <c r="J22" s="144"/>
      <c r="K22" s="144"/>
      <c r="L22" s="144"/>
      <c r="M22" s="144"/>
      <c r="N22" s="14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104" customWidth="1"/>
    <col min="4" max="4" width="9.625" style="104" customWidth="1"/>
    <col min="5" max="5" width="23.125" style="104" customWidth="1"/>
    <col min="6" max="6" width="8.875" style="104" customWidth="1"/>
    <col min="7" max="7" width="8.125" style="104" customWidth="1"/>
    <col min="8" max="10" width="7.125" style="104" customWidth="1"/>
    <col min="11" max="11" width="7.75390625" style="104" customWidth="1"/>
    <col min="12" max="19" width="7.125" style="104" customWidth="1"/>
    <col min="20" max="21" width="7.25390625" style="104" customWidth="1"/>
    <col min="22" max="16384" width="6.875" style="104" customWidth="1"/>
  </cols>
  <sheetData>
    <row r="1" spans="1:21" ht="24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21"/>
      <c r="R1" s="121"/>
      <c r="S1" s="125"/>
      <c r="T1" s="125"/>
      <c r="U1" s="105" t="s">
        <v>235</v>
      </c>
    </row>
    <row r="2" spans="1:21" ht="24.75" customHeight="1">
      <c r="A2" s="479" t="s">
        <v>236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2" ht="24.75" customHeight="1">
      <c r="A3" s="542" t="str">
        <f>'21、项目明细表'!A3</f>
        <v>部门:岳阳县科学技术协会</v>
      </c>
      <c r="B3" s="542"/>
      <c r="C3" s="542"/>
      <c r="D3" s="542"/>
      <c r="E3" s="54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26"/>
      <c r="R3" s="126"/>
      <c r="S3" s="127"/>
      <c r="T3" s="480" t="s">
        <v>77</v>
      </c>
      <c r="U3" s="480"/>
      <c r="V3" s="128"/>
    </row>
    <row r="4" spans="1:22" ht="24.75" customHeight="1">
      <c r="A4" s="106" t="s">
        <v>103</v>
      </c>
      <c r="B4" s="106"/>
      <c r="C4" s="107"/>
      <c r="D4" s="475" t="s">
        <v>78</v>
      </c>
      <c r="E4" s="475" t="s">
        <v>96</v>
      </c>
      <c r="F4" s="476" t="s">
        <v>104</v>
      </c>
      <c r="G4" s="108" t="s">
        <v>105</v>
      </c>
      <c r="H4" s="106"/>
      <c r="I4" s="106"/>
      <c r="J4" s="107"/>
      <c r="K4" s="481" t="s">
        <v>106</v>
      </c>
      <c r="L4" s="482"/>
      <c r="M4" s="482"/>
      <c r="N4" s="482"/>
      <c r="O4" s="482"/>
      <c r="P4" s="482"/>
      <c r="Q4" s="482"/>
      <c r="R4" s="483"/>
      <c r="S4" s="471" t="s">
        <v>107</v>
      </c>
      <c r="T4" s="474" t="s">
        <v>108</v>
      </c>
      <c r="U4" s="474" t="s">
        <v>109</v>
      </c>
      <c r="V4" s="128"/>
    </row>
    <row r="5" spans="1:22" ht="24.75" customHeight="1">
      <c r="A5" s="481" t="s">
        <v>98</v>
      </c>
      <c r="B5" s="475" t="s">
        <v>99</v>
      </c>
      <c r="C5" s="475" t="s">
        <v>100</v>
      </c>
      <c r="D5" s="475"/>
      <c r="E5" s="475"/>
      <c r="F5" s="476"/>
      <c r="G5" s="475" t="s">
        <v>80</v>
      </c>
      <c r="H5" s="475" t="s">
        <v>110</v>
      </c>
      <c r="I5" s="475" t="s">
        <v>111</v>
      </c>
      <c r="J5" s="476" t="s">
        <v>112</v>
      </c>
      <c r="K5" s="477" t="s">
        <v>80</v>
      </c>
      <c r="L5" s="441" t="s">
        <v>113</v>
      </c>
      <c r="M5" s="441" t="s">
        <v>114</v>
      </c>
      <c r="N5" s="441" t="s">
        <v>115</v>
      </c>
      <c r="O5" s="441" t="s">
        <v>116</v>
      </c>
      <c r="P5" s="441" t="s">
        <v>117</v>
      </c>
      <c r="Q5" s="441" t="s">
        <v>118</v>
      </c>
      <c r="R5" s="441" t="s">
        <v>119</v>
      </c>
      <c r="S5" s="472"/>
      <c r="T5" s="474"/>
      <c r="U5" s="474"/>
      <c r="V5" s="128"/>
    </row>
    <row r="6" spans="1:21" ht="30.75" customHeight="1">
      <c r="A6" s="481"/>
      <c r="B6" s="475"/>
      <c r="C6" s="475"/>
      <c r="D6" s="475"/>
      <c r="E6" s="476"/>
      <c r="F6" s="109" t="s">
        <v>97</v>
      </c>
      <c r="G6" s="475"/>
      <c r="H6" s="475"/>
      <c r="I6" s="475"/>
      <c r="J6" s="476"/>
      <c r="K6" s="478"/>
      <c r="L6" s="441"/>
      <c r="M6" s="441"/>
      <c r="N6" s="441"/>
      <c r="O6" s="441"/>
      <c r="P6" s="441"/>
      <c r="Q6" s="441"/>
      <c r="R6" s="441"/>
      <c r="S6" s="473"/>
      <c r="T6" s="474"/>
      <c r="U6" s="474"/>
    </row>
    <row r="7" spans="1:21" ht="24.75" customHeight="1">
      <c r="A7" s="110" t="s">
        <v>92</v>
      </c>
      <c r="B7" s="110" t="s">
        <v>92</v>
      </c>
      <c r="C7" s="110" t="s">
        <v>92</v>
      </c>
      <c r="D7" s="110" t="s">
        <v>92</v>
      </c>
      <c r="E7" s="110" t="s">
        <v>92</v>
      </c>
      <c r="F7" s="111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1">
        <v>15</v>
      </c>
      <c r="U7" s="111">
        <v>16</v>
      </c>
    </row>
    <row r="8" spans="1:21" s="103" customFormat="1" ht="24.75" customHeight="1">
      <c r="A8" s="112"/>
      <c r="B8" s="112"/>
      <c r="C8" s="113"/>
      <c r="D8" s="114"/>
      <c r="E8" s="115"/>
      <c r="F8" s="116"/>
      <c r="G8" s="117"/>
      <c r="H8" s="117"/>
      <c r="I8" s="117"/>
      <c r="J8" s="117"/>
      <c r="K8" s="117"/>
      <c r="L8" s="117"/>
      <c r="M8" s="124"/>
      <c r="N8" s="117"/>
      <c r="O8" s="117"/>
      <c r="P8" s="117"/>
      <c r="Q8" s="117"/>
      <c r="R8" s="117"/>
      <c r="S8" s="129"/>
      <c r="T8" s="129"/>
      <c r="U8" s="130"/>
    </row>
    <row r="9" spans="1:21" ht="24.75" customHeight="1">
      <c r="A9" s="118"/>
      <c r="B9" s="118"/>
      <c r="C9" s="118"/>
      <c r="D9" s="118"/>
      <c r="E9" s="119" t="s">
        <v>237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31"/>
      <c r="T9" s="131"/>
      <c r="U9" s="131"/>
    </row>
    <row r="10" spans="1:21" ht="18.75" customHeight="1">
      <c r="A10" s="118"/>
      <c r="B10" s="118"/>
      <c r="C10" s="118"/>
      <c r="D10" s="118"/>
      <c r="E10" s="119"/>
      <c r="F10" s="120"/>
      <c r="G10" s="121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31"/>
      <c r="T10" s="131"/>
      <c r="U10" s="131"/>
    </row>
    <row r="11" spans="1:21" ht="18.75" customHeight="1">
      <c r="A11" s="122"/>
      <c r="B11" s="118"/>
      <c r="C11" s="118"/>
      <c r="D11" s="118"/>
      <c r="E11" s="119"/>
      <c r="F11" s="120"/>
      <c r="G11" s="12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31"/>
      <c r="T11" s="131"/>
      <c r="U11" s="131"/>
    </row>
    <row r="12" spans="1:21" ht="18.75" customHeight="1">
      <c r="A12" s="122"/>
      <c r="B12" s="118"/>
      <c r="C12" s="118"/>
      <c r="D12" s="118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31"/>
      <c r="T12" s="131"/>
      <c r="U12" s="132"/>
    </row>
    <row r="13" spans="1:21" ht="18.75" customHeight="1">
      <c r="A13" s="122"/>
      <c r="B13" s="122"/>
      <c r="C13" s="118"/>
      <c r="D13" s="118"/>
      <c r="E13" s="11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31"/>
      <c r="T13" s="131"/>
      <c r="U13" s="132"/>
    </row>
    <row r="14" spans="1:21" ht="18.75" customHeight="1">
      <c r="A14" s="122"/>
      <c r="B14" s="122"/>
      <c r="C14" s="122"/>
      <c r="D14" s="118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31"/>
      <c r="T14" s="131"/>
      <c r="U14" s="132"/>
    </row>
    <row r="15" spans="1:21" ht="18.75" customHeight="1">
      <c r="A15" s="122"/>
      <c r="B15" s="122"/>
      <c r="C15" s="122"/>
      <c r="D15" s="118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31"/>
      <c r="T15" s="132"/>
      <c r="U15" s="132"/>
    </row>
    <row r="16" spans="1:21" ht="18.75" customHeight="1">
      <c r="A16" s="122"/>
      <c r="B16" s="122"/>
      <c r="C16" s="122"/>
      <c r="D16" s="122"/>
      <c r="E16" s="123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0"/>
      <c r="Q16" s="120"/>
      <c r="R16" s="120"/>
      <c r="S16" s="132"/>
      <c r="T16" s="132"/>
      <c r="U16" s="132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F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47" t="s">
        <v>238</v>
      </c>
    </row>
    <row r="2" spans="1:21" ht="24.75" customHeight="1">
      <c r="A2" s="403" t="s">
        <v>239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9.5" customHeight="1">
      <c r="A3" s="543" t="str">
        <f>'22、政府性基金'!A3</f>
        <v>部门:岳阳县科学技术协会</v>
      </c>
      <c r="B3" s="543"/>
      <c r="C3" s="543"/>
      <c r="D3" s="543"/>
      <c r="E3" s="543"/>
      <c r="F3" s="543"/>
      <c r="G3" s="101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84" t="s">
        <v>77</v>
      </c>
      <c r="U3" s="484"/>
    </row>
    <row r="4" spans="1:21" ht="27.75" customHeight="1">
      <c r="A4" s="430" t="s">
        <v>103</v>
      </c>
      <c r="B4" s="430"/>
      <c r="C4" s="430"/>
      <c r="D4" s="402" t="s">
        <v>122</v>
      </c>
      <c r="E4" s="402" t="s">
        <v>123</v>
      </c>
      <c r="F4" s="402" t="s">
        <v>97</v>
      </c>
      <c r="G4" s="402" t="s">
        <v>124</v>
      </c>
      <c r="H4" s="402" t="s">
        <v>125</v>
      </c>
      <c r="I4" s="402" t="s">
        <v>126</v>
      </c>
      <c r="J4" s="402" t="s">
        <v>127</v>
      </c>
      <c r="K4" s="402" t="s">
        <v>128</v>
      </c>
      <c r="L4" s="402" t="s">
        <v>129</v>
      </c>
      <c r="M4" s="402" t="s">
        <v>114</v>
      </c>
      <c r="N4" s="402" t="s">
        <v>130</v>
      </c>
      <c r="O4" s="402" t="s">
        <v>112</v>
      </c>
      <c r="P4" s="402" t="s">
        <v>116</v>
      </c>
      <c r="Q4" s="402" t="s">
        <v>115</v>
      </c>
      <c r="R4" s="402" t="s">
        <v>131</v>
      </c>
      <c r="S4" s="402" t="s">
        <v>132</v>
      </c>
      <c r="T4" s="402" t="s">
        <v>133</v>
      </c>
      <c r="U4" s="402" t="s">
        <v>119</v>
      </c>
    </row>
    <row r="5" spans="1:21" ht="13.5" customHeight="1">
      <c r="A5" s="402" t="s">
        <v>98</v>
      </c>
      <c r="B5" s="402" t="s">
        <v>99</v>
      </c>
      <c r="C5" s="402" t="s">
        <v>100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</row>
    <row r="6" spans="1:21" ht="18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</row>
    <row r="7" spans="1:21" s="20" customFormat="1" ht="29.25" customHeight="1">
      <c r="A7" s="72"/>
      <c r="B7" s="72"/>
      <c r="C7" s="72"/>
      <c r="D7" s="72"/>
      <c r="E7" s="42"/>
      <c r="F7" s="10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ht="14.25">
      <c r="E8" t="s">
        <v>237</v>
      </c>
    </row>
  </sheetData>
  <sheetProtection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75" customWidth="1"/>
    <col min="4" max="4" width="9.625" style="75" customWidth="1"/>
    <col min="5" max="5" width="22.50390625" style="75" customWidth="1"/>
    <col min="6" max="7" width="8.50390625" style="75" customWidth="1"/>
    <col min="8" max="10" width="7.25390625" style="75" customWidth="1"/>
    <col min="11" max="11" width="8.50390625" style="75" customWidth="1"/>
    <col min="12" max="19" width="7.25390625" style="75" customWidth="1"/>
    <col min="20" max="21" width="7.75390625" style="75" customWidth="1"/>
    <col min="22" max="16384" width="6.875" style="75" customWidth="1"/>
  </cols>
  <sheetData>
    <row r="1" spans="1:21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/>
      <c r="R1" s="91"/>
      <c r="S1" s="93"/>
      <c r="T1" s="93"/>
      <c r="U1" s="76" t="s">
        <v>240</v>
      </c>
    </row>
    <row r="2" spans="1:21" ht="24.75" customHeight="1">
      <c r="A2" s="491" t="s">
        <v>241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2" ht="24.75" customHeight="1">
      <c r="A3" s="544" t="str">
        <f>'21、项目明细表'!A3</f>
        <v>部门:岳阳县科学技术协会</v>
      </c>
      <c r="B3" s="544"/>
      <c r="C3" s="544"/>
      <c r="D3" s="544"/>
      <c r="E3" s="544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94"/>
      <c r="R3" s="94"/>
      <c r="S3" s="95"/>
      <c r="T3" s="492" t="s">
        <v>77</v>
      </c>
      <c r="U3" s="492"/>
      <c r="V3" s="96"/>
    </row>
    <row r="4" spans="1:22" ht="24.75" customHeight="1">
      <c r="A4" s="488" t="s">
        <v>103</v>
      </c>
      <c r="B4" s="488"/>
      <c r="C4" s="488"/>
      <c r="D4" s="490" t="s">
        <v>78</v>
      </c>
      <c r="E4" s="486" t="s">
        <v>96</v>
      </c>
      <c r="F4" s="486" t="s">
        <v>104</v>
      </c>
      <c r="G4" s="488" t="s">
        <v>105</v>
      </c>
      <c r="H4" s="488"/>
      <c r="I4" s="488"/>
      <c r="J4" s="486"/>
      <c r="K4" s="486" t="s">
        <v>106</v>
      </c>
      <c r="L4" s="490"/>
      <c r="M4" s="490"/>
      <c r="N4" s="490"/>
      <c r="O4" s="490"/>
      <c r="P4" s="490"/>
      <c r="Q4" s="490"/>
      <c r="R4" s="493"/>
      <c r="S4" s="494" t="s">
        <v>107</v>
      </c>
      <c r="T4" s="495" t="s">
        <v>108</v>
      </c>
      <c r="U4" s="495" t="s">
        <v>109</v>
      </c>
      <c r="V4" s="96"/>
    </row>
    <row r="5" spans="1:22" ht="24.75" customHeight="1">
      <c r="A5" s="485" t="s">
        <v>98</v>
      </c>
      <c r="B5" s="485" t="s">
        <v>99</v>
      </c>
      <c r="C5" s="485" t="s">
        <v>100</v>
      </c>
      <c r="D5" s="486"/>
      <c r="E5" s="486"/>
      <c r="F5" s="488"/>
      <c r="G5" s="485" t="s">
        <v>80</v>
      </c>
      <c r="H5" s="485" t="s">
        <v>110</v>
      </c>
      <c r="I5" s="485" t="s">
        <v>111</v>
      </c>
      <c r="J5" s="487" t="s">
        <v>112</v>
      </c>
      <c r="K5" s="489" t="s">
        <v>80</v>
      </c>
      <c r="L5" s="441" t="s">
        <v>113</v>
      </c>
      <c r="M5" s="441" t="s">
        <v>114</v>
      </c>
      <c r="N5" s="441" t="s">
        <v>115</v>
      </c>
      <c r="O5" s="441" t="s">
        <v>116</v>
      </c>
      <c r="P5" s="441" t="s">
        <v>117</v>
      </c>
      <c r="Q5" s="441" t="s">
        <v>118</v>
      </c>
      <c r="R5" s="441" t="s">
        <v>119</v>
      </c>
      <c r="S5" s="495"/>
      <c r="T5" s="495"/>
      <c r="U5" s="495"/>
      <c r="V5" s="96"/>
    </row>
    <row r="6" spans="1:21" ht="30.75" customHeight="1">
      <c r="A6" s="486"/>
      <c r="B6" s="486"/>
      <c r="C6" s="486"/>
      <c r="D6" s="486"/>
      <c r="E6" s="488"/>
      <c r="F6" s="77" t="s">
        <v>97</v>
      </c>
      <c r="G6" s="486"/>
      <c r="H6" s="486"/>
      <c r="I6" s="486"/>
      <c r="J6" s="488"/>
      <c r="K6" s="490"/>
      <c r="L6" s="441"/>
      <c r="M6" s="441"/>
      <c r="N6" s="441"/>
      <c r="O6" s="441"/>
      <c r="P6" s="441"/>
      <c r="Q6" s="441"/>
      <c r="R6" s="441"/>
      <c r="S6" s="495"/>
      <c r="T6" s="495"/>
      <c r="U6" s="495"/>
    </row>
    <row r="7" spans="1:21" ht="24.75" customHeight="1">
      <c r="A7" s="78" t="s">
        <v>92</v>
      </c>
      <c r="B7" s="78" t="s">
        <v>92</v>
      </c>
      <c r="C7" s="78" t="s">
        <v>92</v>
      </c>
      <c r="D7" s="78" t="s">
        <v>92</v>
      </c>
      <c r="E7" s="78" t="s">
        <v>92</v>
      </c>
      <c r="F7" s="79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78">
        <v>13</v>
      </c>
      <c r="S7" s="78">
        <v>14</v>
      </c>
      <c r="T7" s="79">
        <v>15</v>
      </c>
      <c r="U7" s="79">
        <v>16</v>
      </c>
    </row>
    <row r="8" spans="1:21" s="74" customFormat="1" ht="24.75" customHeight="1">
      <c r="A8" s="80"/>
      <c r="B8" s="80"/>
      <c r="C8" s="81"/>
      <c r="D8" s="82"/>
      <c r="E8" s="83"/>
      <c r="F8" s="84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7"/>
      <c r="T8" s="97"/>
      <c r="U8" s="98"/>
    </row>
    <row r="9" spans="1:21" ht="27" customHeight="1">
      <c r="A9" s="87"/>
      <c r="B9" s="87"/>
      <c r="C9" s="87"/>
      <c r="D9" s="87"/>
      <c r="E9" s="88" t="s">
        <v>242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9"/>
      <c r="T9" s="99"/>
      <c r="U9" s="99"/>
    </row>
    <row r="10" spans="1:21" ht="18.75" customHeight="1">
      <c r="A10" s="87"/>
      <c r="B10" s="87"/>
      <c r="C10" s="87"/>
      <c r="D10" s="87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9"/>
      <c r="T10" s="99"/>
      <c r="U10" s="99"/>
    </row>
    <row r="11" spans="1:21" ht="18.75" customHeight="1">
      <c r="A11" s="87"/>
      <c r="B11" s="87"/>
      <c r="C11" s="87"/>
      <c r="D11" s="87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9"/>
      <c r="T11" s="99"/>
      <c r="U11" s="99"/>
    </row>
    <row r="12" spans="1:21" ht="18.75" customHeight="1">
      <c r="A12" s="87"/>
      <c r="B12" s="87"/>
      <c r="C12" s="87"/>
      <c r="D12" s="8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9"/>
      <c r="T12" s="99"/>
      <c r="U12" s="99"/>
    </row>
    <row r="13" spans="1:21" ht="18.75" customHeight="1">
      <c r="A13" s="87"/>
      <c r="B13" s="87"/>
      <c r="C13" s="87"/>
      <c r="D13" s="8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9"/>
      <c r="T13" s="99"/>
      <c r="U13" s="100"/>
    </row>
    <row r="14" spans="1:21" ht="18.75" customHeight="1">
      <c r="A14" s="90"/>
      <c r="B14" s="90"/>
      <c r="C14" s="90"/>
      <c r="D14" s="87"/>
      <c r="E14" s="88"/>
      <c r="F14" s="89"/>
      <c r="G14" s="91"/>
      <c r="H14" s="89"/>
      <c r="I14" s="89"/>
      <c r="J14" s="89"/>
      <c r="K14" s="91"/>
      <c r="L14" s="89"/>
      <c r="M14" s="89"/>
      <c r="N14" s="89"/>
      <c r="O14" s="89"/>
      <c r="P14" s="89"/>
      <c r="Q14" s="89"/>
      <c r="R14" s="89"/>
      <c r="S14" s="99"/>
      <c r="T14" s="99"/>
      <c r="U14" s="100"/>
    </row>
    <row r="15" spans="1:21" ht="18.75" customHeight="1">
      <c r="A15" s="90"/>
      <c r="B15" s="90"/>
      <c r="C15" s="90"/>
      <c r="D15" s="90"/>
      <c r="E15" s="92"/>
      <c r="F15" s="89"/>
      <c r="G15" s="91"/>
      <c r="H15" s="91"/>
      <c r="I15" s="91"/>
      <c r="J15" s="91"/>
      <c r="K15" s="91"/>
      <c r="L15" s="91"/>
      <c r="M15" s="89"/>
      <c r="N15" s="89"/>
      <c r="O15" s="89"/>
      <c r="P15" s="89"/>
      <c r="Q15" s="89"/>
      <c r="R15" s="89"/>
      <c r="S15" s="99"/>
      <c r="T15" s="100"/>
      <c r="U15" s="100"/>
    </row>
    <row r="16" spans="1:21" ht="18.75" customHeight="1">
      <c r="A16" s="90"/>
      <c r="B16" s="90"/>
      <c r="C16" s="90"/>
      <c r="D16" s="90"/>
      <c r="E16" s="92"/>
      <c r="F16" s="89"/>
      <c r="G16" s="91"/>
      <c r="H16" s="91"/>
      <c r="I16" s="91"/>
      <c r="J16" s="91"/>
      <c r="K16" s="91"/>
      <c r="L16" s="91"/>
      <c r="M16" s="89"/>
      <c r="N16" s="89"/>
      <c r="O16" s="89"/>
      <c r="P16" s="89"/>
      <c r="Q16" s="89"/>
      <c r="R16" s="89"/>
      <c r="S16" s="100"/>
      <c r="T16" s="100"/>
      <c r="U16" s="10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4"/>
      <c r="M17" s="7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S4:S6"/>
    <mergeCell ref="T4:T6"/>
    <mergeCell ref="U4:U6"/>
    <mergeCell ref="A5:A6"/>
    <mergeCell ref="M5:M6"/>
    <mergeCell ref="B5:B6"/>
    <mergeCell ref="C5:C6"/>
    <mergeCell ref="D4:D6"/>
    <mergeCell ref="E4:E6"/>
    <mergeCell ref="F4:F5"/>
    <mergeCell ref="G5:G6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47" t="s">
        <v>243</v>
      </c>
    </row>
    <row r="2" spans="1:21" ht="24.75" customHeight="1">
      <c r="A2" s="403" t="s">
        <v>244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9.5" customHeight="1">
      <c r="A3" s="545" t="str">
        <f>'21、项目明细表'!A3</f>
        <v>部门:岳阳县科学技术协会</v>
      </c>
      <c r="B3" s="545"/>
      <c r="C3" s="545"/>
      <c r="D3" s="545"/>
      <c r="E3" s="54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84" t="s">
        <v>77</v>
      </c>
      <c r="U3" s="484"/>
    </row>
    <row r="4" spans="1:21" ht="27.75" customHeight="1">
      <c r="A4" s="405" t="s">
        <v>103</v>
      </c>
      <c r="B4" s="406"/>
      <c r="C4" s="407"/>
      <c r="D4" s="408" t="s">
        <v>122</v>
      </c>
      <c r="E4" s="408" t="s">
        <v>123</v>
      </c>
      <c r="F4" s="408" t="s">
        <v>97</v>
      </c>
      <c r="G4" s="402" t="s">
        <v>124</v>
      </c>
      <c r="H4" s="402" t="s">
        <v>125</v>
      </c>
      <c r="I4" s="402" t="s">
        <v>126</v>
      </c>
      <c r="J4" s="402" t="s">
        <v>127</v>
      </c>
      <c r="K4" s="402" t="s">
        <v>128</v>
      </c>
      <c r="L4" s="402" t="s">
        <v>129</v>
      </c>
      <c r="M4" s="402" t="s">
        <v>114</v>
      </c>
      <c r="N4" s="402" t="s">
        <v>130</v>
      </c>
      <c r="O4" s="402" t="s">
        <v>112</v>
      </c>
      <c r="P4" s="402" t="s">
        <v>116</v>
      </c>
      <c r="Q4" s="402" t="s">
        <v>115</v>
      </c>
      <c r="R4" s="402" t="s">
        <v>131</v>
      </c>
      <c r="S4" s="402" t="s">
        <v>132</v>
      </c>
      <c r="T4" s="402" t="s">
        <v>133</v>
      </c>
      <c r="U4" s="402" t="s">
        <v>119</v>
      </c>
    </row>
    <row r="5" spans="1:21" ht="13.5" customHeight="1">
      <c r="A5" s="408" t="s">
        <v>98</v>
      </c>
      <c r="B5" s="408" t="s">
        <v>99</v>
      </c>
      <c r="C5" s="408" t="s">
        <v>100</v>
      </c>
      <c r="D5" s="410"/>
      <c r="E5" s="410"/>
      <c r="F5" s="410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</row>
    <row r="6" spans="1:21" ht="18" customHeight="1">
      <c r="A6" s="409"/>
      <c r="B6" s="409"/>
      <c r="C6" s="409"/>
      <c r="D6" s="409"/>
      <c r="E6" s="409"/>
      <c r="F6" s="409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</row>
    <row r="7" spans="1:21" s="20" customFormat="1" ht="29.25" customHeight="1">
      <c r="A7" s="72"/>
      <c r="B7" s="72"/>
      <c r="C7" s="72"/>
      <c r="D7" s="72"/>
      <c r="E7" s="4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ht="14.25">
      <c r="E8" t="s">
        <v>242</v>
      </c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M4:M6"/>
    <mergeCell ref="N4:N6"/>
    <mergeCell ref="O4:O6"/>
    <mergeCell ref="P4:P6"/>
    <mergeCell ref="Q4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H8" sqref="H8"/>
    </sheetView>
  </sheetViews>
  <sheetFormatPr defaultColWidth="6.875" defaultRowHeight="12.75" customHeight="1"/>
  <cols>
    <col min="1" max="3" width="3.625" style="58" customWidth="1"/>
    <col min="4" max="4" width="6.875" style="58" customWidth="1"/>
    <col min="5" max="5" width="24.125" style="58" customWidth="1"/>
    <col min="6" max="6" width="9.375" style="58" customWidth="1"/>
    <col min="7" max="7" width="8.625" style="58" customWidth="1"/>
    <col min="8" max="10" width="7.50390625" style="58" customWidth="1"/>
    <col min="11" max="11" width="8.375" style="58" customWidth="1"/>
    <col min="12" max="21" width="7.50390625" style="58" customWidth="1"/>
    <col min="22" max="41" width="6.875" style="58" customWidth="1"/>
    <col min="42" max="42" width="6.625" style="58" customWidth="1"/>
    <col min="43" max="253" width="6.875" style="58" customWidth="1"/>
    <col min="254" max="255" width="6.875" style="59" customWidth="1"/>
    <col min="256" max="16384" width="6.875" style="59" customWidth="1"/>
  </cols>
  <sheetData>
    <row r="1" spans="22:255" ht="27" customHeight="1">
      <c r="V1" s="69" t="s">
        <v>245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IT1"/>
      <c r="IU1"/>
    </row>
    <row r="2" spans="1:255" ht="33" customHeight="1">
      <c r="A2" s="498" t="s">
        <v>246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IT2"/>
      <c r="IU2"/>
    </row>
    <row r="3" spans="1:255" ht="18.75" customHeight="1">
      <c r="A3" s="60" t="s">
        <v>300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70"/>
      <c r="U3" s="499" t="s">
        <v>77</v>
      </c>
      <c r="V3" s="500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IT3"/>
      <c r="IU3"/>
    </row>
    <row r="4" spans="1:255" s="56" customFormat="1" ht="23.25" customHeight="1">
      <c r="A4" s="61" t="s">
        <v>103</v>
      </c>
      <c r="B4" s="61"/>
      <c r="C4" s="61"/>
      <c r="D4" s="497" t="s">
        <v>78</v>
      </c>
      <c r="E4" s="501" t="s">
        <v>96</v>
      </c>
      <c r="F4" s="497" t="s">
        <v>104</v>
      </c>
      <c r="G4" s="62" t="s">
        <v>105</v>
      </c>
      <c r="H4" s="62"/>
      <c r="I4" s="62"/>
      <c r="J4" s="62"/>
      <c r="K4" s="62" t="s">
        <v>106</v>
      </c>
      <c r="L4" s="62"/>
      <c r="M4" s="62"/>
      <c r="N4" s="62"/>
      <c r="O4" s="62"/>
      <c r="P4" s="62"/>
      <c r="Q4" s="62"/>
      <c r="R4" s="62"/>
      <c r="S4" s="496" t="s">
        <v>247</v>
      </c>
      <c r="T4" s="496"/>
      <c r="U4" s="496"/>
      <c r="V4" s="496"/>
      <c r="IT4"/>
      <c r="IU4"/>
    </row>
    <row r="5" spans="1:255" s="56" customFormat="1" ht="23.25" customHeight="1">
      <c r="A5" s="496" t="s">
        <v>98</v>
      </c>
      <c r="B5" s="497" t="s">
        <v>99</v>
      </c>
      <c r="C5" s="497" t="s">
        <v>100</v>
      </c>
      <c r="D5" s="497"/>
      <c r="E5" s="501"/>
      <c r="F5" s="497"/>
      <c r="G5" s="497" t="s">
        <v>80</v>
      </c>
      <c r="H5" s="497" t="s">
        <v>110</v>
      </c>
      <c r="I5" s="497" t="s">
        <v>111</v>
      </c>
      <c r="J5" s="497" t="s">
        <v>112</v>
      </c>
      <c r="K5" s="497" t="s">
        <v>80</v>
      </c>
      <c r="L5" s="497" t="s">
        <v>113</v>
      </c>
      <c r="M5" s="497" t="s">
        <v>114</v>
      </c>
      <c r="N5" s="497" t="s">
        <v>115</v>
      </c>
      <c r="O5" s="497" t="s">
        <v>116</v>
      </c>
      <c r="P5" s="497" t="s">
        <v>117</v>
      </c>
      <c r="Q5" s="497" t="s">
        <v>118</v>
      </c>
      <c r="R5" s="497" t="s">
        <v>119</v>
      </c>
      <c r="S5" s="496" t="s">
        <v>80</v>
      </c>
      <c r="T5" s="496" t="s">
        <v>248</v>
      </c>
      <c r="U5" s="496" t="s">
        <v>249</v>
      </c>
      <c r="V5" s="496" t="s">
        <v>250</v>
      </c>
      <c r="IT5"/>
      <c r="IU5"/>
    </row>
    <row r="6" spans="1:255" ht="31.5" customHeight="1">
      <c r="A6" s="496"/>
      <c r="B6" s="497"/>
      <c r="C6" s="497"/>
      <c r="D6" s="497"/>
      <c r="E6" s="501"/>
      <c r="F6" s="63" t="s">
        <v>97</v>
      </c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6"/>
      <c r="T6" s="496"/>
      <c r="U6" s="496"/>
      <c r="V6" s="496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59"/>
      <c r="IR6" s="59"/>
      <c r="IS6" s="59"/>
      <c r="IT6"/>
      <c r="IU6"/>
    </row>
    <row r="7" spans="1:255" ht="23.25" customHeight="1">
      <c r="A7" s="63" t="s">
        <v>92</v>
      </c>
      <c r="B7" s="63" t="s">
        <v>92</v>
      </c>
      <c r="C7" s="63" t="s">
        <v>92</v>
      </c>
      <c r="D7" s="63" t="s">
        <v>92</v>
      </c>
      <c r="E7" s="63" t="s">
        <v>92</v>
      </c>
      <c r="F7" s="63">
        <v>1</v>
      </c>
      <c r="G7" s="63">
        <v>2</v>
      </c>
      <c r="H7" s="63">
        <v>3</v>
      </c>
      <c r="I7" s="68">
        <v>4</v>
      </c>
      <c r="J7" s="68">
        <v>5</v>
      </c>
      <c r="K7" s="63">
        <v>6</v>
      </c>
      <c r="L7" s="63">
        <v>7</v>
      </c>
      <c r="M7" s="63">
        <v>8</v>
      </c>
      <c r="N7" s="68">
        <v>9</v>
      </c>
      <c r="O7" s="68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  <c r="V7" s="63">
        <v>17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59"/>
      <c r="IR7" s="59"/>
      <c r="IS7" s="59"/>
      <c r="IT7"/>
      <c r="IU7"/>
    </row>
    <row r="8" spans="1:253" ht="23.25" customHeight="1">
      <c r="A8" s="39"/>
      <c r="B8" s="39"/>
      <c r="C8" s="40"/>
      <c r="D8" s="39" t="s">
        <v>302</v>
      </c>
      <c r="E8" s="566" t="s">
        <v>303</v>
      </c>
      <c r="F8" s="597">
        <f>F11+F12</f>
        <v>65.9</v>
      </c>
      <c r="G8" s="597">
        <f aca="true" t="shared" si="0" ref="G8:V8">G11+G12</f>
        <v>47.9</v>
      </c>
      <c r="H8" s="597">
        <f t="shared" si="0"/>
        <v>34.8</v>
      </c>
      <c r="I8" s="597">
        <f t="shared" si="0"/>
        <v>6.500000000000001</v>
      </c>
      <c r="J8" s="597">
        <f t="shared" si="0"/>
        <v>6.6</v>
      </c>
      <c r="K8" s="597">
        <f t="shared" si="0"/>
        <v>18</v>
      </c>
      <c r="L8" s="597">
        <f t="shared" si="0"/>
        <v>18</v>
      </c>
      <c r="M8" s="597"/>
      <c r="N8" s="597"/>
      <c r="O8" s="597"/>
      <c r="P8" s="597"/>
      <c r="Q8" s="597"/>
      <c r="R8" s="597"/>
      <c r="S8" s="597">
        <f t="shared" si="0"/>
        <v>65.9</v>
      </c>
      <c r="T8" s="597">
        <f t="shared" si="0"/>
        <v>59.3</v>
      </c>
      <c r="U8" s="597"/>
      <c r="V8" s="597">
        <f t="shared" si="0"/>
        <v>6.6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59"/>
      <c r="IR8" s="59"/>
      <c r="IS8" s="59"/>
    </row>
    <row r="9" spans="1:253" ht="23.25" customHeight="1">
      <c r="A9" s="39">
        <f>'15、一般-工资福利'!A9</f>
        <v>206</v>
      </c>
      <c r="B9" s="39"/>
      <c r="C9" s="39"/>
      <c r="D9" s="64" t="s">
        <v>302</v>
      </c>
      <c r="E9" s="566" t="s">
        <v>304</v>
      </c>
      <c r="F9" s="597">
        <f>F10</f>
        <v>65.9</v>
      </c>
      <c r="G9" s="597">
        <f aca="true" t="shared" si="1" ref="G9:V9">G10</f>
        <v>47.9</v>
      </c>
      <c r="H9" s="597">
        <f t="shared" si="1"/>
        <v>34.8</v>
      </c>
      <c r="I9" s="597">
        <f t="shared" si="1"/>
        <v>6.500000000000001</v>
      </c>
      <c r="J9" s="597">
        <f t="shared" si="1"/>
        <v>6.6</v>
      </c>
      <c r="K9" s="597">
        <f t="shared" si="1"/>
        <v>18</v>
      </c>
      <c r="L9" s="597">
        <f t="shared" si="1"/>
        <v>18</v>
      </c>
      <c r="M9" s="597"/>
      <c r="N9" s="597"/>
      <c r="O9" s="597"/>
      <c r="P9" s="597"/>
      <c r="Q9" s="597"/>
      <c r="R9" s="597"/>
      <c r="S9" s="597">
        <f t="shared" si="1"/>
        <v>65.9</v>
      </c>
      <c r="T9" s="597">
        <f t="shared" si="1"/>
        <v>59.3</v>
      </c>
      <c r="U9" s="597"/>
      <c r="V9" s="597">
        <f t="shared" si="1"/>
        <v>6.6</v>
      </c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59"/>
      <c r="IR9" s="59"/>
      <c r="IS9" s="59"/>
    </row>
    <row r="10" spans="1:253" ht="23.25" customHeight="1">
      <c r="A10" s="39">
        <f>'15、一般-工资福利'!A10</f>
        <v>206</v>
      </c>
      <c r="B10" s="39" t="str">
        <f>'15、一般-工资福利'!B10</f>
        <v>01</v>
      </c>
      <c r="C10" s="39"/>
      <c r="D10" s="66" t="s">
        <v>302</v>
      </c>
      <c r="E10" s="566" t="s">
        <v>314</v>
      </c>
      <c r="F10" s="597">
        <f>F11+F12</f>
        <v>65.9</v>
      </c>
      <c r="G10" s="597">
        <f aca="true" t="shared" si="2" ref="G10:V10">G11+G12</f>
        <v>47.9</v>
      </c>
      <c r="H10" s="597">
        <f t="shared" si="2"/>
        <v>34.8</v>
      </c>
      <c r="I10" s="597">
        <f t="shared" si="2"/>
        <v>6.500000000000001</v>
      </c>
      <c r="J10" s="597">
        <f t="shared" si="2"/>
        <v>6.6</v>
      </c>
      <c r="K10" s="597">
        <f t="shared" si="2"/>
        <v>18</v>
      </c>
      <c r="L10" s="597">
        <f t="shared" si="2"/>
        <v>18</v>
      </c>
      <c r="M10" s="597"/>
      <c r="N10" s="597"/>
      <c r="O10" s="597"/>
      <c r="P10" s="597"/>
      <c r="Q10" s="597"/>
      <c r="R10" s="597"/>
      <c r="S10" s="597">
        <f t="shared" si="2"/>
        <v>65.9</v>
      </c>
      <c r="T10" s="597">
        <f t="shared" si="2"/>
        <v>59.3</v>
      </c>
      <c r="U10" s="597"/>
      <c r="V10" s="597">
        <f t="shared" si="2"/>
        <v>6.6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59"/>
      <c r="IR10" s="59"/>
      <c r="IS10" s="59"/>
    </row>
    <row r="11" spans="1:255" s="57" customFormat="1" ht="23.25" customHeight="1">
      <c r="A11" s="39" t="str">
        <f>'15、一般-工资福利'!A11</f>
        <v>206</v>
      </c>
      <c r="B11" s="39" t="str">
        <f>'15、一般-工资福利'!B11</f>
        <v>01</v>
      </c>
      <c r="C11" s="39" t="str">
        <f>'15、一般-工资福利'!C11</f>
        <v>01</v>
      </c>
      <c r="D11" s="64" t="s">
        <v>302</v>
      </c>
      <c r="E11" s="566" t="s">
        <v>315</v>
      </c>
      <c r="F11" s="598">
        <f>'13、一般预算支出'!F11</f>
        <v>47.9</v>
      </c>
      <c r="G11" s="598">
        <f>'13、一般预算支出'!G11</f>
        <v>47.9</v>
      </c>
      <c r="H11" s="598">
        <f>'13、一般预算支出'!H11</f>
        <v>34.8</v>
      </c>
      <c r="I11" s="598">
        <f>'13、一般预算支出'!I11</f>
        <v>6.500000000000001</v>
      </c>
      <c r="J11" s="598">
        <f>'13、一般预算支出'!J11</f>
        <v>6.6</v>
      </c>
      <c r="K11" s="598"/>
      <c r="L11" s="598"/>
      <c r="M11" s="598"/>
      <c r="N11" s="598"/>
      <c r="O11" s="598"/>
      <c r="P11" s="598"/>
      <c r="Q11" s="598"/>
      <c r="R11" s="598"/>
      <c r="S11" s="598">
        <f>SUM(T11:V11)</f>
        <v>47.9</v>
      </c>
      <c r="T11" s="598">
        <f>H11+I11</f>
        <v>41.3</v>
      </c>
      <c r="U11" s="598"/>
      <c r="V11" s="599">
        <f>J11</f>
        <v>6.6</v>
      </c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20"/>
      <c r="IU11" s="20"/>
    </row>
    <row r="12" spans="1:255" ht="26.25" customHeight="1">
      <c r="A12" s="65" t="str">
        <f>MID('21、项目明细表'!A10,1,3)</f>
        <v>206</v>
      </c>
      <c r="B12" s="65" t="str">
        <f>MID('21、项目明细表'!A10,4,2)</f>
        <v>01</v>
      </c>
      <c r="C12" s="39" t="str">
        <f>MID('21、项目明细表'!A10,6,2)</f>
        <v>99</v>
      </c>
      <c r="D12" s="66" t="s">
        <v>302</v>
      </c>
      <c r="E12" s="596" t="s">
        <v>319</v>
      </c>
      <c r="F12" s="598">
        <f>'13、一般预算支出'!F12</f>
        <v>18</v>
      </c>
      <c r="G12" s="598"/>
      <c r="H12" s="598"/>
      <c r="I12" s="598"/>
      <c r="J12" s="598"/>
      <c r="K12" s="598">
        <f>'13、一般预算支出'!K12</f>
        <v>18</v>
      </c>
      <c r="L12" s="598">
        <f>'13、一般预算支出'!L12</f>
        <v>18</v>
      </c>
      <c r="M12" s="598"/>
      <c r="N12" s="598"/>
      <c r="O12" s="598"/>
      <c r="P12" s="598"/>
      <c r="Q12" s="598"/>
      <c r="R12" s="598"/>
      <c r="S12" s="598">
        <f>SUM(T12:V12)</f>
        <v>18</v>
      </c>
      <c r="T12" s="598">
        <f>F12</f>
        <v>18</v>
      </c>
      <c r="U12" s="599"/>
      <c r="V12" s="600"/>
      <c r="IT12"/>
      <c r="IU12"/>
    </row>
    <row r="13" spans="1:255" ht="12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IT13"/>
      <c r="IU13"/>
    </row>
    <row r="14" spans="1:255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IT14"/>
      <c r="IU14"/>
    </row>
    <row r="15" spans="1:255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IT15"/>
      <c r="IU15"/>
    </row>
    <row r="16" spans="1:255" ht="12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IT16"/>
      <c r="IU16"/>
    </row>
    <row r="34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B8" sqref="B8:O8"/>
    </sheetView>
  </sheetViews>
  <sheetFormatPr defaultColWidth="6.875" defaultRowHeight="12.75" customHeight="1"/>
  <cols>
    <col min="1" max="1" width="15.50390625" style="49" customWidth="1"/>
    <col min="2" max="2" width="9.125" style="49" customWidth="1"/>
    <col min="3" max="8" width="7.875" style="49" customWidth="1"/>
    <col min="9" max="9" width="9.125" style="49" customWidth="1"/>
    <col min="10" max="15" width="7.875" style="49" customWidth="1"/>
    <col min="16" max="250" width="6.875" style="49" customWidth="1"/>
    <col min="251" max="16384" width="6.875" style="49" customWidth="1"/>
  </cols>
  <sheetData>
    <row r="1" spans="15:250" ht="12.75" customHeight="1">
      <c r="O1" s="54" t="s">
        <v>251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6" t="s">
        <v>252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8.75" customHeight="1">
      <c r="A3" s="546" t="s">
        <v>300</v>
      </c>
      <c r="F3" s="50"/>
      <c r="G3" s="50"/>
      <c r="H3" s="50"/>
      <c r="I3" s="50"/>
      <c r="J3" s="50"/>
      <c r="K3" s="50"/>
      <c r="L3" s="50"/>
      <c r="M3" s="50"/>
      <c r="N3" s="50"/>
      <c r="O3" s="5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10" t="s">
        <v>253</v>
      </c>
      <c r="B4" s="507" t="s">
        <v>254</v>
      </c>
      <c r="C4" s="507"/>
      <c r="D4" s="507"/>
      <c r="E4" s="507"/>
      <c r="F4" s="507"/>
      <c r="G4" s="507"/>
      <c r="H4" s="507"/>
      <c r="I4" s="508" t="s">
        <v>255</v>
      </c>
      <c r="J4" s="509"/>
      <c r="K4" s="509"/>
      <c r="L4" s="509"/>
      <c r="M4" s="509"/>
      <c r="N4" s="509"/>
      <c r="O4" s="50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10"/>
      <c r="B5" s="511" t="s">
        <v>80</v>
      </c>
      <c r="C5" s="511" t="s">
        <v>176</v>
      </c>
      <c r="D5" s="511" t="s">
        <v>256</v>
      </c>
      <c r="E5" s="513" t="s">
        <v>257</v>
      </c>
      <c r="F5" s="514" t="s">
        <v>179</v>
      </c>
      <c r="G5" s="514" t="s">
        <v>258</v>
      </c>
      <c r="H5" s="503" t="s">
        <v>181</v>
      </c>
      <c r="I5" s="505" t="s">
        <v>80</v>
      </c>
      <c r="J5" s="502" t="s">
        <v>176</v>
      </c>
      <c r="K5" s="502" t="s">
        <v>256</v>
      </c>
      <c r="L5" s="502" t="s">
        <v>257</v>
      </c>
      <c r="M5" s="502" t="s">
        <v>179</v>
      </c>
      <c r="N5" s="502" t="s">
        <v>258</v>
      </c>
      <c r="O5" s="502" t="s">
        <v>181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10"/>
      <c r="B6" s="512"/>
      <c r="C6" s="512"/>
      <c r="D6" s="512"/>
      <c r="E6" s="505"/>
      <c r="F6" s="502"/>
      <c r="G6" s="502"/>
      <c r="H6" s="504"/>
      <c r="I6" s="505"/>
      <c r="J6" s="502"/>
      <c r="K6" s="502"/>
      <c r="L6" s="502"/>
      <c r="M6" s="502"/>
      <c r="N6" s="502"/>
      <c r="O6" s="50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51" t="s">
        <v>92</v>
      </c>
      <c r="B7" s="52">
        <v>7</v>
      </c>
      <c r="C7" s="52">
        <v>8</v>
      </c>
      <c r="D7" s="52">
        <v>9</v>
      </c>
      <c r="E7" s="52">
        <v>10</v>
      </c>
      <c r="F7" s="52">
        <v>11</v>
      </c>
      <c r="G7" s="52">
        <v>12</v>
      </c>
      <c r="H7" s="52">
        <v>13</v>
      </c>
      <c r="I7" s="52">
        <v>14</v>
      </c>
      <c r="J7" s="52">
        <v>15</v>
      </c>
      <c r="K7" s="52">
        <v>16</v>
      </c>
      <c r="L7" s="52">
        <v>17</v>
      </c>
      <c r="M7" s="52">
        <v>18</v>
      </c>
      <c r="N7" s="52">
        <v>19</v>
      </c>
      <c r="O7" s="5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8" customFormat="1" ht="28.5" customHeight="1">
      <c r="A8" s="53" t="str">
        <f>'2、部门收入总表'!B7</f>
        <v>岳阳县科学技术协会</v>
      </c>
      <c r="B8" s="601">
        <f>SUM(C8:H8)</f>
        <v>1.46</v>
      </c>
      <c r="C8" s="602">
        <v>0.96</v>
      </c>
      <c r="D8" s="603"/>
      <c r="E8" s="603"/>
      <c r="F8" s="603"/>
      <c r="G8" s="603"/>
      <c r="H8" s="604">
        <v>0.5</v>
      </c>
      <c r="I8" s="605">
        <f>SUM(J8:O8)</f>
        <v>1.46</v>
      </c>
      <c r="J8" s="602">
        <v>0.96</v>
      </c>
      <c r="K8" s="606"/>
      <c r="L8" s="606"/>
      <c r="M8" s="606"/>
      <c r="N8" s="606"/>
      <c r="O8" s="607">
        <f>'8、基本-一般商品服务'!W8</f>
        <v>0.5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30.75" customHeight="1">
      <c r="A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8"/>
      <c r="D10" s="48"/>
      <c r="E10" s="48"/>
      <c r="F10" s="48"/>
      <c r="G10" s="48"/>
      <c r="H10" s="48"/>
      <c r="I10" s="48"/>
      <c r="J10" s="48"/>
      <c r="L10" s="48"/>
      <c r="N10" s="55"/>
      <c r="O10" s="4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8"/>
      <c r="G11" s="48"/>
      <c r="H11" s="48"/>
      <c r="I11" s="48"/>
      <c r="K11" s="48"/>
      <c r="O11" s="4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zoomScalePageLayoutView="0" workbookViewId="0" topLeftCell="A1">
      <selection activeCell="F7" sqref="F7:U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4.50390625" style="0" customWidth="1"/>
    <col min="6" max="6" width="10.625" style="0" customWidth="1"/>
    <col min="7" max="21" width="7.25390625" style="0" customWidth="1"/>
  </cols>
  <sheetData>
    <row r="1" spans="1:21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47" t="s">
        <v>259</v>
      </c>
    </row>
    <row r="2" spans="1:21" ht="24.75" customHeight="1">
      <c r="A2" s="403" t="s">
        <v>260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9.5" customHeight="1">
      <c r="A3" s="532" t="s">
        <v>300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84" t="s">
        <v>77</v>
      </c>
      <c r="U3" s="484"/>
    </row>
    <row r="4" spans="1:21" ht="27.75" customHeight="1">
      <c r="A4" s="405" t="s">
        <v>103</v>
      </c>
      <c r="B4" s="406"/>
      <c r="C4" s="407"/>
      <c r="D4" s="408" t="s">
        <v>122</v>
      </c>
      <c r="E4" s="408" t="s">
        <v>123</v>
      </c>
      <c r="F4" s="408" t="s">
        <v>97</v>
      </c>
      <c r="G4" s="402" t="s">
        <v>124</v>
      </c>
      <c r="H4" s="402" t="s">
        <v>125</v>
      </c>
      <c r="I4" s="402" t="s">
        <v>126</v>
      </c>
      <c r="J4" s="402" t="s">
        <v>127</v>
      </c>
      <c r="K4" s="402" t="s">
        <v>128</v>
      </c>
      <c r="L4" s="402" t="s">
        <v>129</v>
      </c>
      <c r="M4" s="402" t="s">
        <v>114</v>
      </c>
      <c r="N4" s="402" t="s">
        <v>130</v>
      </c>
      <c r="O4" s="402" t="s">
        <v>112</v>
      </c>
      <c r="P4" s="402" t="s">
        <v>116</v>
      </c>
      <c r="Q4" s="402" t="s">
        <v>115</v>
      </c>
      <c r="R4" s="402" t="s">
        <v>131</v>
      </c>
      <c r="S4" s="402" t="s">
        <v>132</v>
      </c>
      <c r="T4" s="402" t="s">
        <v>133</v>
      </c>
      <c r="U4" s="402" t="s">
        <v>119</v>
      </c>
    </row>
    <row r="5" spans="1:21" ht="13.5" customHeight="1">
      <c r="A5" s="408" t="s">
        <v>98</v>
      </c>
      <c r="B5" s="408" t="s">
        <v>99</v>
      </c>
      <c r="C5" s="408" t="s">
        <v>100</v>
      </c>
      <c r="D5" s="410"/>
      <c r="E5" s="410"/>
      <c r="F5" s="410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</row>
    <row r="6" spans="1:21" ht="18" customHeight="1">
      <c r="A6" s="409"/>
      <c r="B6" s="409"/>
      <c r="C6" s="409"/>
      <c r="D6" s="409"/>
      <c r="E6" s="409"/>
      <c r="F6" s="409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</row>
    <row r="7" spans="1:21" ht="22.5" customHeight="1">
      <c r="A7" s="39"/>
      <c r="B7" s="39"/>
      <c r="C7" s="40"/>
      <c r="D7" s="42" t="str">
        <f>'26、经费拔款'!D8</f>
        <v>287</v>
      </c>
      <c r="E7" s="566" t="str">
        <f>'15、一般-工资福利'!E8</f>
        <v>岳阳县科学技术协会</v>
      </c>
      <c r="F7" s="41">
        <f>F10+F11</f>
        <v>65.9</v>
      </c>
      <c r="G7" s="41">
        <f aca="true" t="shared" si="0" ref="G7:U7">G10+G11</f>
        <v>34.8</v>
      </c>
      <c r="H7" s="41">
        <f t="shared" si="0"/>
        <v>24.5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6.6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</row>
    <row r="8" spans="1:21" ht="22.5" customHeight="1">
      <c r="A8" s="39">
        <f>'15、一般-工资福利'!A9</f>
        <v>206</v>
      </c>
      <c r="B8" s="39"/>
      <c r="C8" s="39"/>
      <c r="D8" s="42" t="str">
        <f>'26、经费拔款'!D9</f>
        <v>287</v>
      </c>
      <c r="E8" s="566" t="str">
        <f>'15、一般-工资福利'!E9</f>
        <v>科学技术支出</v>
      </c>
      <c r="F8" s="41">
        <f>F9</f>
        <v>65.9</v>
      </c>
      <c r="G8" s="41">
        <f aca="true" t="shared" si="1" ref="G8:U8">G9</f>
        <v>34.8</v>
      </c>
      <c r="H8" s="41">
        <f t="shared" si="1"/>
        <v>24.5</v>
      </c>
      <c r="I8" s="41">
        <f t="shared" si="1"/>
        <v>0</v>
      </c>
      <c r="J8" s="41">
        <f t="shared" si="1"/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6.6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1">
        <f t="shared" si="1"/>
        <v>0</v>
      </c>
      <c r="U8" s="41">
        <f t="shared" si="1"/>
        <v>0</v>
      </c>
    </row>
    <row r="9" spans="1:21" ht="22.5" customHeight="1">
      <c r="A9" s="39">
        <f>'15、一般-工资福利'!A10</f>
        <v>206</v>
      </c>
      <c r="B9" s="39" t="str">
        <f>'15、一般-工资福利'!B10</f>
        <v>01</v>
      </c>
      <c r="C9" s="39"/>
      <c r="D9" s="42" t="str">
        <f>'26、经费拔款'!D10</f>
        <v>287</v>
      </c>
      <c r="E9" s="566" t="str">
        <f>'15、一般-工资福利'!E10</f>
        <v>  科学技术管理事务</v>
      </c>
      <c r="F9" s="41">
        <f>F10+F11</f>
        <v>65.9</v>
      </c>
      <c r="G9" s="41">
        <f aca="true" t="shared" si="2" ref="G9:U9">G10+G11</f>
        <v>34.8</v>
      </c>
      <c r="H9" s="41">
        <f t="shared" si="2"/>
        <v>24.5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6.6</v>
      </c>
      <c r="P9" s="41">
        <f t="shared" si="2"/>
        <v>0</v>
      </c>
      <c r="Q9" s="41">
        <f t="shared" si="2"/>
        <v>0</v>
      </c>
      <c r="R9" s="41">
        <f t="shared" si="2"/>
        <v>0</v>
      </c>
      <c r="S9" s="41">
        <f t="shared" si="2"/>
        <v>0</v>
      </c>
      <c r="T9" s="41">
        <f t="shared" si="2"/>
        <v>0</v>
      </c>
      <c r="U9" s="41">
        <f t="shared" si="2"/>
        <v>0</v>
      </c>
    </row>
    <row r="10" spans="1:21" s="20" customFormat="1" ht="22.5" customHeight="1">
      <c r="A10" s="39" t="str">
        <f>'15、一般-工资福利'!A11</f>
        <v>206</v>
      </c>
      <c r="B10" s="39" t="str">
        <f>'15、一般-工资福利'!B11</f>
        <v>01</v>
      </c>
      <c r="C10" s="39" t="str">
        <f>'15、一般-工资福利'!C11</f>
        <v>01</v>
      </c>
      <c r="D10" s="42" t="str">
        <f>'26、经费拔款'!D11</f>
        <v>287</v>
      </c>
      <c r="E10" s="566" t="str">
        <f>'15、一般-工资福利'!E11</f>
        <v>    行政运行</v>
      </c>
      <c r="F10" s="43">
        <f>SUM(G10:U10)</f>
        <v>47.9</v>
      </c>
      <c r="G10" s="43">
        <f>'26、经费拔款'!H11</f>
        <v>34.8</v>
      </c>
      <c r="H10" s="43">
        <f>'26、经费拔款'!I11</f>
        <v>6.500000000000001</v>
      </c>
      <c r="I10" s="43"/>
      <c r="J10" s="43"/>
      <c r="K10" s="43"/>
      <c r="L10" s="43"/>
      <c r="M10" s="43"/>
      <c r="N10" s="43"/>
      <c r="O10" s="43">
        <f>'26、经费拔款'!J11</f>
        <v>6.6</v>
      </c>
      <c r="P10" s="45"/>
      <c r="Q10" s="45"/>
      <c r="R10" s="45"/>
      <c r="S10" s="45"/>
      <c r="T10" s="45"/>
      <c r="U10" s="45"/>
    </row>
    <row r="11" spans="1:21" ht="22.5" customHeight="1">
      <c r="A11" s="42" t="str">
        <f>'26、经费拔款'!A12</f>
        <v>206</v>
      </c>
      <c r="B11" s="42" t="str">
        <f>'26、经费拔款'!B12</f>
        <v>01</v>
      </c>
      <c r="C11" s="42" t="str">
        <f>'26、经费拔款'!C12</f>
        <v>99</v>
      </c>
      <c r="D11" s="42" t="str">
        <f>'26、经费拔款'!D12</f>
        <v>287</v>
      </c>
      <c r="E11" s="608" t="str">
        <f>'26、经费拔款'!E12</f>
        <v>    其他科学技术管理事务支出</v>
      </c>
      <c r="F11" s="43">
        <f>SUM(G11:U11)</f>
        <v>18</v>
      </c>
      <c r="G11" s="44"/>
      <c r="H11" s="43">
        <f>'26、经费拔款'!L12</f>
        <v>18</v>
      </c>
      <c r="I11" s="44">
        <f>'26、经费拔款'!Q12</f>
        <v>0</v>
      </c>
      <c r="J11" s="44"/>
      <c r="K11" s="44"/>
      <c r="L11" s="44"/>
      <c r="M11" s="44"/>
      <c r="N11" s="44"/>
      <c r="O11" s="44"/>
      <c r="P11" s="46"/>
      <c r="Q11" s="46"/>
      <c r="R11" s="46"/>
      <c r="S11" s="46"/>
      <c r="T11" s="46"/>
      <c r="U11" s="4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8.75390625" style="22" customWidth="1"/>
    <col min="2" max="2" width="16.625" style="22" customWidth="1"/>
    <col min="3" max="3" width="9.50390625" style="22" customWidth="1"/>
    <col min="4" max="4" width="9.25390625" style="22" customWidth="1"/>
    <col min="5" max="5" width="10.625" style="22" customWidth="1"/>
    <col min="6" max="7" width="23.625" style="22" customWidth="1"/>
    <col min="8" max="8" width="23.50390625" style="22" customWidth="1"/>
    <col min="9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261</v>
      </c>
      <c r="J1" s="23"/>
    </row>
    <row r="2" spans="1:10" ht="18.75" customHeight="1">
      <c r="A2" s="515" t="s">
        <v>262</v>
      </c>
      <c r="B2" s="515"/>
      <c r="C2" s="515"/>
      <c r="D2" s="515"/>
      <c r="E2" s="515"/>
      <c r="F2" s="515"/>
      <c r="G2" s="515"/>
      <c r="H2" s="515"/>
      <c r="I2" s="515"/>
      <c r="J2" s="23"/>
    </row>
    <row r="3" spans="1:9" ht="18.75" customHeight="1">
      <c r="A3" s="547" t="s">
        <v>300</v>
      </c>
      <c r="I3" s="35" t="s">
        <v>77</v>
      </c>
    </row>
    <row r="4" spans="1:10" ht="32.25" customHeight="1">
      <c r="A4" s="519" t="s">
        <v>122</v>
      </c>
      <c r="B4" s="520" t="s">
        <v>79</v>
      </c>
      <c r="C4" s="516" t="s">
        <v>263</v>
      </c>
      <c r="D4" s="517"/>
      <c r="E4" s="518"/>
      <c r="F4" s="517" t="s">
        <v>264</v>
      </c>
      <c r="G4" s="516" t="s">
        <v>265</v>
      </c>
      <c r="H4" s="516" t="s">
        <v>266</v>
      </c>
      <c r="I4" s="517"/>
      <c r="J4" s="23"/>
    </row>
    <row r="5" spans="1:10" ht="24.75" customHeight="1">
      <c r="A5" s="519"/>
      <c r="B5" s="520"/>
      <c r="C5" s="25" t="s">
        <v>267</v>
      </c>
      <c r="D5" s="26" t="s">
        <v>105</v>
      </c>
      <c r="E5" s="27" t="s">
        <v>106</v>
      </c>
      <c r="F5" s="517"/>
      <c r="G5" s="516"/>
      <c r="H5" s="28" t="s">
        <v>268</v>
      </c>
      <c r="I5" s="36" t="s">
        <v>269</v>
      </c>
      <c r="J5" s="23"/>
    </row>
    <row r="6" spans="1:10" ht="24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307.5" customHeight="1">
      <c r="A7" s="31" t="str">
        <f>'26、经费拔款'!D8</f>
        <v>287</v>
      </c>
      <c r="B7" s="31" t="str">
        <f>'26、经费拔款'!E8</f>
        <v>岳阳县科学技术协会</v>
      </c>
      <c r="C7" s="32">
        <f>SUM(D7:E7)</f>
        <v>65.9</v>
      </c>
      <c r="D7" s="32">
        <f>'1、部门收支总表'!F6</f>
        <v>47.9</v>
      </c>
      <c r="E7" s="32">
        <f>'1、部门收支总表'!F10</f>
        <v>18</v>
      </c>
      <c r="F7" s="361" t="s">
        <v>294</v>
      </c>
      <c r="G7" s="363" t="s">
        <v>295</v>
      </c>
      <c r="H7" s="363" t="s">
        <v>296</v>
      </c>
      <c r="I7" s="362" t="s">
        <v>297</v>
      </c>
      <c r="J7" s="33"/>
    </row>
    <row r="8" spans="1:10" ht="49.5" customHeight="1">
      <c r="A8" s="33"/>
      <c r="B8" s="33"/>
      <c r="C8" s="33"/>
      <c r="D8" s="33"/>
      <c r="E8" s="34"/>
      <c r="F8" s="33"/>
      <c r="G8" s="33"/>
      <c r="H8" s="33"/>
      <c r="I8" s="33"/>
      <c r="J8" s="23"/>
    </row>
    <row r="9" spans="1:10" ht="18.75" customHeight="1">
      <c r="A9" s="23"/>
      <c r="B9" s="33"/>
      <c r="C9" s="33"/>
      <c r="D9" s="33"/>
      <c r="E9" s="24"/>
      <c r="F9" s="23"/>
      <c r="G9" s="23"/>
      <c r="H9" s="33"/>
      <c r="I9" s="33"/>
      <c r="J9" s="23"/>
    </row>
    <row r="10" spans="1:10" ht="18.75" customHeight="1">
      <c r="A10" s="23"/>
      <c r="B10" s="33"/>
      <c r="C10" s="33"/>
      <c r="D10" s="33"/>
      <c r="E10" s="34"/>
      <c r="F10" s="23"/>
      <c r="G10" s="23"/>
      <c r="H10" s="23"/>
      <c r="I10" s="23"/>
      <c r="J10" s="23"/>
    </row>
    <row r="11" spans="1:10" ht="18.75" customHeight="1">
      <c r="A11" s="23"/>
      <c r="B11" s="33"/>
      <c r="C11" s="23"/>
      <c r="D11" s="33"/>
      <c r="E11" s="24"/>
      <c r="F11" s="23"/>
      <c r="G11" s="23"/>
      <c r="H11" s="33"/>
      <c r="I11" s="33"/>
      <c r="J11" s="23"/>
    </row>
    <row r="12" spans="1:10" ht="18.75" customHeight="1">
      <c r="A12" s="23"/>
      <c r="B12" s="23"/>
      <c r="C12" s="33"/>
      <c r="D12" s="33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3"/>
      <c r="D13" s="33"/>
      <c r="E13" s="34"/>
      <c r="F13" s="23"/>
      <c r="G13" s="33"/>
      <c r="H13" s="33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E7" sqref="E7"/>
    </sheetView>
  </sheetViews>
  <sheetFormatPr defaultColWidth="6.875" defaultRowHeight="22.5" customHeight="1"/>
  <cols>
    <col min="1" max="3" width="3.375" style="316" customWidth="1"/>
    <col min="4" max="4" width="8.875" style="316" customWidth="1"/>
    <col min="5" max="5" width="26.25390625" style="316" customWidth="1"/>
    <col min="6" max="6" width="12.50390625" style="316" customWidth="1"/>
    <col min="7" max="7" width="11.625" style="316" customWidth="1"/>
    <col min="8" max="16" width="10.50390625" style="316" customWidth="1"/>
    <col min="17" max="247" width="6.75390625" style="316" customWidth="1"/>
    <col min="248" max="16384" width="6.875" style="317" customWidth="1"/>
  </cols>
  <sheetData>
    <row r="1" spans="2:247" ht="22.5" customHeight="1"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P1" s="327" t="s">
        <v>93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75" t="s">
        <v>94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3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29" t="s">
        <v>300</v>
      </c>
      <c r="B3" s="228"/>
      <c r="C3" s="228"/>
      <c r="D3" s="319"/>
      <c r="E3" s="320"/>
      <c r="F3" s="321"/>
      <c r="G3" s="322"/>
      <c r="H3" s="322"/>
      <c r="I3" s="322"/>
      <c r="J3" s="321"/>
      <c r="K3" s="321"/>
      <c r="L3" s="321"/>
      <c r="O3" s="376" t="s">
        <v>77</v>
      </c>
      <c r="P3" s="376"/>
      <c r="Q3" s="32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77" t="s">
        <v>95</v>
      </c>
      <c r="B4" s="377"/>
      <c r="C4" s="377"/>
      <c r="D4" s="379" t="s">
        <v>78</v>
      </c>
      <c r="E4" s="380" t="s">
        <v>96</v>
      </c>
      <c r="F4" s="381" t="s">
        <v>97</v>
      </c>
      <c r="G4" s="378" t="s">
        <v>81</v>
      </c>
      <c r="H4" s="378"/>
      <c r="I4" s="378"/>
      <c r="J4" s="379" t="s">
        <v>82</v>
      </c>
      <c r="K4" s="379" t="s">
        <v>83</v>
      </c>
      <c r="L4" s="379" t="s">
        <v>84</v>
      </c>
      <c r="M4" s="379" t="s">
        <v>85</v>
      </c>
      <c r="N4" s="379" t="s">
        <v>86</v>
      </c>
      <c r="O4" s="382" t="s">
        <v>87</v>
      </c>
      <c r="P4" s="384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67" t="s">
        <v>98</v>
      </c>
      <c r="B5" s="267" t="s">
        <v>99</v>
      </c>
      <c r="C5" s="267" t="s">
        <v>100</v>
      </c>
      <c r="D5" s="379"/>
      <c r="E5" s="380"/>
      <c r="F5" s="379"/>
      <c r="G5" s="267" t="s">
        <v>89</v>
      </c>
      <c r="H5" s="267" t="s">
        <v>90</v>
      </c>
      <c r="I5" s="267" t="s">
        <v>91</v>
      </c>
      <c r="J5" s="379"/>
      <c r="K5" s="379"/>
      <c r="L5" s="379"/>
      <c r="M5" s="379"/>
      <c r="N5" s="379"/>
      <c r="O5" s="383"/>
      <c r="P5" s="38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79" t="s">
        <v>92</v>
      </c>
      <c r="B6" s="279" t="s">
        <v>92</v>
      </c>
      <c r="C6" s="279" t="s">
        <v>92</v>
      </c>
      <c r="D6" s="279" t="s">
        <v>92</v>
      </c>
      <c r="E6" s="279" t="s">
        <v>92</v>
      </c>
      <c r="F6" s="279">
        <v>1</v>
      </c>
      <c r="G6" s="279">
        <v>2</v>
      </c>
      <c r="H6" s="279">
        <v>3</v>
      </c>
      <c r="I6" s="279">
        <v>4</v>
      </c>
      <c r="J6" s="279">
        <v>5</v>
      </c>
      <c r="K6" s="279">
        <v>6</v>
      </c>
      <c r="L6" s="279">
        <v>7</v>
      </c>
      <c r="M6" s="279">
        <v>8</v>
      </c>
      <c r="N6" s="279">
        <v>9</v>
      </c>
      <c r="O6" s="328">
        <v>10</v>
      </c>
      <c r="P6" s="32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7" ht="22.5" customHeight="1">
      <c r="A7" s="279"/>
      <c r="B7" s="279"/>
      <c r="C7" s="279"/>
      <c r="D7" s="268" t="str">
        <f>'15、一般-工资福利'!D8</f>
        <v>287</v>
      </c>
      <c r="E7" s="269" t="s">
        <v>303</v>
      </c>
      <c r="F7" s="323">
        <f>F8</f>
        <v>65.9</v>
      </c>
      <c r="G7" s="323">
        <f aca="true" t="shared" si="0" ref="G7:P8">G8</f>
        <v>65.9</v>
      </c>
      <c r="H7" s="323">
        <f t="shared" si="0"/>
        <v>65.9</v>
      </c>
      <c r="I7" s="323">
        <f t="shared" si="0"/>
        <v>0</v>
      </c>
      <c r="J7" s="323">
        <f t="shared" si="0"/>
        <v>0</v>
      </c>
      <c r="K7" s="323">
        <f t="shared" si="0"/>
        <v>0</v>
      </c>
      <c r="L7" s="323">
        <f t="shared" si="0"/>
        <v>0</v>
      </c>
      <c r="M7" s="323">
        <f t="shared" si="0"/>
        <v>0</v>
      </c>
      <c r="N7" s="323">
        <f t="shared" si="0"/>
        <v>0</v>
      </c>
      <c r="O7" s="323">
        <f t="shared" si="0"/>
        <v>0</v>
      </c>
      <c r="P7" s="323">
        <f t="shared" si="0"/>
        <v>0</v>
      </c>
      <c r="Q7" s="316"/>
    </row>
    <row r="8" spans="1:256" s="20" customFormat="1" ht="22.5" customHeight="1">
      <c r="A8" s="281">
        <f>'15、一般-工资福利'!A9</f>
        <v>206</v>
      </c>
      <c r="B8" s="270"/>
      <c r="C8" s="281"/>
      <c r="D8" s="551" t="s">
        <v>302</v>
      </c>
      <c r="E8" s="552" t="s">
        <v>305</v>
      </c>
      <c r="F8" s="324">
        <f>F9</f>
        <v>65.9</v>
      </c>
      <c r="G8" s="324">
        <f t="shared" si="0"/>
        <v>65.9</v>
      </c>
      <c r="H8" s="324">
        <f t="shared" si="0"/>
        <v>65.9</v>
      </c>
      <c r="I8" s="324">
        <f t="shared" si="0"/>
        <v>0</v>
      </c>
      <c r="J8" s="324">
        <f t="shared" si="0"/>
        <v>0</v>
      </c>
      <c r="K8" s="324">
        <f t="shared" si="0"/>
        <v>0</v>
      </c>
      <c r="L8" s="324">
        <f t="shared" si="0"/>
        <v>0</v>
      </c>
      <c r="M8" s="324">
        <f t="shared" si="0"/>
        <v>0</v>
      </c>
      <c r="N8" s="324">
        <f t="shared" si="0"/>
        <v>0</v>
      </c>
      <c r="O8" s="324">
        <f t="shared" si="0"/>
        <v>0</v>
      </c>
      <c r="P8" s="324">
        <f t="shared" si="0"/>
        <v>0</v>
      </c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6"/>
      <c r="DY8" s="326"/>
      <c r="DZ8" s="326"/>
      <c r="EA8" s="326"/>
      <c r="EB8" s="326"/>
      <c r="EC8" s="326"/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6"/>
      <c r="FR8" s="326"/>
      <c r="FS8" s="326"/>
      <c r="FT8" s="326"/>
      <c r="FU8" s="326"/>
      <c r="FV8" s="326"/>
      <c r="FW8" s="326"/>
      <c r="FX8" s="326"/>
      <c r="FY8" s="326"/>
      <c r="FZ8" s="326"/>
      <c r="GA8" s="326"/>
      <c r="GB8" s="326"/>
      <c r="GC8" s="326"/>
      <c r="GD8" s="326"/>
      <c r="GE8" s="326"/>
      <c r="GF8" s="326"/>
      <c r="GG8" s="326"/>
      <c r="GH8" s="326"/>
      <c r="GI8" s="326"/>
      <c r="GJ8" s="326"/>
      <c r="GK8" s="326"/>
      <c r="GL8" s="326"/>
      <c r="GM8" s="326"/>
      <c r="GN8" s="326"/>
      <c r="GO8" s="326"/>
      <c r="GP8" s="326"/>
      <c r="GQ8" s="326"/>
      <c r="GR8" s="326"/>
      <c r="GS8" s="326"/>
      <c r="GT8" s="326"/>
      <c r="GU8" s="326"/>
      <c r="GV8" s="326"/>
      <c r="GW8" s="326"/>
      <c r="GX8" s="326"/>
      <c r="GY8" s="326"/>
      <c r="GZ8" s="326"/>
      <c r="HA8" s="326"/>
      <c r="HB8" s="326"/>
      <c r="HC8" s="326"/>
      <c r="HD8" s="326"/>
      <c r="HE8" s="326"/>
      <c r="HF8" s="326"/>
      <c r="HG8" s="326"/>
      <c r="HH8" s="326"/>
      <c r="HI8" s="326"/>
      <c r="HJ8" s="326"/>
      <c r="HK8" s="326"/>
      <c r="HL8" s="326"/>
      <c r="HM8" s="326"/>
      <c r="HN8" s="326"/>
      <c r="HO8" s="326"/>
      <c r="HP8" s="326"/>
      <c r="HQ8" s="326"/>
      <c r="HR8" s="326"/>
      <c r="HS8" s="326"/>
      <c r="HT8" s="326"/>
      <c r="HU8" s="326"/>
      <c r="HV8" s="326"/>
      <c r="HW8" s="326"/>
      <c r="HX8" s="326"/>
      <c r="HY8" s="326"/>
      <c r="HZ8" s="326"/>
      <c r="IA8" s="326"/>
      <c r="IB8" s="326"/>
      <c r="IC8" s="326"/>
      <c r="ID8" s="326"/>
      <c r="IE8" s="326"/>
      <c r="IF8" s="326"/>
      <c r="IG8" s="326"/>
      <c r="IH8" s="326"/>
      <c r="II8" s="326"/>
      <c r="IJ8" s="326"/>
      <c r="IK8" s="326"/>
      <c r="IL8" s="326"/>
      <c r="IM8" s="326"/>
      <c r="IN8" s="315"/>
      <c r="IO8" s="315"/>
      <c r="IP8" s="315"/>
      <c r="IQ8" s="315"/>
      <c r="IR8" s="315"/>
      <c r="IS8" s="315"/>
      <c r="IT8" s="315"/>
      <c r="IU8" s="315"/>
      <c r="IV8" s="315"/>
    </row>
    <row r="9" spans="1:256" s="20" customFormat="1" ht="22.5" customHeight="1">
      <c r="A9" s="281">
        <f>'15、一般-工资福利'!A10</f>
        <v>206</v>
      </c>
      <c r="B9" s="281" t="str">
        <f>'15、一般-工资福利'!B10</f>
        <v>01</v>
      </c>
      <c r="C9" s="281"/>
      <c r="D9" s="551" t="s">
        <v>302</v>
      </c>
      <c r="E9" s="553" t="s">
        <v>306</v>
      </c>
      <c r="F9" s="324">
        <f>F10+F11</f>
        <v>65.9</v>
      </c>
      <c r="G9" s="324">
        <f aca="true" t="shared" si="1" ref="G9:P9">G10+G11</f>
        <v>65.9</v>
      </c>
      <c r="H9" s="324">
        <f t="shared" si="1"/>
        <v>65.9</v>
      </c>
      <c r="I9" s="324">
        <f t="shared" si="1"/>
        <v>0</v>
      </c>
      <c r="J9" s="324">
        <f t="shared" si="1"/>
        <v>0</v>
      </c>
      <c r="K9" s="324">
        <f t="shared" si="1"/>
        <v>0</v>
      </c>
      <c r="L9" s="324">
        <f t="shared" si="1"/>
        <v>0</v>
      </c>
      <c r="M9" s="324">
        <f t="shared" si="1"/>
        <v>0</v>
      </c>
      <c r="N9" s="324">
        <f t="shared" si="1"/>
        <v>0</v>
      </c>
      <c r="O9" s="324">
        <f t="shared" si="1"/>
        <v>0</v>
      </c>
      <c r="P9" s="324">
        <f t="shared" si="1"/>
        <v>0</v>
      </c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6"/>
      <c r="EQ9" s="326"/>
      <c r="ER9" s="326"/>
      <c r="ES9" s="326"/>
      <c r="ET9" s="326"/>
      <c r="EU9" s="326"/>
      <c r="EV9" s="326"/>
      <c r="EW9" s="326"/>
      <c r="EX9" s="326"/>
      <c r="EY9" s="326"/>
      <c r="EZ9" s="326"/>
      <c r="FA9" s="326"/>
      <c r="FB9" s="326"/>
      <c r="FC9" s="326"/>
      <c r="FD9" s="326"/>
      <c r="FE9" s="326"/>
      <c r="FF9" s="326"/>
      <c r="FG9" s="326"/>
      <c r="FH9" s="326"/>
      <c r="FI9" s="326"/>
      <c r="FJ9" s="326"/>
      <c r="FK9" s="326"/>
      <c r="FL9" s="326"/>
      <c r="FM9" s="326"/>
      <c r="FN9" s="326"/>
      <c r="FO9" s="326"/>
      <c r="FP9" s="326"/>
      <c r="FQ9" s="326"/>
      <c r="FR9" s="326"/>
      <c r="FS9" s="326"/>
      <c r="FT9" s="326"/>
      <c r="FU9" s="326"/>
      <c r="FV9" s="326"/>
      <c r="FW9" s="326"/>
      <c r="FX9" s="326"/>
      <c r="FY9" s="326"/>
      <c r="FZ9" s="326"/>
      <c r="GA9" s="326"/>
      <c r="GB9" s="326"/>
      <c r="GC9" s="326"/>
      <c r="GD9" s="326"/>
      <c r="GE9" s="326"/>
      <c r="GF9" s="326"/>
      <c r="GG9" s="326"/>
      <c r="GH9" s="326"/>
      <c r="GI9" s="326"/>
      <c r="GJ9" s="326"/>
      <c r="GK9" s="326"/>
      <c r="GL9" s="326"/>
      <c r="GM9" s="326"/>
      <c r="GN9" s="326"/>
      <c r="GO9" s="326"/>
      <c r="GP9" s="326"/>
      <c r="GQ9" s="326"/>
      <c r="GR9" s="326"/>
      <c r="GS9" s="326"/>
      <c r="GT9" s="326"/>
      <c r="GU9" s="326"/>
      <c r="GV9" s="326"/>
      <c r="GW9" s="326"/>
      <c r="GX9" s="326"/>
      <c r="GY9" s="326"/>
      <c r="GZ9" s="326"/>
      <c r="HA9" s="326"/>
      <c r="HB9" s="326"/>
      <c r="HC9" s="326"/>
      <c r="HD9" s="326"/>
      <c r="HE9" s="326"/>
      <c r="HF9" s="326"/>
      <c r="HG9" s="326"/>
      <c r="HH9" s="326"/>
      <c r="HI9" s="326"/>
      <c r="HJ9" s="326"/>
      <c r="HK9" s="326"/>
      <c r="HL9" s="326"/>
      <c r="HM9" s="326"/>
      <c r="HN9" s="326"/>
      <c r="HO9" s="326"/>
      <c r="HP9" s="326"/>
      <c r="HQ9" s="326"/>
      <c r="HR9" s="326"/>
      <c r="HS9" s="326"/>
      <c r="HT9" s="326"/>
      <c r="HU9" s="326"/>
      <c r="HV9" s="326"/>
      <c r="HW9" s="326"/>
      <c r="HX9" s="326"/>
      <c r="HY9" s="326"/>
      <c r="HZ9" s="326"/>
      <c r="IA9" s="326"/>
      <c r="IB9" s="326"/>
      <c r="IC9" s="326"/>
      <c r="ID9" s="326"/>
      <c r="IE9" s="326"/>
      <c r="IF9" s="326"/>
      <c r="IG9" s="326"/>
      <c r="IH9" s="326"/>
      <c r="II9" s="326"/>
      <c r="IJ9" s="326"/>
      <c r="IK9" s="326"/>
      <c r="IL9" s="326"/>
      <c r="IM9" s="326"/>
      <c r="IN9" s="315"/>
      <c r="IO9" s="315"/>
      <c r="IP9" s="315"/>
      <c r="IQ9" s="315"/>
      <c r="IR9" s="315"/>
      <c r="IS9" s="315"/>
      <c r="IT9" s="315"/>
      <c r="IU9" s="315"/>
      <c r="IV9" s="315"/>
    </row>
    <row r="10" spans="1:247" s="315" customFormat="1" ht="22.5" customHeight="1">
      <c r="A10" s="281" t="str">
        <f>'15、一般-工资福利'!A11</f>
        <v>206</v>
      </c>
      <c r="B10" s="281" t="str">
        <f>'15、一般-工资福利'!B11</f>
        <v>01</v>
      </c>
      <c r="C10" s="281" t="str">
        <f>'15、一般-工资福利'!C11</f>
        <v>01</v>
      </c>
      <c r="D10" s="551" t="s">
        <v>302</v>
      </c>
      <c r="E10" s="553" t="s">
        <v>307</v>
      </c>
      <c r="F10" s="325">
        <f>SUM(H10:P10)</f>
        <v>47.9</v>
      </c>
      <c r="G10" s="325">
        <f>SUM(H10:I10)</f>
        <v>47.9</v>
      </c>
      <c r="H10" s="325">
        <f>'13、一般预算支出'!F11</f>
        <v>47.9</v>
      </c>
      <c r="I10" s="330">
        <f>'12、财政拨款收支总表'!B8</f>
        <v>0</v>
      </c>
      <c r="J10" s="330"/>
      <c r="K10" s="330"/>
      <c r="L10" s="330"/>
      <c r="M10" s="330"/>
      <c r="N10" s="330"/>
      <c r="O10" s="330"/>
      <c r="P10" s="330"/>
      <c r="Q10" s="32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47" ht="22.5" customHeight="1">
      <c r="A11" s="271" t="str">
        <f>MID('21、项目明细表'!A10,1,3)</f>
        <v>206</v>
      </c>
      <c r="B11" s="271" t="str">
        <f>MID('21、项目明细表'!A10,4,2)</f>
        <v>01</v>
      </c>
      <c r="C11" s="271" t="str">
        <f>MID('21、项目明细表'!A10,6,2)</f>
        <v>99</v>
      </c>
      <c r="D11" s="551" t="s">
        <v>302</v>
      </c>
      <c r="E11" s="554" t="s">
        <v>308</v>
      </c>
      <c r="F11" s="325">
        <f>SUM(H11:P11)</f>
        <v>18</v>
      </c>
      <c r="G11" s="325">
        <f>SUM(H11:I11)</f>
        <v>18</v>
      </c>
      <c r="H11" s="325">
        <f>'13、一般预算支出'!F12</f>
        <v>18</v>
      </c>
      <c r="I11" s="331"/>
      <c r="J11" s="331"/>
      <c r="K11" s="331"/>
      <c r="L11" s="331"/>
      <c r="M11" s="331"/>
      <c r="N11" s="331"/>
      <c r="O11" s="331"/>
      <c r="P11" s="331"/>
      <c r="Q11" s="32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326"/>
      <c r="B13" s="326"/>
      <c r="C13" s="326"/>
      <c r="D13" s="326"/>
      <c r="E13" s="326"/>
      <c r="H13" s="326"/>
      <c r="I13" s="326"/>
      <c r="J13" s="326"/>
      <c r="K13" s="326"/>
      <c r="L13" s="326"/>
      <c r="M13" s="326"/>
      <c r="N13" s="326"/>
      <c r="O13" s="32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326"/>
      <c r="B14" s="326"/>
      <c r="C14" s="326"/>
      <c r="D14" s="326"/>
      <c r="E14" s="326"/>
      <c r="F14" s="326"/>
      <c r="H14" s="326"/>
      <c r="I14" s="326"/>
      <c r="J14" s="326"/>
      <c r="K14" s="326"/>
      <c r="L14" s="326"/>
      <c r="M14" s="326"/>
      <c r="N14" s="326"/>
      <c r="O14" s="32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326"/>
      <c r="C15" s="326"/>
      <c r="D15" s="326"/>
      <c r="E15" s="326"/>
      <c r="H15" s="326"/>
      <c r="I15" s="326"/>
      <c r="J15" s="326"/>
      <c r="K15" s="326"/>
      <c r="L15" s="326"/>
      <c r="M15" s="326"/>
      <c r="N15" s="326"/>
      <c r="O15" s="32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326"/>
      <c r="D16" s="326"/>
      <c r="E16" s="326"/>
      <c r="I16" s="326"/>
      <c r="L16" s="326"/>
      <c r="M16" s="326"/>
      <c r="N16" s="32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326"/>
      <c r="E17" s="326"/>
      <c r="M17" s="32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326"/>
      <c r="L18" s="32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270</v>
      </c>
      <c r="O1" s="3"/>
      <c r="P1"/>
      <c r="Q1"/>
      <c r="R1"/>
      <c r="S1"/>
    </row>
    <row r="2" spans="1:19" ht="18.75" customHeight="1">
      <c r="A2" s="521" t="s">
        <v>271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3"/>
      <c r="P2"/>
      <c r="Q2"/>
      <c r="R2"/>
      <c r="S2"/>
    </row>
    <row r="3" spans="1:19" ht="18.75" customHeight="1">
      <c r="A3" s="548" t="s">
        <v>300</v>
      </c>
      <c r="N3" s="18" t="s">
        <v>77</v>
      </c>
      <c r="P3"/>
      <c r="Q3"/>
      <c r="R3"/>
      <c r="S3"/>
    </row>
    <row r="4" spans="1:19" ht="32.25" customHeight="1">
      <c r="A4" s="522" t="s">
        <v>122</v>
      </c>
      <c r="B4" s="523" t="s">
        <v>79</v>
      </c>
      <c r="C4" s="525" t="s">
        <v>272</v>
      </c>
      <c r="D4" s="522" t="s">
        <v>273</v>
      </c>
      <c r="E4" s="522" t="s">
        <v>274</v>
      </c>
      <c r="F4" s="522"/>
      <c r="G4" s="522" t="s">
        <v>275</v>
      </c>
      <c r="H4" s="526" t="s">
        <v>276</v>
      </c>
      <c r="I4" s="522" t="s">
        <v>277</v>
      </c>
      <c r="J4" s="522" t="s">
        <v>278</v>
      </c>
      <c r="K4" s="522" t="s">
        <v>279</v>
      </c>
      <c r="L4" s="522" t="s">
        <v>280</v>
      </c>
      <c r="M4" s="522" t="s">
        <v>281</v>
      </c>
      <c r="N4" s="522" t="s">
        <v>282</v>
      </c>
      <c r="O4" s="3"/>
      <c r="P4"/>
      <c r="Q4"/>
      <c r="R4"/>
      <c r="S4"/>
    </row>
    <row r="5" spans="1:19" ht="24.75" customHeight="1">
      <c r="A5" s="522"/>
      <c r="B5" s="524"/>
      <c r="C5" s="525"/>
      <c r="D5" s="522"/>
      <c r="E5" s="5" t="s">
        <v>164</v>
      </c>
      <c r="F5" s="6" t="s">
        <v>283</v>
      </c>
      <c r="G5" s="522"/>
      <c r="H5" s="526"/>
      <c r="I5" s="522"/>
      <c r="J5" s="522"/>
      <c r="K5" s="522"/>
      <c r="L5" s="522"/>
      <c r="M5" s="522"/>
      <c r="N5" s="522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184.5" customHeight="1">
      <c r="A7" s="10" t="str">
        <f>'29、整体绩效'!A7</f>
        <v>287</v>
      </c>
      <c r="B7" s="10" t="str">
        <f>'29、整体绩效'!B7</f>
        <v>岳阳县科学技术协会</v>
      </c>
      <c r="C7" s="10" t="str">
        <f>'21、项目明细表'!C10</f>
        <v>科普项目</v>
      </c>
      <c r="D7" s="11" t="s">
        <v>284</v>
      </c>
      <c r="E7" s="12">
        <f>F7</f>
        <v>18</v>
      </c>
      <c r="F7" s="13">
        <f>'21、项目明细表'!E10</f>
        <v>18</v>
      </c>
      <c r="G7" s="14"/>
      <c r="H7" s="15"/>
      <c r="I7" s="15" t="s">
        <v>299</v>
      </c>
      <c r="J7" s="15"/>
      <c r="K7" s="15" t="s">
        <v>298</v>
      </c>
      <c r="L7" s="354" t="s">
        <v>296</v>
      </c>
      <c r="M7" s="19"/>
      <c r="N7" s="19"/>
      <c r="O7" s="16"/>
      <c r="P7" s="20"/>
      <c r="Q7" s="20"/>
      <c r="R7" s="20"/>
      <c r="S7" s="20"/>
    </row>
    <row r="8" spans="1:19" ht="45" customHeight="1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3"/>
      <c r="P8"/>
      <c r="Q8"/>
      <c r="R8"/>
      <c r="S8"/>
    </row>
    <row r="9" spans="1:19" ht="18.75" customHeight="1">
      <c r="A9" s="3"/>
      <c r="B9" s="3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3"/>
      <c r="P9"/>
      <c r="Q9"/>
      <c r="R9"/>
      <c r="S9"/>
    </row>
    <row r="10" spans="1:19" ht="18.75" customHeight="1">
      <c r="A10" s="3"/>
      <c r="B10" s="3"/>
      <c r="C10" s="16"/>
      <c r="D10" s="16"/>
      <c r="E10" s="16"/>
      <c r="F10" s="16"/>
      <c r="G10" s="17"/>
      <c r="H10" s="3"/>
      <c r="I10" s="3"/>
      <c r="J10" s="3"/>
      <c r="K10" s="16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6"/>
      <c r="D11" s="16"/>
      <c r="E11" s="16"/>
      <c r="F11" s="16"/>
      <c r="G11" s="17"/>
      <c r="H11" s="3"/>
      <c r="I11" s="3"/>
      <c r="J11" s="3"/>
      <c r="K11" s="16"/>
      <c r="L11" s="3"/>
      <c r="M11" s="3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16"/>
      <c r="E12" s="16"/>
      <c r="F12" s="16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7"/>
      <c r="H13" s="3"/>
      <c r="I13" s="3"/>
      <c r="J13" s="3"/>
      <c r="K13" s="3"/>
      <c r="L13" s="3"/>
      <c r="M13" s="16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F11" sqref="F11:F12"/>
    </sheetView>
  </sheetViews>
  <sheetFormatPr defaultColWidth="6.875" defaultRowHeight="18.75" customHeight="1"/>
  <cols>
    <col min="1" max="2" width="3.50390625" style="291" customWidth="1"/>
    <col min="3" max="3" width="5.50390625" style="291" customWidth="1"/>
    <col min="4" max="4" width="7.125" style="291" customWidth="1"/>
    <col min="5" max="5" width="25.625" style="292" customWidth="1"/>
    <col min="6" max="6" width="9.75390625" style="293" customWidth="1"/>
    <col min="7" max="10" width="8.50390625" style="293" customWidth="1"/>
    <col min="11" max="12" width="8.625" style="293" customWidth="1"/>
    <col min="13" max="17" width="8.00390625" style="293" customWidth="1"/>
    <col min="18" max="18" width="8.00390625" style="294" customWidth="1"/>
    <col min="19" max="21" width="8.00390625" style="295" customWidth="1"/>
    <col min="22" max="16384" width="6.875" style="294" customWidth="1"/>
  </cols>
  <sheetData>
    <row r="1" spans="1:21" ht="24.7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S1" s="309"/>
      <c r="T1" s="309"/>
      <c r="U1" s="272" t="s">
        <v>101</v>
      </c>
    </row>
    <row r="2" spans="1:21" ht="24.75" customHeight="1">
      <c r="A2" s="396" t="s">
        <v>102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</row>
    <row r="3" spans="1:21" s="289" customFormat="1" ht="24.75" customHeight="1">
      <c r="A3" s="530" t="s">
        <v>301</v>
      </c>
      <c r="B3" s="531"/>
      <c r="C3" s="531"/>
      <c r="D3" s="531"/>
      <c r="E3" s="531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08"/>
      <c r="Q3" s="308"/>
      <c r="S3" s="310"/>
      <c r="T3" s="397" t="s">
        <v>77</v>
      </c>
      <c r="U3" s="397"/>
    </row>
    <row r="4" spans="1:21" s="289" customFormat="1" ht="21.75" customHeight="1">
      <c r="A4" s="296" t="s">
        <v>103</v>
      </c>
      <c r="B4" s="296"/>
      <c r="C4" s="297"/>
      <c r="D4" s="395" t="s">
        <v>78</v>
      </c>
      <c r="E4" s="400" t="s">
        <v>96</v>
      </c>
      <c r="F4" s="393" t="s">
        <v>104</v>
      </c>
      <c r="G4" s="298" t="s">
        <v>105</v>
      </c>
      <c r="H4" s="296"/>
      <c r="I4" s="296"/>
      <c r="J4" s="297"/>
      <c r="K4" s="398" t="s">
        <v>106</v>
      </c>
      <c r="L4" s="398"/>
      <c r="M4" s="398"/>
      <c r="N4" s="398"/>
      <c r="O4" s="398"/>
      <c r="P4" s="398"/>
      <c r="Q4" s="398"/>
      <c r="R4" s="398"/>
      <c r="S4" s="386" t="s">
        <v>107</v>
      </c>
      <c r="T4" s="389" t="s">
        <v>108</v>
      </c>
      <c r="U4" s="389" t="s">
        <v>109</v>
      </c>
    </row>
    <row r="5" spans="1:21" s="289" customFormat="1" ht="21.75" customHeight="1">
      <c r="A5" s="399" t="s">
        <v>98</v>
      </c>
      <c r="B5" s="395" t="s">
        <v>99</v>
      </c>
      <c r="C5" s="395" t="s">
        <v>100</v>
      </c>
      <c r="D5" s="395"/>
      <c r="E5" s="400"/>
      <c r="F5" s="393"/>
      <c r="G5" s="395" t="s">
        <v>80</v>
      </c>
      <c r="H5" s="395" t="s">
        <v>110</v>
      </c>
      <c r="I5" s="395" t="s">
        <v>111</v>
      </c>
      <c r="J5" s="393" t="s">
        <v>112</v>
      </c>
      <c r="K5" s="392" t="s">
        <v>80</v>
      </c>
      <c r="L5" s="390" t="s">
        <v>113</v>
      </c>
      <c r="M5" s="390" t="s">
        <v>114</v>
      </c>
      <c r="N5" s="392" t="s">
        <v>115</v>
      </c>
      <c r="O5" s="394" t="s">
        <v>116</v>
      </c>
      <c r="P5" s="394" t="s">
        <v>117</v>
      </c>
      <c r="Q5" s="394" t="s">
        <v>118</v>
      </c>
      <c r="R5" s="394" t="s">
        <v>119</v>
      </c>
      <c r="S5" s="387"/>
      <c r="T5" s="388"/>
      <c r="U5" s="388"/>
    </row>
    <row r="6" spans="1:21" ht="29.25" customHeight="1">
      <c r="A6" s="399"/>
      <c r="B6" s="395"/>
      <c r="C6" s="395"/>
      <c r="D6" s="395"/>
      <c r="E6" s="401"/>
      <c r="F6" s="299" t="s">
        <v>97</v>
      </c>
      <c r="G6" s="395"/>
      <c r="H6" s="395"/>
      <c r="I6" s="395"/>
      <c r="J6" s="393"/>
      <c r="K6" s="393"/>
      <c r="L6" s="391"/>
      <c r="M6" s="391"/>
      <c r="N6" s="393"/>
      <c r="O6" s="392"/>
      <c r="P6" s="392"/>
      <c r="Q6" s="392"/>
      <c r="R6" s="392"/>
      <c r="S6" s="388"/>
      <c r="T6" s="388"/>
      <c r="U6" s="388"/>
    </row>
    <row r="7" spans="1:21" ht="22.5" customHeight="1">
      <c r="A7" s="300" t="s">
        <v>92</v>
      </c>
      <c r="B7" s="300" t="s">
        <v>92</v>
      </c>
      <c r="C7" s="300" t="s">
        <v>92</v>
      </c>
      <c r="D7" s="300" t="s">
        <v>92</v>
      </c>
      <c r="E7" s="300" t="s">
        <v>92</v>
      </c>
      <c r="F7" s="301">
        <v>1</v>
      </c>
      <c r="G7" s="300">
        <v>2</v>
      </c>
      <c r="H7" s="300">
        <v>3</v>
      </c>
      <c r="I7" s="300">
        <v>4</v>
      </c>
      <c r="J7" s="300">
        <v>5</v>
      </c>
      <c r="K7" s="300">
        <v>6</v>
      </c>
      <c r="L7" s="300">
        <v>7</v>
      </c>
      <c r="M7" s="300">
        <v>8</v>
      </c>
      <c r="N7" s="300">
        <v>9</v>
      </c>
      <c r="O7" s="300">
        <v>10</v>
      </c>
      <c r="P7" s="300">
        <v>11</v>
      </c>
      <c r="Q7" s="300">
        <v>12</v>
      </c>
      <c r="R7" s="300">
        <v>13</v>
      </c>
      <c r="S7" s="301">
        <v>14</v>
      </c>
      <c r="T7" s="301">
        <v>15</v>
      </c>
      <c r="U7" s="301">
        <v>16</v>
      </c>
    </row>
    <row r="8" spans="1:21" ht="22.5" customHeight="1">
      <c r="A8" s="279"/>
      <c r="B8" s="279"/>
      <c r="C8" s="267"/>
      <c r="D8" s="268" t="str">
        <f>'15、一般-工资福利'!D8</f>
        <v>287</v>
      </c>
      <c r="E8" s="268" t="s">
        <v>303</v>
      </c>
      <c r="F8" s="302">
        <f>F9</f>
        <v>65.9</v>
      </c>
      <c r="G8" s="302">
        <f aca="true" t="shared" si="0" ref="G8:U9">G9</f>
        <v>47.9</v>
      </c>
      <c r="H8" s="302">
        <f t="shared" si="0"/>
        <v>34.8</v>
      </c>
      <c r="I8" s="302">
        <f t="shared" si="0"/>
        <v>6.500000000000001</v>
      </c>
      <c r="J8" s="302">
        <f t="shared" si="0"/>
        <v>6.6</v>
      </c>
      <c r="K8" s="302">
        <f t="shared" si="0"/>
        <v>18</v>
      </c>
      <c r="L8" s="302">
        <f t="shared" si="0"/>
        <v>18</v>
      </c>
      <c r="M8" s="302">
        <f t="shared" si="0"/>
        <v>0</v>
      </c>
      <c r="N8" s="302">
        <f t="shared" si="0"/>
        <v>0</v>
      </c>
      <c r="O8" s="302">
        <f t="shared" si="0"/>
        <v>0</v>
      </c>
      <c r="P8" s="302">
        <f t="shared" si="0"/>
        <v>0</v>
      </c>
      <c r="Q8" s="302">
        <f t="shared" si="0"/>
        <v>0</v>
      </c>
      <c r="R8" s="302">
        <f t="shared" si="0"/>
        <v>0</v>
      </c>
      <c r="S8" s="302">
        <f t="shared" si="0"/>
        <v>0</v>
      </c>
      <c r="T8" s="302">
        <f t="shared" si="0"/>
        <v>0</v>
      </c>
      <c r="U8" s="302">
        <f t="shared" si="0"/>
        <v>0</v>
      </c>
    </row>
    <row r="9" spans="1:21" ht="22.5" customHeight="1">
      <c r="A9" s="556">
        <f>'15、一般-工资福利'!A9</f>
        <v>206</v>
      </c>
      <c r="B9" s="557"/>
      <c r="C9" s="558"/>
      <c r="D9" s="555" t="s">
        <v>302</v>
      </c>
      <c r="E9" s="268" t="s">
        <v>304</v>
      </c>
      <c r="F9" s="302">
        <f>F10</f>
        <v>65.9</v>
      </c>
      <c r="G9" s="302">
        <f t="shared" si="0"/>
        <v>47.9</v>
      </c>
      <c r="H9" s="302">
        <f t="shared" si="0"/>
        <v>34.8</v>
      </c>
      <c r="I9" s="302">
        <f t="shared" si="0"/>
        <v>6.500000000000001</v>
      </c>
      <c r="J9" s="302">
        <f t="shared" si="0"/>
        <v>6.6</v>
      </c>
      <c r="K9" s="302">
        <f t="shared" si="0"/>
        <v>18</v>
      </c>
      <c r="L9" s="302">
        <f t="shared" si="0"/>
        <v>18</v>
      </c>
      <c r="M9" s="302">
        <f t="shared" si="0"/>
        <v>0</v>
      </c>
      <c r="N9" s="302">
        <f t="shared" si="0"/>
        <v>0</v>
      </c>
      <c r="O9" s="302">
        <f t="shared" si="0"/>
        <v>0</v>
      </c>
      <c r="P9" s="302">
        <f t="shared" si="0"/>
        <v>0</v>
      </c>
      <c r="Q9" s="302">
        <f t="shared" si="0"/>
        <v>0</v>
      </c>
      <c r="R9" s="302">
        <f t="shared" si="0"/>
        <v>0</v>
      </c>
      <c r="S9" s="302">
        <f t="shared" si="0"/>
        <v>0</v>
      </c>
      <c r="T9" s="302">
        <f t="shared" si="0"/>
        <v>0</v>
      </c>
      <c r="U9" s="302">
        <f t="shared" si="0"/>
        <v>0</v>
      </c>
    </row>
    <row r="10" spans="1:21" ht="22.5" customHeight="1">
      <c r="A10" s="556">
        <f>'15、一般-工资福利'!A10</f>
        <v>206</v>
      </c>
      <c r="B10" s="556" t="str">
        <f>'15、一般-工资福利'!B10</f>
        <v>01</v>
      </c>
      <c r="C10" s="558"/>
      <c r="D10" s="555" t="s">
        <v>302</v>
      </c>
      <c r="E10" s="559" t="s">
        <v>309</v>
      </c>
      <c r="F10" s="302">
        <f>F11+F12</f>
        <v>65.9</v>
      </c>
      <c r="G10" s="302">
        <f aca="true" t="shared" si="1" ref="G10:U10">G11+G12</f>
        <v>47.9</v>
      </c>
      <c r="H10" s="302">
        <f t="shared" si="1"/>
        <v>34.8</v>
      </c>
      <c r="I10" s="302">
        <f t="shared" si="1"/>
        <v>6.500000000000001</v>
      </c>
      <c r="J10" s="302">
        <f t="shared" si="1"/>
        <v>6.6</v>
      </c>
      <c r="K10" s="302">
        <f t="shared" si="1"/>
        <v>18</v>
      </c>
      <c r="L10" s="302">
        <f t="shared" si="1"/>
        <v>18</v>
      </c>
      <c r="M10" s="302">
        <f t="shared" si="1"/>
        <v>0</v>
      </c>
      <c r="N10" s="302">
        <f t="shared" si="1"/>
        <v>0</v>
      </c>
      <c r="O10" s="302">
        <f t="shared" si="1"/>
        <v>0</v>
      </c>
      <c r="P10" s="302">
        <f t="shared" si="1"/>
        <v>0</v>
      </c>
      <c r="Q10" s="302">
        <f t="shared" si="1"/>
        <v>0</v>
      </c>
      <c r="R10" s="302">
        <f t="shared" si="1"/>
        <v>0</v>
      </c>
      <c r="S10" s="302">
        <f t="shared" si="1"/>
        <v>0</v>
      </c>
      <c r="T10" s="302">
        <f t="shared" si="1"/>
        <v>0</v>
      </c>
      <c r="U10" s="302">
        <f t="shared" si="1"/>
        <v>0</v>
      </c>
    </row>
    <row r="11" spans="1:21" s="290" customFormat="1" ht="22.5" customHeight="1">
      <c r="A11" s="556" t="str">
        <f>'15、一般-工资福利'!A11</f>
        <v>206</v>
      </c>
      <c r="B11" s="556" t="str">
        <f>'15、一般-工资福利'!B11</f>
        <v>01</v>
      </c>
      <c r="C11" s="556" t="str">
        <f>'15、一般-工资福利'!C11</f>
        <v>01</v>
      </c>
      <c r="D11" s="555" t="s">
        <v>302</v>
      </c>
      <c r="E11" s="559" t="s">
        <v>310</v>
      </c>
      <c r="F11" s="303">
        <f>'13、一般预算支出'!F11</f>
        <v>47.9</v>
      </c>
      <c r="G11" s="303">
        <f>'13、一般预算支出'!G11</f>
        <v>47.9</v>
      </c>
      <c r="H11" s="303">
        <f>'13、一般预算支出'!H11</f>
        <v>34.8</v>
      </c>
      <c r="I11" s="303">
        <f>'13、一般预算支出'!I11</f>
        <v>6.500000000000001</v>
      </c>
      <c r="J11" s="303">
        <f>'13、一般预算支出'!J11</f>
        <v>6.6</v>
      </c>
      <c r="K11" s="303">
        <f>'13、一般预算支出'!K11</f>
        <v>0</v>
      </c>
      <c r="L11" s="303">
        <f>'13、一般预算支出'!L11</f>
        <v>0</v>
      </c>
      <c r="M11" s="303">
        <f>'13、一般预算支出'!M11</f>
        <v>0</v>
      </c>
      <c r="N11" s="303">
        <f>'13、一般预算支出'!N11</f>
        <v>0</v>
      </c>
      <c r="O11" s="303">
        <f>'13、一般预算支出'!O11</f>
        <v>0</v>
      </c>
      <c r="P11" s="303">
        <f>'13、一般预算支出'!P11</f>
        <v>0</v>
      </c>
      <c r="Q11" s="303">
        <f>'13、一般预算支出'!Q11</f>
        <v>0</v>
      </c>
      <c r="R11" s="303">
        <f>'13、一般预算支出'!R11</f>
        <v>0</v>
      </c>
      <c r="S11" s="303">
        <f>'13、一般预算支出'!S11</f>
        <v>0</v>
      </c>
      <c r="T11" s="303">
        <f>'13、一般预算支出'!T11</f>
        <v>0</v>
      </c>
      <c r="U11" s="311">
        <f>'13、一般预算支出'!S11</f>
        <v>0</v>
      </c>
    </row>
    <row r="12" spans="1:21" ht="22.5" customHeight="1">
      <c r="A12" s="558" t="str">
        <f>MID('21、项目明细表'!A10,1,3)</f>
        <v>206</v>
      </c>
      <c r="B12" s="558" t="str">
        <f>MID('21、项目明细表'!A10,4,2)</f>
        <v>01</v>
      </c>
      <c r="C12" s="558" t="str">
        <f>MID('21、项目明细表'!A10,6,2)</f>
        <v>99</v>
      </c>
      <c r="D12" s="555" t="s">
        <v>302</v>
      </c>
      <c r="E12" s="560" t="s">
        <v>308</v>
      </c>
      <c r="F12" s="304">
        <f>K12</f>
        <v>18</v>
      </c>
      <c r="G12" s="304"/>
      <c r="H12" s="304"/>
      <c r="I12" s="304"/>
      <c r="J12" s="304"/>
      <c r="K12" s="304">
        <f>SUM(L12:R12)</f>
        <v>18</v>
      </c>
      <c r="L12" s="304">
        <f>'13、一般预算支出'!L12</f>
        <v>18</v>
      </c>
      <c r="M12" s="304">
        <f>'13、一般预算支出'!M12</f>
        <v>0</v>
      </c>
      <c r="N12" s="304">
        <f>'13、一般预算支出'!N12</f>
        <v>0</v>
      </c>
      <c r="O12" s="304">
        <f>'13、一般预算支出'!O12</f>
        <v>0</v>
      </c>
      <c r="P12" s="304">
        <f>'13、一般预算支出'!P12</f>
        <v>0</v>
      </c>
      <c r="Q12" s="304">
        <f>'13、一般预算支出'!Q12</f>
        <v>0</v>
      </c>
      <c r="R12" s="304">
        <f>'13、一般预算支出'!R12</f>
        <v>0</v>
      </c>
      <c r="S12" s="304"/>
      <c r="T12" s="304"/>
      <c r="U12" s="312">
        <f>'13、一般预算支出'!U12</f>
        <v>0</v>
      </c>
    </row>
    <row r="13" spans="1:21" ht="18.75" customHeight="1">
      <c r="A13" s="305"/>
      <c r="B13" s="305"/>
      <c r="C13" s="305"/>
      <c r="D13" s="305"/>
      <c r="E13" s="306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13"/>
      <c r="S13" s="314"/>
      <c r="T13" s="314"/>
      <c r="U13" s="314"/>
    </row>
    <row r="14" spans="1:21" ht="18.75" customHeight="1">
      <c r="A14" s="305"/>
      <c r="B14" s="305"/>
      <c r="C14" s="305"/>
      <c r="D14" s="305"/>
      <c r="E14" s="306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13"/>
      <c r="S14" s="314"/>
      <c r="T14" s="314"/>
      <c r="U14" s="314"/>
    </row>
    <row r="15" spans="4:21" ht="18.75" customHeight="1">
      <c r="D15" s="305"/>
      <c r="E15" s="306"/>
      <c r="F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13"/>
      <c r="S15" s="314"/>
      <c r="T15" s="314"/>
      <c r="U15" s="314"/>
    </row>
    <row r="16" spans="4:20" ht="18.75" customHeight="1">
      <c r="D16" s="305"/>
      <c r="E16" s="306"/>
      <c r="F16" s="307"/>
      <c r="J16" s="307"/>
      <c r="K16" s="307"/>
      <c r="L16" s="307"/>
      <c r="M16" s="307"/>
      <c r="N16" s="307"/>
      <c r="O16" s="307"/>
      <c r="P16" s="307"/>
      <c r="Q16" s="307"/>
      <c r="R16" s="313"/>
      <c r="S16" s="314"/>
      <c r="T16" s="314"/>
    </row>
    <row r="17" spans="4:20" ht="18.75" customHeight="1">
      <c r="D17" s="305"/>
      <c r="F17" s="307"/>
      <c r="J17" s="307"/>
      <c r="L17" s="307"/>
      <c r="M17" s="307"/>
      <c r="N17" s="307"/>
      <c r="O17" s="307"/>
      <c r="P17" s="307"/>
      <c r="Q17" s="307"/>
      <c r="R17" s="313"/>
      <c r="S17" s="314"/>
      <c r="T17" s="314"/>
    </row>
    <row r="18" spans="6:19" ht="18.75" customHeight="1">
      <c r="F18" s="307"/>
      <c r="O18" s="307"/>
      <c r="P18" s="307"/>
      <c r="Q18" s="307"/>
      <c r="S18" s="314"/>
    </row>
    <row r="19" spans="6:17" ht="18.75" customHeight="1">
      <c r="F19" s="307"/>
      <c r="O19" s="307"/>
      <c r="P19" s="307"/>
      <c r="Q19" s="307"/>
    </row>
    <row r="20" spans="1:22" ht="18.75" customHeight="1">
      <c r="A20"/>
      <c r="B20"/>
      <c r="C20"/>
      <c r="D20"/>
      <c r="E20"/>
      <c r="F20"/>
      <c r="O20" s="307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307"/>
      <c r="P21"/>
      <c r="Q21"/>
      <c r="R21"/>
      <c r="S21"/>
      <c r="T21"/>
      <c r="U21"/>
      <c r="V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272" t="s">
        <v>120</v>
      </c>
    </row>
    <row r="2" spans="1:21" ht="24.75" customHeight="1">
      <c r="A2" s="403" t="s">
        <v>121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9.5" customHeight="1">
      <c r="A3" s="532" t="s">
        <v>300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04" t="s">
        <v>77</v>
      </c>
      <c r="U3" s="404"/>
    </row>
    <row r="4" spans="1:21" ht="27.75" customHeight="1">
      <c r="A4" s="405" t="s">
        <v>103</v>
      </c>
      <c r="B4" s="406"/>
      <c r="C4" s="407"/>
      <c r="D4" s="408" t="s">
        <v>122</v>
      </c>
      <c r="E4" s="408" t="s">
        <v>123</v>
      </c>
      <c r="F4" s="408" t="s">
        <v>97</v>
      </c>
      <c r="G4" s="402" t="s">
        <v>124</v>
      </c>
      <c r="H4" s="402" t="s">
        <v>125</v>
      </c>
      <c r="I4" s="402" t="s">
        <v>126</v>
      </c>
      <c r="J4" s="402" t="s">
        <v>127</v>
      </c>
      <c r="K4" s="402" t="s">
        <v>128</v>
      </c>
      <c r="L4" s="402" t="s">
        <v>129</v>
      </c>
      <c r="M4" s="402" t="s">
        <v>114</v>
      </c>
      <c r="N4" s="402" t="s">
        <v>130</v>
      </c>
      <c r="O4" s="402" t="s">
        <v>112</v>
      </c>
      <c r="P4" s="402" t="s">
        <v>116</v>
      </c>
      <c r="Q4" s="402" t="s">
        <v>115</v>
      </c>
      <c r="R4" s="402" t="s">
        <v>131</v>
      </c>
      <c r="S4" s="402" t="s">
        <v>132</v>
      </c>
      <c r="T4" s="402" t="s">
        <v>133</v>
      </c>
      <c r="U4" s="402" t="s">
        <v>119</v>
      </c>
    </row>
    <row r="5" spans="1:21" ht="13.5" customHeight="1">
      <c r="A5" s="408" t="s">
        <v>98</v>
      </c>
      <c r="B5" s="408" t="s">
        <v>99</v>
      </c>
      <c r="C5" s="408" t="s">
        <v>100</v>
      </c>
      <c r="D5" s="410"/>
      <c r="E5" s="410"/>
      <c r="F5" s="410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</row>
    <row r="6" spans="1:21" ht="18" customHeight="1">
      <c r="A6" s="409"/>
      <c r="B6" s="409"/>
      <c r="C6" s="409"/>
      <c r="D6" s="409"/>
      <c r="E6" s="409"/>
      <c r="F6" s="409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</row>
    <row r="7" spans="1:21" ht="22.5" customHeight="1">
      <c r="A7" s="267"/>
      <c r="B7" s="267"/>
      <c r="C7" s="267"/>
      <c r="D7" s="268" t="s">
        <v>302</v>
      </c>
      <c r="E7" s="269" t="s">
        <v>303</v>
      </c>
      <c r="F7" s="41">
        <f>F8</f>
        <v>65.89999999999999</v>
      </c>
      <c r="G7" s="41">
        <f aca="true" t="shared" si="0" ref="G7:U9">G8</f>
        <v>34.8</v>
      </c>
      <c r="H7" s="41">
        <f t="shared" si="0"/>
        <v>24.5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6.6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</row>
    <row r="8" spans="1:21" ht="22.5" customHeight="1">
      <c r="A8" s="268">
        <f>'15、一般-工资福利'!A9</f>
        <v>206</v>
      </c>
      <c r="B8" s="270"/>
      <c r="C8" s="271"/>
      <c r="D8" s="268" t="s">
        <v>302</v>
      </c>
      <c r="E8" s="269" t="s">
        <v>304</v>
      </c>
      <c r="F8" s="41">
        <f>F9</f>
        <v>65.89999999999999</v>
      </c>
      <c r="G8" s="41">
        <f t="shared" si="0"/>
        <v>34.8</v>
      </c>
      <c r="H8" s="41">
        <f t="shared" si="0"/>
        <v>24.5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6.6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</row>
    <row r="9" spans="1:21" ht="22.5" customHeight="1">
      <c r="A9" s="268">
        <f>'15、一般-工资福利'!A10</f>
        <v>206</v>
      </c>
      <c r="B9" s="268" t="str">
        <f>'15、一般-工资福利'!B10</f>
        <v>01</v>
      </c>
      <c r="C9" s="271"/>
      <c r="D9" s="268" t="s">
        <v>302</v>
      </c>
      <c r="E9" s="561" t="s">
        <v>309</v>
      </c>
      <c r="F9" s="41">
        <f>F10</f>
        <v>65.89999999999999</v>
      </c>
      <c r="G9" s="41">
        <f t="shared" si="0"/>
        <v>34.8</v>
      </c>
      <c r="H9" s="41">
        <f t="shared" si="0"/>
        <v>24.5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6.6</v>
      </c>
      <c r="P9" s="41">
        <f t="shared" si="0"/>
        <v>0</v>
      </c>
      <c r="Q9" s="41">
        <f t="shared" si="0"/>
        <v>0</v>
      </c>
      <c r="R9" s="41">
        <f t="shared" si="0"/>
        <v>0</v>
      </c>
      <c r="S9" s="41">
        <f t="shared" si="0"/>
        <v>0</v>
      </c>
      <c r="T9" s="41">
        <f t="shared" si="0"/>
        <v>0</v>
      </c>
      <c r="U9" s="41">
        <f t="shared" si="0"/>
        <v>0</v>
      </c>
    </row>
    <row r="10" spans="1:21" s="20" customFormat="1" ht="22.5" customHeight="1">
      <c r="A10" s="268" t="str">
        <f>'15、一般-工资福利'!A11</f>
        <v>206</v>
      </c>
      <c r="B10" s="268" t="str">
        <f>'15、一般-工资福利'!B11</f>
        <v>01</v>
      </c>
      <c r="C10" s="268" t="str">
        <f>'15、一般-工资福利'!C11</f>
        <v>01</v>
      </c>
      <c r="D10" s="268" t="s">
        <v>302</v>
      </c>
      <c r="E10" s="561" t="s">
        <v>307</v>
      </c>
      <c r="F10" s="43">
        <f>SUM(G10:U10)</f>
        <v>65.89999999999999</v>
      </c>
      <c r="G10" s="43">
        <f>'13、一般预算支出'!H11</f>
        <v>34.8</v>
      </c>
      <c r="H10" s="43">
        <f>'4、部门支出总表（分类）'!I11+'4、部门支出总表（分类）'!L12</f>
        <v>24.5</v>
      </c>
      <c r="I10" s="43">
        <f>'13、一般预算支出'!Q11</f>
        <v>0</v>
      </c>
      <c r="J10" s="43">
        <f>'13、一般预算支出'!P11</f>
        <v>0</v>
      </c>
      <c r="K10" s="43"/>
      <c r="L10" s="43">
        <f>'13、一般预算支出'!M11</f>
        <v>0</v>
      </c>
      <c r="M10" s="43">
        <f>'13、一般预算支出'!N11</f>
        <v>0</v>
      </c>
      <c r="N10" s="43">
        <f>'13、一般预算支出'!O11</f>
        <v>0</v>
      </c>
      <c r="O10" s="43">
        <f>'13、一般预算支出'!J11</f>
        <v>6.6</v>
      </c>
      <c r="P10" s="43">
        <f>'13、一般预算支出'!Q11</f>
        <v>0</v>
      </c>
      <c r="Q10" s="42">
        <f>'13、一般预算支出'!R11</f>
        <v>0</v>
      </c>
      <c r="R10" s="42">
        <f>'13、一般预算支出'!S11</f>
        <v>0</v>
      </c>
      <c r="S10" s="42">
        <f>'13、一般预算支出'!T11</f>
        <v>0</v>
      </c>
      <c r="T10" s="42">
        <f>'13、一般预算支出'!U11</f>
        <v>0</v>
      </c>
      <c r="U10" s="42">
        <f>'13、一般预算支出'!V11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W8" activeCellId="2" sqref="G8 O8 W8"/>
    </sheetView>
  </sheetViews>
  <sheetFormatPr defaultColWidth="6.75390625" defaultRowHeight="22.5" customHeight="1"/>
  <cols>
    <col min="1" max="3" width="3.625" style="273" customWidth="1"/>
    <col min="4" max="4" width="7.25390625" style="273" customWidth="1"/>
    <col min="5" max="5" width="19.50390625" style="273" customWidth="1"/>
    <col min="6" max="6" width="9.00390625" style="273" customWidth="1"/>
    <col min="7" max="7" width="8.50390625" style="273" customWidth="1"/>
    <col min="8" max="12" width="7.50390625" style="273" customWidth="1"/>
    <col min="13" max="13" width="7.50390625" style="274" customWidth="1"/>
    <col min="14" max="14" width="8.50390625" style="273" customWidth="1"/>
    <col min="15" max="23" width="7.50390625" style="273" customWidth="1"/>
    <col min="24" max="24" width="8.125" style="273" customWidth="1"/>
    <col min="25" max="27" width="7.50390625" style="273" customWidth="1"/>
    <col min="28" max="16384" width="6.75390625" style="273" customWidth="1"/>
  </cols>
  <sheetData>
    <row r="1" spans="2:28" ht="22.5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AA1" s="285" t="s">
        <v>134</v>
      </c>
      <c r="AB1" s="286"/>
    </row>
    <row r="2" spans="1:27" ht="22.5" customHeight="1">
      <c r="A2" s="416" t="s">
        <v>135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</row>
    <row r="3" spans="1:28" ht="22.5" customHeight="1">
      <c r="A3" s="533" t="s">
        <v>300</v>
      </c>
      <c r="B3" s="276"/>
      <c r="C3" s="276"/>
      <c r="D3" s="277"/>
      <c r="E3" s="277"/>
      <c r="F3" s="277"/>
      <c r="G3" s="277"/>
      <c r="H3" s="277"/>
      <c r="I3" s="277"/>
      <c r="J3" s="277"/>
      <c r="K3" s="277"/>
      <c r="L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Z3" s="417" t="s">
        <v>77</v>
      </c>
      <c r="AA3" s="417"/>
      <c r="AB3" s="287"/>
    </row>
    <row r="4" spans="1:27" ht="27" customHeight="1">
      <c r="A4" s="418" t="s">
        <v>95</v>
      </c>
      <c r="B4" s="418"/>
      <c r="C4" s="418"/>
      <c r="D4" s="411" t="s">
        <v>78</v>
      </c>
      <c r="E4" s="411" t="s">
        <v>96</v>
      </c>
      <c r="F4" s="411" t="s">
        <v>97</v>
      </c>
      <c r="G4" s="419" t="s">
        <v>136</v>
      </c>
      <c r="H4" s="419"/>
      <c r="I4" s="419"/>
      <c r="J4" s="419"/>
      <c r="K4" s="419"/>
      <c r="L4" s="419"/>
      <c r="M4" s="419"/>
      <c r="N4" s="419"/>
      <c r="O4" s="419" t="s">
        <v>137</v>
      </c>
      <c r="P4" s="419"/>
      <c r="Q4" s="419"/>
      <c r="R4" s="419"/>
      <c r="S4" s="419"/>
      <c r="T4" s="419"/>
      <c r="U4" s="419"/>
      <c r="V4" s="419"/>
      <c r="W4" s="413" t="s">
        <v>138</v>
      </c>
      <c r="X4" s="411" t="s">
        <v>139</v>
      </c>
      <c r="Y4" s="411"/>
      <c r="Z4" s="411"/>
      <c r="AA4" s="411"/>
    </row>
    <row r="5" spans="1:27" ht="27" customHeight="1">
      <c r="A5" s="411" t="s">
        <v>98</v>
      </c>
      <c r="B5" s="411" t="s">
        <v>99</v>
      </c>
      <c r="C5" s="411" t="s">
        <v>100</v>
      </c>
      <c r="D5" s="411"/>
      <c r="E5" s="411"/>
      <c r="F5" s="411"/>
      <c r="G5" s="411" t="s">
        <v>80</v>
      </c>
      <c r="H5" s="411" t="s">
        <v>140</v>
      </c>
      <c r="I5" s="411" t="s">
        <v>141</v>
      </c>
      <c r="J5" s="411" t="s">
        <v>142</v>
      </c>
      <c r="K5" s="411" t="s">
        <v>143</v>
      </c>
      <c r="L5" s="412" t="s">
        <v>144</v>
      </c>
      <c r="M5" s="411" t="s">
        <v>145</v>
      </c>
      <c r="N5" s="411" t="s">
        <v>146</v>
      </c>
      <c r="O5" s="411" t="s">
        <v>80</v>
      </c>
      <c r="P5" s="411" t="s">
        <v>147</v>
      </c>
      <c r="Q5" s="411" t="s">
        <v>148</v>
      </c>
      <c r="R5" s="411" t="s">
        <v>149</v>
      </c>
      <c r="S5" s="412" t="s">
        <v>150</v>
      </c>
      <c r="T5" s="411" t="s">
        <v>151</v>
      </c>
      <c r="U5" s="411" t="s">
        <v>152</v>
      </c>
      <c r="V5" s="411" t="s">
        <v>153</v>
      </c>
      <c r="W5" s="414"/>
      <c r="X5" s="411" t="s">
        <v>80</v>
      </c>
      <c r="Y5" s="411" t="s">
        <v>154</v>
      </c>
      <c r="Z5" s="411" t="s">
        <v>155</v>
      </c>
      <c r="AA5" s="411" t="s">
        <v>139</v>
      </c>
    </row>
    <row r="6" spans="1:27" ht="27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2"/>
      <c r="M6" s="411"/>
      <c r="N6" s="411"/>
      <c r="O6" s="411"/>
      <c r="P6" s="411"/>
      <c r="Q6" s="411"/>
      <c r="R6" s="411"/>
      <c r="S6" s="412"/>
      <c r="T6" s="411"/>
      <c r="U6" s="411"/>
      <c r="V6" s="411"/>
      <c r="W6" s="415"/>
      <c r="X6" s="411"/>
      <c r="Y6" s="411"/>
      <c r="Z6" s="411"/>
      <c r="AA6" s="411"/>
    </row>
    <row r="7" spans="1:27" ht="22.5" customHeight="1">
      <c r="A7" s="278" t="s">
        <v>92</v>
      </c>
      <c r="B7" s="278" t="s">
        <v>92</v>
      </c>
      <c r="C7" s="278" t="s">
        <v>92</v>
      </c>
      <c r="D7" s="278" t="s">
        <v>92</v>
      </c>
      <c r="E7" s="278" t="s">
        <v>92</v>
      </c>
      <c r="F7" s="278">
        <v>1</v>
      </c>
      <c r="G7" s="278">
        <v>2</v>
      </c>
      <c r="H7" s="278">
        <v>3</v>
      </c>
      <c r="I7" s="278">
        <v>4</v>
      </c>
      <c r="J7" s="278">
        <v>5</v>
      </c>
      <c r="K7" s="278">
        <v>6</v>
      </c>
      <c r="L7" s="278">
        <v>7</v>
      </c>
      <c r="M7" s="278">
        <v>8</v>
      </c>
      <c r="N7" s="278">
        <v>9</v>
      </c>
      <c r="O7" s="278">
        <v>10</v>
      </c>
      <c r="P7" s="278">
        <v>11</v>
      </c>
      <c r="Q7" s="278">
        <v>12</v>
      </c>
      <c r="R7" s="278">
        <v>13</v>
      </c>
      <c r="S7" s="278">
        <v>14</v>
      </c>
      <c r="T7" s="278">
        <v>15</v>
      </c>
      <c r="U7" s="278">
        <v>16</v>
      </c>
      <c r="V7" s="278">
        <v>17</v>
      </c>
      <c r="W7" s="278">
        <v>18</v>
      </c>
      <c r="X7" s="278">
        <v>19</v>
      </c>
      <c r="Y7" s="278">
        <v>20</v>
      </c>
      <c r="Z7" s="278">
        <v>21</v>
      </c>
      <c r="AA7" s="278">
        <v>22</v>
      </c>
    </row>
    <row r="8" spans="1:27" ht="22.5" customHeight="1">
      <c r="A8" s="267"/>
      <c r="B8" s="267"/>
      <c r="C8" s="267"/>
      <c r="D8" s="268" t="s">
        <v>302</v>
      </c>
      <c r="E8" s="268" t="s">
        <v>303</v>
      </c>
      <c r="F8" s="280">
        <f>F9</f>
        <v>34.8</v>
      </c>
      <c r="G8" s="280">
        <f aca="true" t="shared" si="0" ref="G8:AA10">G9</f>
        <v>25.7</v>
      </c>
      <c r="H8" s="280">
        <f t="shared" si="0"/>
        <v>15.4</v>
      </c>
      <c r="I8" s="280">
        <f t="shared" si="0"/>
        <v>0</v>
      </c>
      <c r="J8" s="280">
        <f t="shared" si="0"/>
        <v>9</v>
      </c>
      <c r="K8" s="280">
        <f t="shared" si="0"/>
        <v>0</v>
      </c>
      <c r="L8" s="280">
        <f t="shared" si="0"/>
        <v>0</v>
      </c>
      <c r="M8" s="280">
        <f t="shared" si="0"/>
        <v>1.3</v>
      </c>
      <c r="N8" s="280">
        <f t="shared" si="0"/>
        <v>0</v>
      </c>
      <c r="O8" s="280">
        <f t="shared" si="0"/>
        <v>6.2</v>
      </c>
      <c r="P8" s="280">
        <f t="shared" si="0"/>
        <v>3.9</v>
      </c>
      <c r="Q8" s="280">
        <f t="shared" si="0"/>
        <v>1.8</v>
      </c>
      <c r="R8" s="280">
        <f t="shared" si="0"/>
        <v>0.3</v>
      </c>
      <c r="S8" s="280">
        <f t="shared" si="0"/>
        <v>0.2</v>
      </c>
      <c r="T8" s="280">
        <f t="shared" si="0"/>
        <v>0</v>
      </c>
      <c r="U8" s="280">
        <f t="shared" si="0"/>
        <v>0</v>
      </c>
      <c r="V8" s="280">
        <f t="shared" si="0"/>
        <v>0</v>
      </c>
      <c r="W8" s="280">
        <f t="shared" si="0"/>
        <v>2.9</v>
      </c>
      <c r="X8" s="280">
        <f t="shared" si="0"/>
        <v>0</v>
      </c>
      <c r="Y8" s="280">
        <f t="shared" si="0"/>
        <v>0</v>
      </c>
      <c r="Z8" s="280">
        <f t="shared" si="0"/>
        <v>0</v>
      </c>
      <c r="AA8" s="280">
        <f t="shared" si="0"/>
        <v>0</v>
      </c>
    </row>
    <row r="9" spans="1:27" ht="22.5" customHeight="1">
      <c r="A9" s="268">
        <f>'15、一般-工资福利'!A9</f>
        <v>206</v>
      </c>
      <c r="B9" s="270"/>
      <c r="C9" s="271"/>
      <c r="D9" s="268" t="s">
        <v>302</v>
      </c>
      <c r="E9" s="559" t="s">
        <v>305</v>
      </c>
      <c r="F9" s="280">
        <f>F10</f>
        <v>34.8</v>
      </c>
      <c r="G9" s="280">
        <f t="shared" si="0"/>
        <v>25.7</v>
      </c>
      <c r="H9" s="280">
        <f t="shared" si="0"/>
        <v>15.4</v>
      </c>
      <c r="I9" s="280">
        <f t="shared" si="0"/>
        <v>0</v>
      </c>
      <c r="J9" s="280">
        <f t="shared" si="0"/>
        <v>9</v>
      </c>
      <c r="K9" s="280">
        <f t="shared" si="0"/>
        <v>0</v>
      </c>
      <c r="L9" s="280">
        <f t="shared" si="0"/>
        <v>0</v>
      </c>
      <c r="M9" s="280">
        <f t="shared" si="0"/>
        <v>1.3</v>
      </c>
      <c r="N9" s="280">
        <f t="shared" si="0"/>
        <v>0</v>
      </c>
      <c r="O9" s="280">
        <f t="shared" si="0"/>
        <v>6.2</v>
      </c>
      <c r="P9" s="280">
        <f t="shared" si="0"/>
        <v>3.9</v>
      </c>
      <c r="Q9" s="280">
        <f t="shared" si="0"/>
        <v>1.8</v>
      </c>
      <c r="R9" s="280">
        <f t="shared" si="0"/>
        <v>0.3</v>
      </c>
      <c r="S9" s="280">
        <f t="shared" si="0"/>
        <v>0.2</v>
      </c>
      <c r="T9" s="280">
        <f t="shared" si="0"/>
        <v>0</v>
      </c>
      <c r="U9" s="280">
        <f t="shared" si="0"/>
        <v>0</v>
      </c>
      <c r="V9" s="280">
        <f t="shared" si="0"/>
        <v>0</v>
      </c>
      <c r="W9" s="280">
        <f t="shared" si="0"/>
        <v>2.9</v>
      </c>
      <c r="X9" s="280">
        <f t="shared" si="0"/>
        <v>0</v>
      </c>
      <c r="Y9" s="280">
        <f t="shared" si="0"/>
        <v>0</v>
      </c>
      <c r="Z9" s="280">
        <f t="shared" si="0"/>
        <v>0</v>
      </c>
      <c r="AA9" s="280">
        <f t="shared" si="0"/>
        <v>0</v>
      </c>
    </row>
    <row r="10" spans="1:27" ht="22.5" customHeight="1">
      <c r="A10" s="268">
        <f>'15、一般-工资福利'!A10</f>
        <v>206</v>
      </c>
      <c r="B10" s="268" t="str">
        <f>'15、一般-工资福利'!B10</f>
        <v>01</v>
      </c>
      <c r="C10" s="271"/>
      <c r="D10" s="268" t="s">
        <v>302</v>
      </c>
      <c r="E10" s="559" t="s">
        <v>309</v>
      </c>
      <c r="F10" s="280">
        <f>F11</f>
        <v>34.8</v>
      </c>
      <c r="G10" s="280">
        <f t="shared" si="0"/>
        <v>25.7</v>
      </c>
      <c r="H10" s="280">
        <f t="shared" si="0"/>
        <v>15.4</v>
      </c>
      <c r="I10" s="280">
        <f t="shared" si="0"/>
        <v>0</v>
      </c>
      <c r="J10" s="280">
        <f t="shared" si="0"/>
        <v>9</v>
      </c>
      <c r="K10" s="280">
        <f t="shared" si="0"/>
        <v>0</v>
      </c>
      <c r="L10" s="280">
        <f t="shared" si="0"/>
        <v>0</v>
      </c>
      <c r="M10" s="280">
        <f t="shared" si="0"/>
        <v>1.3</v>
      </c>
      <c r="N10" s="280">
        <f t="shared" si="0"/>
        <v>0</v>
      </c>
      <c r="O10" s="280">
        <f t="shared" si="0"/>
        <v>6.2</v>
      </c>
      <c r="P10" s="280">
        <f t="shared" si="0"/>
        <v>3.9</v>
      </c>
      <c r="Q10" s="280">
        <f t="shared" si="0"/>
        <v>1.8</v>
      </c>
      <c r="R10" s="280">
        <f t="shared" si="0"/>
        <v>0.3</v>
      </c>
      <c r="S10" s="280">
        <f t="shared" si="0"/>
        <v>0.2</v>
      </c>
      <c r="T10" s="280">
        <f t="shared" si="0"/>
        <v>0</v>
      </c>
      <c r="U10" s="280">
        <f t="shared" si="0"/>
        <v>0</v>
      </c>
      <c r="V10" s="280">
        <f t="shared" si="0"/>
        <v>0</v>
      </c>
      <c r="W10" s="280">
        <f t="shared" si="0"/>
        <v>2.9</v>
      </c>
      <c r="X10" s="280">
        <f t="shared" si="0"/>
        <v>0</v>
      </c>
      <c r="Y10" s="280">
        <f t="shared" si="0"/>
        <v>0</v>
      </c>
      <c r="Z10" s="280">
        <f t="shared" si="0"/>
        <v>0</v>
      </c>
      <c r="AA10" s="280">
        <f t="shared" si="0"/>
        <v>0</v>
      </c>
    </row>
    <row r="11" spans="1:256" s="20" customFormat="1" ht="22.5" customHeight="1">
      <c r="A11" s="268" t="str">
        <f>'15、一般-工资福利'!A11</f>
        <v>206</v>
      </c>
      <c r="B11" s="268" t="str">
        <f>'15、一般-工资福利'!B11</f>
        <v>01</v>
      </c>
      <c r="C11" s="268" t="str">
        <f>'15、一般-工资福利'!C11</f>
        <v>01</v>
      </c>
      <c r="D11" s="268" t="s">
        <v>302</v>
      </c>
      <c r="E11" s="559" t="s">
        <v>307</v>
      </c>
      <c r="F11" s="282">
        <f>'15、一般-工资福利'!F11</f>
        <v>34.8</v>
      </c>
      <c r="G11" s="282">
        <f>'15、一般-工资福利'!G11</f>
        <v>25.7</v>
      </c>
      <c r="H11" s="282">
        <f>'15、一般-工资福利'!H11</f>
        <v>15.4</v>
      </c>
      <c r="I11" s="282">
        <f>'15、一般-工资福利'!I11</f>
        <v>0</v>
      </c>
      <c r="J11" s="282">
        <f>'15、一般-工资福利'!J11</f>
        <v>9</v>
      </c>
      <c r="K11" s="282">
        <f>'15、一般-工资福利'!K11</f>
        <v>0</v>
      </c>
      <c r="L11" s="282">
        <f>'15、一般-工资福利'!L11</f>
        <v>0</v>
      </c>
      <c r="M11" s="282">
        <f>'15、一般-工资福利'!M11</f>
        <v>1.3</v>
      </c>
      <c r="N11" s="282">
        <f>'15、一般-工资福利'!N11</f>
        <v>0</v>
      </c>
      <c r="O11" s="282">
        <f>'15、一般-工资福利'!O11</f>
        <v>6.2</v>
      </c>
      <c r="P11" s="282">
        <f>'15、一般-工资福利'!P11</f>
        <v>3.9</v>
      </c>
      <c r="Q11" s="282">
        <f>'15、一般-工资福利'!Q11</f>
        <v>1.8</v>
      </c>
      <c r="R11" s="282">
        <f>'15、一般-工资福利'!R11</f>
        <v>0.3</v>
      </c>
      <c r="S11" s="282">
        <f>'15、一般-工资福利'!S11</f>
        <v>0.2</v>
      </c>
      <c r="T11" s="282">
        <f>'15、一般-工资福利'!T11</f>
        <v>0</v>
      </c>
      <c r="U11" s="282">
        <f>'15、一般-工资福利'!U11</f>
        <v>0</v>
      </c>
      <c r="V11" s="282">
        <f>'15、一般-工资福利'!V11</f>
        <v>0</v>
      </c>
      <c r="W11" s="282">
        <f>'15、一般-工资福利'!W11</f>
        <v>2.9</v>
      </c>
      <c r="X11" s="282">
        <f>'15、一般-工资福利'!X11</f>
        <v>0</v>
      </c>
      <c r="Y11" s="282">
        <f>'15、一般-工资福利'!Y11</f>
        <v>0</v>
      </c>
      <c r="Z11" s="282">
        <f>'15、一般-工资福利'!Z11</f>
        <v>0</v>
      </c>
      <c r="AA11" s="282">
        <f>'15、一般-工资福利'!AA11</f>
        <v>0</v>
      </c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  <c r="IH11" s="288"/>
      <c r="II11" s="288"/>
      <c r="IJ11" s="288"/>
      <c r="IK11" s="288"/>
      <c r="IL11" s="288"/>
      <c r="IM11" s="288"/>
      <c r="IN11" s="288"/>
      <c r="IO11" s="288"/>
      <c r="IP11" s="288"/>
      <c r="IQ11" s="288"/>
      <c r="IR11" s="288"/>
      <c r="IS11" s="288"/>
      <c r="IT11" s="288"/>
      <c r="IU11" s="288"/>
      <c r="IV11" s="288"/>
    </row>
    <row r="12" spans="1:28" ht="22.5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</row>
    <row r="13" spans="1:28" ht="22.5" customHeight="1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</row>
    <row r="14" spans="1:27" ht="22.5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</row>
    <row r="15" spans="1:27" ht="22.5" customHeight="1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</row>
    <row r="16" spans="1:26" ht="22.5" customHeight="1">
      <c r="A16" s="283"/>
      <c r="B16" s="283"/>
      <c r="C16" s="283"/>
      <c r="D16" s="283"/>
      <c r="E16" s="283"/>
      <c r="F16" s="283"/>
      <c r="J16" s="283"/>
      <c r="K16" s="283"/>
      <c r="L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</row>
    <row r="17" spans="1:25" ht="22.5" customHeight="1">
      <c r="A17" s="283"/>
      <c r="B17" s="283"/>
      <c r="C17" s="283"/>
      <c r="D17" s="283"/>
      <c r="E17" s="283"/>
      <c r="F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</row>
    <row r="18" spans="15:24" ht="22.5" customHeight="1">
      <c r="O18" s="283"/>
      <c r="P18" s="283"/>
      <c r="Q18" s="283"/>
      <c r="R18" s="283"/>
      <c r="S18" s="283"/>
      <c r="T18" s="283"/>
      <c r="U18" s="283"/>
      <c r="V18" s="283"/>
      <c r="W18" s="283"/>
      <c r="X18" s="283"/>
    </row>
    <row r="19" spans="15:17" ht="22.5" customHeight="1">
      <c r="O19" s="283"/>
      <c r="P19" s="283"/>
      <c r="Q19" s="283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H7" sqref="H7:J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72" t="s">
        <v>156</v>
      </c>
    </row>
    <row r="2" spans="1:14" ht="33" customHeight="1">
      <c r="A2" s="420" t="s">
        <v>157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24" customHeight="1">
      <c r="A3" s="534" t="s">
        <v>300</v>
      </c>
      <c r="M3" s="421" t="s">
        <v>77</v>
      </c>
      <c r="N3" s="421"/>
    </row>
    <row r="4" spans="1:14" ht="22.5" customHeight="1">
      <c r="A4" s="422" t="s">
        <v>95</v>
      </c>
      <c r="B4" s="422"/>
      <c r="C4" s="422"/>
      <c r="D4" s="402" t="s">
        <v>122</v>
      </c>
      <c r="E4" s="402" t="s">
        <v>79</v>
      </c>
      <c r="F4" s="402" t="s">
        <v>80</v>
      </c>
      <c r="G4" s="402" t="s">
        <v>124</v>
      </c>
      <c r="H4" s="402"/>
      <c r="I4" s="402"/>
      <c r="J4" s="402"/>
      <c r="K4" s="402"/>
      <c r="L4" s="402" t="s">
        <v>128</v>
      </c>
      <c r="M4" s="402"/>
      <c r="N4" s="402"/>
    </row>
    <row r="5" spans="1:14" ht="17.25" customHeight="1">
      <c r="A5" s="402" t="s">
        <v>98</v>
      </c>
      <c r="B5" s="423" t="s">
        <v>99</v>
      </c>
      <c r="C5" s="402" t="s">
        <v>100</v>
      </c>
      <c r="D5" s="402"/>
      <c r="E5" s="402"/>
      <c r="F5" s="402"/>
      <c r="G5" s="402" t="s">
        <v>158</v>
      </c>
      <c r="H5" s="402" t="s">
        <v>159</v>
      </c>
      <c r="I5" s="402" t="s">
        <v>137</v>
      </c>
      <c r="J5" s="402" t="s">
        <v>138</v>
      </c>
      <c r="K5" s="402" t="s">
        <v>139</v>
      </c>
      <c r="L5" s="402" t="s">
        <v>158</v>
      </c>
      <c r="M5" s="402" t="s">
        <v>110</v>
      </c>
      <c r="N5" s="402" t="s">
        <v>160</v>
      </c>
    </row>
    <row r="6" spans="1:14" ht="20.25" customHeight="1">
      <c r="A6" s="402"/>
      <c r="B6" s="423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14" ht="22.5" customHeight="1">
      <c r="A7" s="267"/>
      <c r="B7" s="267"/>
      <c r="C7" s="267"/>
      <c r="D7" s="268" t="s">
        <v>302</v>
      </c>
      <c r="E7" s="269" t="s">
        <v>303</v>
      </c>
      <c r="F7" s="43">
        <f>F8</f>
        <v>34.8</v>
      </c>
      <c r="G7" s="43">
        <f aca="true" t="shared" si="0" ref="G7:K9">G8</f>
        <v>34.8</v>
      </c>
      <c r="H7" s="43">
        <f t="shared" si="0"/>
        <v>25.7</v>
      </c>
      <c r="I7" s="43">
        <f t="shared" si="0"/>
        <v>6.2</v>
      </c>
      <c r="J7" s="43">
        <f t="shared" si="0"/>
        <v>2.9</v>
      </c>
      <c r="K7" s="43">
        <f t="shared" si="0"/>
        <v>0</v>
      </c>
      <c r="L7" s="43">
        <f aca="true" t="shared" si="1" ref="L7:N9">L8</f>
        <v>0</v>
      </c>
      <c r="M7" s="43">
        <f t="shared" si="1"/>
        <v>0</v>
      </c>
      <c r="N7" s="43">
        <f t="shared" si="1"/>
        <v>0</v>
      </c>
    </row>
    <row r="8" spans="1:14" ht="22.5" customHeight="1">
      <c r="A8" s="360">
        <f>'15、一般-工资福利'!A9</f>
        <v>206</v>
      </c>
      <c r="B8" s="270"/>
      <c r="C8" s="271"/>
      <c r="D8" s="268" t="s">
        <v>302</v>
      </c>
      <c r="E8" s="269" t="s">
        <v>304</v>
      </c>
      <c r="F8" s="43">
        <f>F9</f>
        <v>34.8</v>
      </c>
      <c r="G8" s="43">
        <f t="shared" si="0"/>
        <v>34.8</v>
      </c>
      <c r="H8" s="43">
        <f t="shared" si="0"/>
        <v>25.7</v>
      </c>
      <c r="I8" s="43">
        <f t="shared" si="0"/>
        <v>6.2</v>
      </c>
      <c r="J8" s="43">
        <f t="shared" si="0"/>
        <v>2.9</v>
      </c>
      <c r="K8" s="43">
        <f t="shared" si="0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</row>
    <row r="9" spans="1:14" ht="22.5" customHeight="1">
      <c r="A9" s="360">
        <f>'15、一般-工资福利'!A10</f>
        <v>206</v>
      </c>
      <c r="B9" s="270" t="s">
        <v>161</v>
      </c>
      <c r="C9" s="271"/>
      <c r="D9" s="268" t="s">
        <v>302</v>
      </c>
      <c r="E9" s="561" t="s">
        <v>306</v>
      </c>
      <c r="F9" s="43">
        <f>F10</f>
        <v>34.8</v>
      </c>
      <c r="G9" s="43">
        <f t="shared" si="0"/>
        <v>34.8</v>
      </c>
      <c r="H9" s="43">
        <f t="shared" si="0"/>
        <v>25.7</v>
      </c>
      <c r="I9" s="43">
        <f t="shared" si="0"/>
        <v>6.2</v>
      </c>
      <c r="J9" s="43">
        <f t="shared" si="0"/>
        <v>2.9</v>
      </c>
      <c r="K9" s="43">
        <f t="shared" si="0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</row>
    <row r="10" spans="1:14" s="20" customFormat="1" ht="22.5" customHeight="1">
      <c r="A10" s="360" t="str">
        <f>'15、一般-工资福利'!A11</f>
        <v>206</v>
      </c>
      <c r="B10" s="360" t="str">
        <f>'15、一般-工资福利'!B11</f>
        <v>01</v>
      </c>
      <c r="C10" s="360" t="str">
        <f>'15、一般-工资福利'!C11</f>
        <v>01</v>
      </c>
      <c r="D10" s="268" t="s">
        <v>302</v>
      </c>
      <c r="E10" s="561" t="s">
        <v>307</v>
      </c>
      <c r="F10" s="43">
        <f>G10+L10</f>
        <v>34.8</v>
      </c>
      <c r="G10" s="43">
        <f>SUM(H10:K10)</f>
        <v>34.8</v>
      </c>
      <c r="H10" s="43">
        <f>'6、基本-工资福利'!G11</f>
        <v>25.7</v>
      </c>
      <c r="I10" s="43">
        <f>'6、基本-工资福利'!O11</f>
        <v>6.2</v>
      </c>
      <c r="J10" s="43">
        <f>'6、基本-工资福利'!W11</f>
        <v>2.9</v>
      </c>
      <c r="K10" s="43">
        <f>'6、基本-工资福利'!X11</f>
        <v>0</v>
      </c>
      <c r="L10" s="72">
        <v>0</v>
      </c>
      <c r="M10" s="72">
        <v>0</v>
      </c>
      <c r="N10" s="72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A1">
      <selection activeCell="G8" sqref="G8:Z8"/>
    </sheetView>
  </sheetViews>
  <sheetFormatPr defaultColWidth="6.75390625" defaultRowHeight="22.5" customHeight="1"/>
  <cols>
    <col min="1" max="3" width="3.625" style="259" customWidth="1"/>
    <col min="4" max="4" width="10.00390625" style="259" customWidth="1"/>
    <col min="5" max="5" width="17.375" style="259" customWidth="1"/>
    <col min="6" max="6" width="8.125" style="259" customWidth="1"/>
    <col min="7" max="21" width="6.50390625" style="259" customWidth="1"/>
    <col min="22" max="25" width="6.875" style="259" customWidth="1"/>
    <col min="26" max="26" width="6.50390625" style="259" customWidth="1"/>
    <col min="27" max="16384" width="6.75390625" style="259" customWidth="1"/>
  </cols>
  <sheetData>
    <row r="1" spans="2:26" ht="22.5" customHeight="1"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T1" s="265"/>
      <c r="V1" s="265"/>
      <c r="W1" s="265"/>
      <c r="X1" s="265"/>
      <c r="Y1" s="426" t="s">
        <v>162</v>
      </c>
      <c r="Z1" s="426"/>
    </row>
    <row r="2" spans="1:26" ht="22.5" customHeight="1">
      <c r="A2" s="427" t="s">
        <v>163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ht="22.5" customHeight="1">
      <c r="A3" s="535" t="s">
        <v>300</v>
      </c>
      <c r="B3" s="261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V3" s="266"/>
      <c r="W3" s="266"/>
      <c r="X3" s="266"/>
      <c r="Y3" s="428" t="s">
        <v>2</v>
      </c>
      <c r="Z3" s="428"/>
    </row>
    <row r="4" spans="1:26" ht="22.5" customHeight="1">
      <c r="A4" s="429" t="s">
        <v>95</v>
      </c>
      <c r="B4" s="429"/>
      <c r="C4" s="429"/>
      <c r="D4" s="424" t="s">
        <v>78</v>
      </c>
      <c r="E4" s="424" t="s">
        <v>96</v>
      </c>
      <c r="F4" s="424" t="s">
        <v>164</v>
      </c>
      <c r="G4" s="424" t="s">
        <v>165</v>
      </c>
      <c r="H4" s="424" t="s">
        <v>166</v>
      </c>
      <c r="I4" s="424" t="s">
        <v>167</v>
      </c>
      <c r="J4" s="424" t="s">
        <v>168</v>
      </c>
      <c r="K4" s="424" t="s">
        <v>169</v>
      </c>
      <c r="L4" s="424" t="s">
        <v>170</v>
      </c>
      <c r="M4" s="424" t="s">
        <v>171</v>
      </c>
      <c r="N4" s="424" t="s">
        <v>172</v>
      </c>
      <c r="O4" s="424" t="s">
        <v>173</v>
      </c>
      <c r="P4" s="424" t="s">
        <v>174</v>
      </c>
      <c r="Q4" s="424" t="s">
        <v>175</v>
      </c>
      <c r="R4" s="424" t="s">
        <v>176</v>
      </c>
      <c r="S4" s="424" t="s">
        <v>177</v>
      </c>
      <c r="T4" s="424" t="s">
        <v>178</v>
      </c>
      <c r="U4" s="424" t="s">
        <v>179</v>
      </c>
      <c r="V4" s="424" t="s">
        <v>180</v>
      </c>
      <c r="W4" s="424" t="s">
        <v>181</v>
      </c>
      <c r="X4" s="424" t="s">
        <v>182</v>
      </c>
      <c r="Y4" s="424" t="s">
        <v>183</v>
      </c>
      <c r="Z4" s="425" t="s">
        <v>184</v>
      </c>
    </row>
    <row r="5" spans="1:26" ht="13.5" customHeight="1">
      <c r="A5" s="424" t="s">
        <v>98</v>
      </c>
      <c r="B5" s="424" t="s">
        <v>99</v>
      </c>
      <c r="C5" s="424" t="s">
        <v>100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5"/>
    </row>
    <row r="6" spans="1:26" ht="13.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5"/>
    </row>
    <row r="7" spans="1:26" ht="22.5" customHeight="1">
      <c r="A7" s="39" t="s">
        <v>92</v>
      </c>
      <c r="B7" s="39" t="s">
        <v>92</v>
      </c>
      <c r="C7" s="39" t="s">
        <v>92</v>
      </c>
      <c r="D7" s="39" t="s">
        <v>92</v>
      </c>
      <c r="E7" s="39" t="s">
        <v>92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</row>
    <row r="8" spans="1:26" ht="22.5" customHeight="1">
      <c r="A8" s="263"/>
      <c r="B8" s="263"/>
      <c r="C8" s="263"/>
      <c r="D8" s="263" t="s">
        <v>302</v>
      </c>
      <c r="E8" s="562" t="s">
        <v>303</v>
      </c>
      <c r="F8" s="264">
        <v>6.500000000000001</v>
      </c>
      <c r="G8" s="264">
        <v>0.36</v>
      </c>
      <c r="H8" s="264">
        <v>0.28</v>
      </c>
      <c r="I8" s="264">
        <v>0.06</v>
      </c>
      <c r="J8" s="264">
        <v>0.5</v>
      </c>
      <c r="K8" s="264">
        <v>0.4</v>
      </c>
      <c r="L8" s="264">
        <v>0.28</v>
      </c>
      <c r="M8" s="264">
        <v>0.48</v>
      </c>
      <c r="N8" s="264">
        <v>0</v>
      </c>
      <c r="O8" s="264">
        <v>0.08</v>
      </c>
      <c r="P8" s="264">
        <v>0</v>
      </c>
      <c r="Q8" s="264">
        <v>0.14</v>
      </c>
      <c r="R8" s="264">
        <v>0.2</v>
      </c>
      <c r="S8" s="264">
        <v>0</v>
      </c>
      <c r="T8" s="264">
        <v>0</v>
      </c>
      <c r="U8" s="264">
        <v>0</v>
      </c>
      <c r="V8" s="264">
        <v>2.9</v>
      </c>
      <c r="W8" s="264">
        <v>0.5</v>
      </c>
      <c r="X8" s="264">
        <v>0</v>
      </c>
      <c r="Y8" s="264">
        <v>0</v>
      </c>
      <c r="Z8" s="264">
        <v>0.32</v>
      </c>
    </row>
    <row r="9" spans="1:26" ht="22.5" customHeight="1">
      <c r="A9" s="263">
        <f>'15、一般-工资福利'!A9</f>
        <v>206</v>
      </c>
      <c r="B9" s="263"/>
      <c r="C9" s="263"/>
      <c r="D9" s="263" t="s">
        <v>302</v>
      </c>
      <c r="E9" s="562" t="s">
        <v>304</v>
      </c>
      <c r="F9" s="264">
        <v>6.500000000000001</v>
      </c>
      <c r="G9" s="264">
        <v>0.36</v>
      </c>
      <c r="H9" s="264">
        <v>0.28</v>
      </c>
      <c r="I9" s="264">
        <v>0.06</v>
      </c>
      <c r="J9" s="264">
        <v>0.5</v>
      </c>
      <c r="K9" s="264">
        <v>0.4</v>
      </c>
      <c r="L9" s="264">
        <v>0.28</v>
      </c>
      <c r="M9" s="264">
        <v>0.48</v>
      </c>
      <c r="N9" s="264">
        <v>0</v>
      </c>
      <c r="O9" s="264">
        <v>0.08</v>
      </c>
      <c r="P9" s="264">
        <v>0</v>
      </c>
      <c r="Q9" s="264">
        <v>0.14</v>
      </c>
      <c r="R9" s="264">
        <v>0.2</v>
      </c>
      <c r="S9" s="264">
        <v>0</v>
      </c>
      <c r="T9" s="264">
        <v>0</v>
      </c>
      <c r="U9" s="264">
        <v>0</v>
      </c>
      <c r="V9" s="264">
        <v>2.9</v>
      </c>
      <c r="W9" s="264">
        <v>0.5</v>
      </c>
      <c r="X9" s="264">
        <v>0</v>
      </c>
      <c r="Y9" s="264">
        <v>0</v>
      </c>
      <c r="Z9" s="264">
        <v>0.32</v>
      </c>
    </row>
    <row r="10" spans="1:26" ht="22.5" customHeight="1">
      <c r="A10" s="263">
        <f>'15、一般-工资福利'!A10</f>
        <v>206</v>
      </c>
      <c r="B10" s="263" t="str">
        <f>'15、一般-工资福利'!B10</f>
        <v>01</v>
      </c>
      <c r="C10" s="263"/>
      <c r="D10" s="263" t="s">
        <v>302</v>
      </c>
      <c r="E10" s="563" t="s">
        <v>309</v>
      </c>
      <c r="F10" s="264">
        <v>6.500000000000001</v>
      </c>
      <c r="G10" s="264">
        <v>0.36</v>
      </c>
      <c r="H10" s="264">
        <v>0.28</v>
      </c>
      <c r="I10" s="264">
        <v>0.06</v>
      </c>
      <c r="J10" s="264">
        <v>0.5</v>
      </c>
      <c r="K10" s="264">
        <v>0.4</v>
      </c>
      <c r="L10" s="264">
        <v>0.28</v>
      </c>
      <c r="M10" s="264">
        <v>0.48</v>
      </c>
      <c r="N10" s="264">
        <v>0</v>
      </c>
      <c r="O10" s="264">
        <v>0.08</v>
      </c>
      <c r="P10" s="264">
        <v>0</v>
      </c>
      <c r="Q10" s="264">
        <v>0.14</v>
      </c>
      <c r="R10" s="264">
        <v>0.2</v>
      </c>
      <c r="S10" s="264">
        <v>0</v>
      </c>
      <c r="T10" s="264">
        <v>0</v>
      </c>
      <c r="U10" s="264">
        <v>0</v>
      </c>
      <c r="V10" s="264">
        <v>2.9</v>
      </c>
      <c r="W10" s="264">
        <v>0.5</v>
      </c>
      <c r="X10" s="264">
        <v>0</v>
      </c>
      <c r="Y10" s="264">
        <v>0</v>
      </c>
      <c r="Z10" s="264">
        <v>0.32</v>
      </c>
    </row>
    <row r="11" spans="1:26" s="258" customFormat="1" ht="22.5" customHeight="1">
      <c r="A11" s="263" t="str">
        <f>'15、一般-工资福利'!A11</f>
        <v>206</v>
      </c>
      <c r="B11" s="263" t="str">
        <f>'15、一般-工资福利'!B11</f>
        <v>01</v>
      </c>
      <c r="C11" s="263" t="str">
        <f>'15、一般-工资福利'!C11</f>
        <v>01</v>
      </c>
      <c r="D11" s="263" t="s">
        <v>302</v>
      </c>
      <c r="E11" s="563" t="s">
        <v>307</v>
      </c>
      <c r="F11" s="264">
        <v>6.500000000000001</v>
      </c>
      <c r="G11" s="264">
        <v>0.36</v>
      </c>
      <c r="H11" s="264">
        <v>0.28</v>
      </c>
      <c r="I11" s="264">
        <v>0.06</v>
      </c>
      <c r="J11" s="264">
        <v>0.5</v>
      </c>
      <c r="K11" s="264">
        <v>0.4</v>
      </c>
      <c r="L11" s="264">
        <v>0.28</v>
      </c>
      <c r="M11" s="264">
        <v>0.48</v>
      </c>
      <c r="N11" s="264">
        <v>0</v>
      </c>
      <c r="O11" s="264">
        <v>0.08</v>
      </c>
      <c r="P11" s="264">
        <v>0</v>
      </c>
      <c r="Q11" s="264">
        <v>0.14</v>
      </c>
      <c r="R11" s="264">
        <v>0.2</v>
      </c>
      <c r="S11" s="264">
        <v>0</v>
      </c>
      <c r="T11" s="264">
        <v>0</v>
      </c>
      <c r="U11" s="264">
        <v>0</v>
      </c>
      <c r="V11" s="264">
        <v>2.9</v>
      </c>
      <c r="W11" s="264">
        <v>0.5</v>
      </c>
      <c r="X11" s="264">
        <v>0</v>
      </c>
      <c r="Y11" s="264">
        <v>0</v>
      </c>
      <c r="Z11" s="264">
        <v>0.32</v>
      </c>
    </row>
    <row r="12" spans="1:27" ht="22.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</row>
    <row r="13" spans="3:27" ht="22.5" customHeight="1">
      <c r="C13" s="258"/>
      <c r="D13" s="258"/>
      <c r="E13" s="258"/>
      <c r="F13" s="258"/>
      <c r="G13" s="258"/>
      <c r="I13" s="258"/>
      <c r="J13" s="258"/>
      <c r="K13" s="258"/>
      <c r="L13" s="258"/>
      <c r="M13" s="258"/>
      <c r="N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</row>
    <row r="14" spans="1:26" ht="22.5" customHeight="1">
      <c r="A14" s="258"/>
      <c r="C14" s="258"/>
      <c r="D14" s="258"/>
      <c r="E14" s="258"/>
      <c r="F14" s="258"/>
      <c r="J14" s="258"/>
      <c r="K14" s="258"/>
      <c r="L14" s="258"/>
      <c r="M14" s="258"/>
      <c r="P14" s="258"/>
      <c r="Q14" s="258"/>
      <c r="R14" s="258"/>
      <c r="S14" s="258"/>
      <c r="T14" s="258"/>
      <c r="Z14" s="258"/>
    </row>
    <row r="15" spans="1:26" ht="22.5" customHeight="1">
      <c r="A15" s="258"/>
      <c r="B15" s="258"/>
      <c r="D15" s="258"/>
      <c r="E15" s="258"/>
      <c r="K15" s="258"/>
      <c r="L15" s="258"/>
      <c r="M15" s="258"/>
      <c r="P15" s="258"/>
      <c r="Q15" s="258"/>
      <c r="R15" s="258"/>
      <c r="S15" s="258"/>
      <c r="T15" s="258"/>
      <c r="Z15" s="258"/>
    </row>
    <row r="16" spans="2:26" ht="22.5" customHeight="1">
      <c r="B16" s="258"/>
      <c r="C16" s="258"/>
      <c r="E16" s="258"/>
      <c r="K16" s="258"/>
      <c r="L16" s="258"/>
      <c r="M16" s="258"/>
      <c r="P16" s="258"/>
      <c r="Q16" s="258"/>
      <c r="R16" s="258"/>
      <c r="S16" s="258"/>
      <c r="Z16" s="258"/>
    </row>
    <row r="17" spans="11:19" ht="22.5" customHeight="1">
      <c r="K17" s="258"/>
      <c r="L17" s="258"/>
      <c r="M17" s="258"/>
      <c r="S17" s="258"/>
    </row>
    <row r="18" spans="11:13" ht="22.5" customHeight="1">
      <c r="K18" s="258"/>
      <c r="L18" s="258"/>
      <c r="M18" s="258"/>
    </row>
    <row r="19" spans="1:27" ht="22.5" customHeight="1">
      <c r="A19"/>
      <c r="B19"/>
      <c r="C19"/>
      <c r="D19"/>
      <c r="E19"/>
      <c r="F19"/>
      <c r="G19"/>
      <c r="H19"/>
      <c r="I19"/>
      <c r="J19"/>
      <c r="K19" s="25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"/>
  <sheetViews>
    <sheetView showGridLines="0" showZeros="0" zoomScalePageLayoutView="0" workbookViewId="0" topLeftCell="A1">
      <selection activeCell="H7" sqref="H7:Q7"/>
    </sheetView>
  </sheetViews>
  <sheetFormatPr defaultColWidth="9.00390625" defaultRowHeight="14.25"/>
  <cols>
    <col min="1" max="3" width="5.75390625" style="0" customWidth="1"/>
    <col min="4" max="4" width="8.37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185</v>
      </c>
    </row>
    <row r="2" spans="1:20" ht="33.75" customHeight="1">
      <c r="A2" s="403" t="s">
        <v>186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</row>
    <row r="3" spans="1:20" ht="19.5" customHeight="1">
      <c r="A3" s="534" t="s">
        <v>300</v>
      </c>
      <c r="S3" s="421" t="s">
        <v>77</v>
      </c>
      <c r="T3" s="421"/>
    </row>
    <row r="4" spans="1:20" ht="22.5" customHeight="1">
      <c r="A4" s="430" t="s">
        <v>95</v>
      </c>
      <c r="B4" s="430"/>
      <c r="C4" s="430"/>
      <c r="D4" s="402" t="s">
        <v>187</v>
      </c>
      <c r="E4" s="402" t="s">
        <v>123</v>
      </c>
      <c r="F4" s="408" t="s">
        <v>164</v>
      </c>
      <c r="G4" s="402" t="s">
        <v>125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 t="s">
        <v>128</v>
      </c>
      <c r="S4" s="402"/>
      <c r="T4" s="402"/>
    </row>
    <row r="5" spans="1:20" ht="14.25" customHeight="1">
      <c r="A5" s="430"/>
      <c r="B5" s="430"/>
      <c r="C5" s="430"/>
      <c r="D5" s="402"/>
      <c r="E5" s="402"/>
      <c r="F5" s="410"/>
      <c r="G5" s="402" t="s">
        <v>89</v>
      </c>
      <c r="H5" s="402" t="s">
        <v>188</v>
      </c>
      <c r="I5" s="402" t="s">
        <v>174</v>
      </c>
      <c r="J5" s="402" t="s">
        <v>175</v>
      </c>
      <c r="K5" s="402" t="s">
        <v>189</v>
      </c>
      <c r="L5" s="402" t="s">
        <v>190</v>
      </c>
      <c r="M5" s="402" t="s">
        <v>176</v>
      </c>
      <c r="N5" s="402" t="s">
        <v>191</v>
      </c>
      <c r="O5" s="402" t="s">
        <v>179</v>
      </c>
      <c r="P5" s="402" t="s">
        <v>192</v>
      </c>
      <c r="Q5" s="402" t="s">
        <v>193</v>
      </c>
      <c r="R5" s="402" t="s">
        <v>89</v>
      </c>
      <c r="S5" s="402" t="s">
        <v>194</v>
      </c>
      <c r="T5" s="402" t="s">
        <v>160</v>
      </c>
    </row>
    <row r="6" spans="1:20" ht="42.75" customHeight="1">
      <c r="A6" s="38" t="s">
        <v>98</v>
      </c>
      <c r="B6" s="38" t="s">
        <v>99</v>
      </c>
      <c r="C6" s="38" t="s">
        <v>100</v>
      </c>
      <c r="D6" s="402"/>
      <c r="E6" s="402"/>
      <c r="F6" s="409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</row>
    <row r="7" spans="1:20" ht="22.5" customHeight="1">
      <c r="A7" s="254"/>
      <c r="B7" s="254"/>
      <c r="C7" s="254"/>
      <c r="D7" s="254" t="s">
        <v>302</v>
      </c>
      <c r="E7" s="564" t="s">
        <v>303</v>
      </c>
      <c r="F7" s="41">
        <v>6.500000000000001</v>
      </c>
      <c r="G7" s="41">
        <v>6.500000000000001</v>
      </c>
      <c r="H7" s="41">
        <v>5.760000000000001</v>
      </c>
      <c r="I7" s="41">
        <v>0</v>
      </c>
      <c r="J7" s="41">
        <v>0.14</v>
      </c>
      <c r="K7" s="41">
        <v>0</v>
      </c>
      <c r="L7" s="41">
        <v>0</v>
      </c>
      <c r="M7" s="41">
        <v>0.2</v>
      </c>
      <c r="N7" s="41">
        <v>0</v>
      </c>
      <c r="O7" s="41">
        <v>0</v>
      </c>
      <c r="P7" s="41">
        <v>0.08</v>
      </c>
      <c r="Q7" s="41">
        <v>0.32</v>
      </c>
      <c r="R7" s="257">
        <v>0</v>
      </c>
      <c r="S7" s="257">
        <v>0</v>
      </c>
      <c r="T7" s="257">
        <v>0</v>
      </c>
    </row>
    <row r="8" spans="1:20" ht="22.5" customHeight="1">
      <c r="A8" s="254">
        <f>'15、一般-工资福利'!A9</f>
        <v>206</v>
      </c>
      <c r="B8" s="254"/>
      <c r="C8" s="254"/>
      <c r="D8" s="254" t="s">
        <v>302</v>
      </c>
      <c r="E8" s="564" t="s">
        <v>304</v>
      </c>
      <c r="F8" s="41">
        <v>6.500000000000001</v>
      </c>
      <c r="G8" s="41">
        <v>6.500000000000001</v>
      </c>
      <c r="H8" s="41">
        <v>5.760000000000001</v>
      </c>
      <c r="I8" s="41">
        <v>0</v>
      </c>
      <c r="J8" s="41">
        <v>0.14</v>
      </c>
      <c r="K8" s="41">
        <v>0</v>
      </c>
      <c r="L8" s="41">
        <v>0</v>
      </c>
      <c r="M8" s="41">
        <v>0.2</v>
      </c>
      <c r="N8" s="41">
        <v>0</v>
      </c>
      <c r="O8" s="41">
        <v>0</v>
      </c>
      <c r="P8" s="41">
        <v>0.08</v>
      </c>
      <c r="Q8" s="41">
        <v>0.32</v>
      </c>
      <c r="R8" s="257">
        <v>0</v>
      </c>
      <c r="S8" s="257">
        <v>0</v>
      </c>
      <c r="T8" s="257">
        <v>0</v>
      </c>
    </row>
    <row r="9" spans="1:20" ht="22.5" customHeight="1">
      <c r="A9" s="254">
        <f>'15、一般-工资福利'!A10</f>
        <v>206</v>
      </c>
      <c r="B9" s="254" t="str">
        <f>'15、一般-工资福利'!B10</f>
        <v>01</v>
      </c>
      <c r="C9" s="254"/>
      <c r="D9" s="254" t="s">
        <v>302</v>
      </c>
      <c r="E9" s="565" t="s">
        <v>311</v>
      </c>
      <c r="F9" s="41">
        <v>6.500000000000001</v>
      </c>
      <c r="G9" s="41">
        <v>6.500000000000001</v>
      </c>
      <c r="H9" s="41">
        <v>5.760000000000001</v>
      </c>
      <c r="I9" s="41">
        <v>0</v>
      </c>
      <c r="J9" s="41">
        <v>0.14</v>
      </c>
      <c r="K9" s="256">
        <v>0</v>
      </c>
      <c r="L9" s="41">
        <v>0</v>
      </c>
      <c r="M9" s="41">
        <v>0.2</v>
      </c>
      <c r="N9" s="41">
        <v>0</v>
      </c>
      <c r="O9" s="41">
        <v>0</v>
      </c>
      <c r="P9" s="41">
        <v>0.08</v>
      </c>
      <c r="Q9" s="41">
        <v>0.32</v>
      </c>
      <c r="R9" s="257">
        <v>0</v>
      </c>
      <c r="S9" s="257">
        <v>0</v>
      </c>
      <c r="T9" s="257">
        <v>0</v>
      </c>
    </row>
    <row r="10" spans="1:20" s="20" customFormat="1" ht="22.5" customHeight="1">
      <c r="A10" s="254" t="str">
        <f>'15、一般-工资福利'!A11</f>
        <v>206</v>
      </c>
      <c r="B10" s="254" t="str">
        <f>'15、一般-工资福利'!B11</f>
        <v>01</v>
      </c>
      <c r="C10" s="254" t="str">
        <f>'15、一般-工资福利'!C11</f>
        <v>01</v>
      </c>
      <c r="D10" s="254" t="s">
        <v>302</v>
      </c>
      <c r="E10" s="565" t="s">
        <v>312</v>
      </c>
      <c r="F10" s="43">
        <v>6.500000000000001</v>
      </c>
      <c r="G10" s="43">
        <v>6.500000000000001</v>
      </c>
      <c r="H10" s="43">
        <v>5.760000000000001</v>
      </c>
      <c r="I10" s="43">
        <v>0</v>
      </c>
      <c r="J10" s="43">
        <v>0.14</v>
      </c>
      <c r="K10" s="43">
        <v>0</v>
      </c>
      <c r="L10" s="43">
        <v>0</v>
      </c>
      <c r="M10" s="43">
        <v>0.2</v>
      </c>
      <c r="N10" s="43">
        <v>0</v>
      </c>
      <c r="O10" s="43">
        <v>0</v>
      </c>
      <c r="P10" s="43">
        <v>0.08</v>
      </c>
      <c r="Q10" s="43">
        <v>0.32</v>
      </c>
      <c r="R10" s="72">
        <v>0</v>
      </c>
      <c r="S10" s="72">
        <v>0</v>
      </c>
      <c r="T10" s="72">
        <v>0</v>
      </c>
    </row>
    <row r="11" spans="6:17" ht="14.25"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</row>
  </sheetData>
  <sheetProtection formatCells="0" formatColumns="0" formatRows="0"/>
  <mergeCells count="22">
    <mergeCell ref="H5:H6"/>
    <mergeCell ref="I5:I6"/>
    <mergeCell ref="F4:F6"/>
    <mergeCell ref="G5:G6"/>
    <mergeCell ref="A2:T2"/>
    <mergeCell ref="S3:T3"/>
    <mergeCell ref="G4:Q4"/>
    <mergeCell ref="R4:T4"/>
    <mergeCell ref="D4:D6"/>
    <mergeCell ref="E4:E6"/>
    <mergeCell ref="R5:R6"/>
    <mergeCell ref="S5:S6"/>
    <mergeCell ref="P5:P6"/>
    <mergeCell ref="Q5:Q6"/>
    <mergeCell ref="N5:N6"/>
    <mergeCell ref="O5:O6"/>
    <mergeCell ref="T5:T6"/>
    <mergeCell ref="A4:C5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2018-04-04T08:51:43Z</cp:lastPrinted>
  <dcterms:created xsi:type="dcterms:W3CDTF">1996-12-17T01:32:42Z</dcterms:created>
  <dcterms:modified xsi:type="dcterms:W3CDTF">2021-01-15T12:11:43Z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2052-11.1.0.8527</vt:lpwstr>
  </property>
</Properties>
</file>