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7" activeTab="0"/>
  </bookViews>
  <sheets>
    <sheet name="部门收支总表01" sheetId="1" r:id="rId1"/>
    <sheet name="部门收入总表02" sheetId="2" r:id="rId2"/>
    <sheet name="部门支出总表03 " sheetId="3" r:id="rId3"/>
    <sheet name="部门支出总表（分类）04" sheetId="4" r:id="rId4"/>
    <sheet name="支出分类(政府预算)05" sheetId="5" r:id="rId5"/>
    <sheet name="基本-工资福利06" sheetId="6" r:id="rId6"/>
    <sheet name="工资福利(政府预算)07" sheetId="7" r:id="rId7"/>
    <sheet name="基本-一般商品服务08" sheetId="8" r:id="rId8"/>
    <sheet name="商品服务(政府预算)09" sheetId="9" r:id="rId9"/>
    <sheet name="基本-个人和家庭10" sheetId="10" r:id="rId10"/>
    <sheet name="个人家庭(政府预算)11" sheetId="11" r:id="rId11"/>
    <sheet name="财政拨款收支总表12" sheetId="12" r:id="rId12"/>
    <sheet name="一般预算支出13" sheetId="13" r:id="rId13"/>
    <sheet name="一般预算基本支出表14" sheetId="14" r:id="rId14"/>
    <sheet name="一般-工资福利15" sheetId="15" r:id="rId15"/>
    <sheet name="工资福利(政府预算)(2)16" sheetId="16" r:id="rId16"/>
    <sheet name="一般-商品和服务17" sheetId="17" r:id="rId17"/>
    <sheet name="商品服务(政府预算)(2)18" sheetId="18" r:id="rId18"/>
    <sheet name="一般-个人和家庭19" sheetId="19" r:id="rId19"/>
    <sheet name="个人家庭(政府预算)(2)20" sheetId="20" r:id="rId20"/>
    <sheet name="项目明细表21" sheetId="21" r:id="rId21"/>
    <sheet name="政府性基金22" sheetId="22" r:id="rId22"/>
    <sheet name="政府性基金(政府预算)23" sheetId="23" r:id="rId23"/>
    <sheet name="专户24" sheetId="24" r:id="rId24"/>
    <sheet name="专户(政府预算)25" sheetId="25" r:id="rId25"/>
    <sheet name="经费拔款26" sheetId="26" r:id="rId26"/>
    <sheet name="经费拨款(政府预算)27" sheetId="27" r:id="rId27"/>
    <sheet name="三公28" sheetId="28" r:id="rId28"/>
    <sheet name="整体绩效29" sheetId="29" r:id="rId29"/>
    <sheet name="项目绩效30" sheetId="30" r:id="rId30"/>
  </sheets>
  <definedNames>
    <definedName name="_xlnm.Print_Area" localSheetId="1">'部门收入总表02'!$A$1:$M$7</definedName>
    <definedName name="_xlnm.Print_Area" localSheetId="0">'部门收支总表01'!$A$1:$H$28</definedName>
    <definedName name="_xlnm.Print_Area" localSheetId="2">'部门支出总表03 '!$A$1:$P$10</definedName>
    <definedName name="_xlnm.Print_Area" localSheetId="3">'部门支出总表（分类）04'!$A$1:$U$11</definedName>
    <definedName name="_xlnm.Print_Area" localSheetId="11">'财政拨款收支总表12'!$A$1:$F$26</definedName>
    <definedName name="_xlnm.Print_Area" localSheetId="10">'个人家庭(政府预算)11'!$A$1:$K$10</definedName>
    <definedName name="_xlnm.Print_Area" localSheetId="19">'个人家庭(政府预算)(2)20'!$A$1:$K$10</definedName>
    <definedName name="_xlnm.Print_Area" localSheetId="6">'工资福利(政府预算)07'!$A$1:$N$10</definedName>
    <definedName name="_xlnm.Print_Area" localSheetId="15">'工资福利(政府预算)(2)16'!$A$1:$N$10</definedName>
    <definedName name="_xlnm.Print_Area" localSheetId="9">'基本-个人和家庭10'!$A$1:$L$11</definedName>
    <definedName name="_xlnm.Print_Area" localSheetId="5">'基本-工资福利06'!$A$1:$AA$11</definedName>
    <definedName name="_xlnm.Print_Area" localSheetId="7">'基本-一般商品服务08'!$A$1:$Z$11</definedName>
    <definedName name="_xlnm.Print_Area" localSheetId="25">'经费拔款26'!$A$1:$V$11</definedName>
    <definedName name="_xlnm.Print_Area" localSheetId="26">'经费拨款(政府预算)27'!$A$1:$U$7</definedName>
    <definedName name="_xlnm.Print_Area" localSheetId="27">'三公28'!$A$1:$O$8</definedName>
    <definedName name="_xlnm.Print_Area" localSheetId="8">'商品服务(政府预算)09'!$A$1:$T$10</definedName>
    <definedName name="_xlnm.Print_Area" localSheetId="17">'商品服务(政府预算)(2)18'!$A$1:$T$10</definedName>
    <definedName name="_xlnm.Print_Area" localSheetId="29">'项目绩效30'!$A$1:$N$7</definedName>
    <definedName name="_xlnm.Print_Area" localSheetId="20">'项目明细表21'!$A$1:$N$7</definedName>
    <definedName name="_xlnm.Print_Area" localSheetId="18">'一般-个人和家庭19'!$A$1:$L$11</definedName>
    <definedName name="_xlnm.Print_Area" localSheetId="14">'一般-工资福利15'!$A$1:$AA$11</definedName>
    <definedName name="_xlnm.Print_Area" localSheetId="16">'一般-商品和服务17'!$A$1:$Z$11</definedName>
    <definedName name="_xlnm.Print_Area" localSheetId="13">'一般预算基本支出表14'!$A$1:$I$11</definedName>
    <definedName name="_xlnm.Print_Area" localSheetId="12">'一般预算支出13'!$A$1:$S$11</definedName>
    <definedName name="_xlnm.Print_Area" localSheetId="28">'整体绩效29'!$A$1:$I$7</definedName>
    <definedName name="_xlnm.Print_Area" localSheetId="21">'政府性基金22'!$A$1:$U$8</definedName>
    <definedName name="_xlnm.Print_Area" localSheetId="22">'政府性基金(政府预算)23'!$A$1:$U$7</definedName>
    <definedName name="_xlnm.Print_Area" localSheetId="4">'支出分类(政府预算)05'!$1:$10</definedName>
    <definedName name="_xlnm.Print_Area" localSheetId="23">'专户24'!$A$1:$U$8</definedName>
    <definedName name="_xlnm.Print_Area" localSheetId="24">'专户(政府预算)25'!$A$1:$U$7</definedName>
    <definedName name="_xlnm.Print_Area">#N/A</definedName>
    <definedName name="_xlnm.Print_Titles" localSheetId="1">'部门收入总表02'!$1:$6</definedName>
    <definedName name="_xlnm.Print_Titles" localSheetId="0">'部门收支总表01'!$1:$5</definedName>
    <definedName name="_xlnm.Print_Titles" localSheetId="11">'财政拨款收支总表12'!$1:$5</definedName>
    <definedName name="_xlnm.Print_Titles" localSheetId="10">'个人家庭(政府预算)11'!$1:$6</definedName>
    <definedName name="_xlnm.Print_Titles" localSheetId="19">'个人家庭(政府预算)(2)20'!$1:$6</definedName>
    <definedName name="_xlnm.Print_Titles" localSheetId="6">'工资福利(政府预算)07'!$1:$6</definedName>
    <definedName name="_xlnm.Print_Titles" localSheetId="15">'工资福利(政府预算)(2)16'!$1:$6</definedName>
    <definedName name="_xlnm.Print_Titles" localSheetId="26">'经费拨款(政府预算)27'!$1:$6</definedName>
    <definedName name="_xlnm.Print_Titles" localSheetId="8">'商品服务(政府预算)09'!$1:$6</definedName>
    <definedName name="_xlnm.Print_Titles" localSheetId="17">'商品服务(政府预算)(2)18'!$1:$6</definedName>
    <definedName name="_xlnm.Print_Titles" localSheetId="22">'政府性基金(政府预算)23'!$1:$6</definedName>
    <definedName name="_xlnm.Print_Titles" localSheetId="4">'支出分类(政府预算)05'!$1:$6</definedName>
    <definedName name="_xlnm.Print_Titles" localSheetId="24">'专户(政府预算)25'!$2:$6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<sst xmlns="http://schemas.openxmlformats.org/spreadsheetml/2006/main" count="997" uniqueCount="302">
  <si>
    <t>表-01</t>
  </si>
  <si>
    <t>部门收支总表</t>
  </si>
  <si>
    <t>部门：岳阳县水利局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</si>
  <si>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</si>
  <si>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</si>
  <si>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</si>
  <si>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</si>
  <si>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</si>
  <si>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</si>
  <si>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</si>
  <si>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</si>
  <si>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</si>
  <si>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</si>
  <si>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</si>
  <si>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</si>
  <si>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</si>
  <si>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</si>
  <si>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</si>
  <si>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</si>
  <si>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</si>
  <si>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</si>
  <si>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</si>
  <si>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</si>
  <si>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</si>
  <si>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</si>
  <si>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</si>
  <si>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</si>
  <si>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</si>
  <si>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</si>
  <si>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</si>
  <si>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</si>
  <si>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</si>
  <si>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</si>
  <si>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</si>
  <si>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</si>
  <si>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</si>
  <si>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</si>
  <si>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</si>
  <si>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</si>
  <si>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</si>
  <si>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</si>
  <si>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</si>
  <si>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</si>
  <si>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</si>
  <si>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</si>
  <si>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</si>
  <si>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</si>
  <si>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</si>
  <si>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</si>
  <si>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</si>
  <si>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</si>
  <si>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</si>
  <si>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</si>
  <si>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</si>
  <si>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</si>
  <si>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</si>
  <si>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</si>
  <si>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</si>
  <si>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</si>
  <si>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</si>
  <si>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</si>
  <si>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</si>
  <si>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</si>
  <si>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</si>
  <si>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</si>
  <si>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</si>
  <si>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</si>
  <si>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</si>
  <si>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</si>
  <si>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</si>
  <si>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</si>
  <si>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</si>
  <si>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</si>
  <si>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</si>
  <si>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</si>
  <si>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</si>
  <si>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</si>
  <si>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</si>
  <si>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</si>
  <si>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</si>
  <si>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</si>
  <si>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</si>
  <si>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</si>
  <si>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</si>
  <si>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</si>
  <si>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</si>
  <si>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</si>
  <si>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</si>
  <si>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</si>
  <si>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</si>
  <si>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</si>
  <si>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</si>
  <si>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</si>
  <si>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</si>
  <si>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094001</t>
  </si>
  <si>
    <t>岳阳县水利局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</si>
  <si>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</si>
  <si>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</si>
  <si>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</si>
  <si>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</si>
  <si>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</si>
  <si>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</si>
  <si>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</si>
  <si>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</si>
  <si>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农林水</t>
  </si>
  <si>
    <t>03</t>
  </si>
  <si>
    <t>水利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</si>
  <si>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</si>
  <si>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</si>
  <si>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</si>
  <si>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</si>
  <si>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</si>
  <si>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</si>
  <si>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</si>
  <si>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</si>
  <si>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</si>
  <si>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</si>
  <si>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</si>
  <si>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</si>
  <si>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</si>
  <si>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</si>
  <si>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</si>
  <si>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</si>
  <si>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</si>
  <si>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</si>
  <si>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</si>
  <si>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</si>
  <si>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02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</si>
  <si>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</si>
  <si>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</si>
  <si>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</si>
  <si>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</si>
  <si>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</si>
  <si>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</si>
  <si>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</si>
  <si>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</si>
  <si>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</si>
  <si>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</si>
  <si>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</si>
  <si>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</si>
  <si>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</si>
  <si>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</si>
  <si>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</si>
  <si>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</si>
  <si>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</si>
  <si>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</si>
  <si>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</si>
  <si>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</si>
  <si>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</si>
  <si>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</si>
  <si>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</si>
  <si>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</si>
  <si>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</si>
  <si>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</si>
  <si>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</si>
  <si>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</si>
  <si>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</si>
  <si>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</si>
  <si>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</si>
  <si>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</si>
  <si>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</si>
  <si>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</si>
  <si>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</si>
  <si>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</si>
  <si>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</si>
  <si>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</si>
  <si>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</si>
  <si>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</si>
  <si>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</si>
  <si>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</si>
  <si>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</si>
  <si>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</si>
  <si>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</si>
  <si>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</si>
  <si>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</si>
  <si>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</si>
  <si>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</si>
  <si>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</si>
  <si>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</si>
  <si>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</si>
  <si>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</si>
  <si>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</si>
  <si>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</si>
  <si>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</si>
  <si>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</si>
  <si>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</si>
  <si>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</si>
  <si>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</si>
  <si>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</si>
  <si>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</si>
  <si>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</si>
  <si>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</si>
  <si>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</si>
  <si>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</si>
  <si>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</si>
  <si>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</si>
  <si>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</si>
  <si>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</si>
  <si>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</si>
  <si>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</si>
  <si>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</si>
  <si>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</si>
  <si>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</si>
  <si>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</si>
  <si>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</si>
  <si>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</si>
  <si>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</si>
  <si>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</si>
  <si>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</si>
  <si>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</si>
  <si>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</si>
  <si>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</si>
  <si>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</si>
  <si>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</si>
  <si>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</si>
  <si>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</si>
  <si>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</si>
  <si>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</si>
  <si>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</si>
  <si>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</si>
  <si>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</si>
  <si>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</si>
  <si>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</si>
  <si>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</si>
  <si>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</si>
  <si>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</si>
  <si>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</si>
  <si>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</si>
  <si>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213</t>
  </si>
  <si>
    <t>01</t>
  </si>
  <si>
    <t>行政运行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</si>
  <si>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</si>
  <si>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</si>
  <si>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</si>
  <si>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</si>
  <si>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</si>
  <si>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</si>
  <si>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</si>
  <si>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</si>
  <si>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</si>
  <si>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</si>
  <si>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</si>
  <si>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</si>
  <si>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</si>
  <si>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</si>
  <si>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其他水利支出</t>
  </si>
  <si>
    <t>大坳水库、岳坊水库乡镇农田供水专项</t>
  </si>
  <si>
    <t>表-22</t>
  </si>
  <si>
    <t>政府性基金拨款支出预算表</t>
  </si>
  <si>
    <t>我单位无政府性基金拨款支出，本表以空表列示。</t>
  </si>
  <si>
    <t>表-23</t>
  </si>
  <si>
    <t>政府性基金拨款支出预算表(按政府预算经济分类)</t>
  </si>
  <si>
    <t>表-24</t>
  </si>
  <si>
    <t>纳入专户管理的非税收入拨款支出预算表</t>
  </si>
  <si>
    <t>我单位无纳入专户管理的非税收入拨款，本表以空表列示。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</si>
  <si>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</si>
  <si>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</si>
  <si>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</si>
  <si>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</si>
  <si>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</si>
  <si>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</si>
  <si>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</si>
  <si>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</si>
  <si>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</si>
  <si>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</si>
  <si>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</si>
  <si>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</si>
  <si>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</si>
  <si>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</si>
  <si>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</si>
  <si>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</si>
  <si>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</si>
  <si>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</si>
  <si>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</si>
  <si>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</si>
  <si>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</si>
  <si>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</si>
  <si>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</si>
  <si>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</si>
  <si>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</si>
  <si>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</si>
  <si>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</si>
  <si>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岳阳县水利局主管全县水行政工作，负责全县防汛防洪抗旱工作，负责水利设施的建设、运营、管理及维修维护工作。</t>
  </si>
  <si>
    <t xml:space="preserve"> 1、确保防洪渡汛，提高抗旱能力、保证全县人民生命财产安全；                                                                                           2、 增加引水蓄水、对中小河流进行治理，改善供水条件，促进农业稳定高产，改善农村饮水安全。                                                                   3、 发挥水利工作职能作用，服务我县经济快速发展。                                                                    
</t>
  </si>
  <si>
    <t xml:space="preserve">
"财政供养人员控制率  100%
三公经费控制率  100%
“三公经费”变动率  ≤0
政府采购执行率  100%
公务卡刷卡率  90%
固定资产利用率  100%
全年财政整体支出控制在预算内
防汛抗旱覆盖全县20个乡镇、完成年度水利工程建设项目
水利工程汛期达到渡汛安全、水利工程建设达到设计标准
各项工作按计划日程开展
</t>
  </si>
  <si>
    <t xml:space="preserve">农业增产、农民增收、繁荣农村经济
充分发挥水利职能、确保安全渡汛、提高抗灾能力，促进农业增产、农民增收，促进农村饮水安全得到改善，服务全县经济快速发展
发展绿色农业，改善农村饮水、用水条件，保障农村饮水安全
 社会公众满意度达到95%以上 
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</si>
  <si>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</si>
  <si>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</si>
  <si>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</si>
  <si>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</si>
  <si>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</si>
  <si>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</si>
  <si>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</si>
  <si>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</si>
  <si>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</si>
  <si>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</si>
  <si>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</si>
  <si>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</si>
  <si>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</si>
  <si>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</si>
  <si>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本财政年度按工作进度支付</t>
  </si>
  <si>
    <t>做好引水蓄水、渠道维修养护工作，服务好乡镇农田供水，促进农业稳定高产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</si>
</sst>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color indexed="63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3" fillId="6" borderId="0" applyNumberFormat="0" applyBorder="0" applyAlignment="0" applyProtection="0"/>
    <xf numFmtId="0" fontId="1" fillId="0" borderId="0">
      <alignment vertical="center"/>
      <protection/>
    </xf>
    <xf numFmtId="0" fontId="18" fillId="0" borderId="4" applyNumberFormat="0" applyFill="0" applyAlignment="0" applyProtection="0"/>
    <xf numFmtId="0" fontId="13" fillId="6" borderId="0" applyNumberFormat="0" applyBorder="0" applyAlignment="0" applyProtection="0"/>
    <xf numFmtId="0" fontId="25" fillId="8" borderId="5" applyNumberFormat="0" applyAlignment="0" applyProtection="0"/>
    <xf numFmtId="0" fontId="19" fillId="8" borderId="1" applyNumberFormat="0" applyAlignment="0" applyProtection="0"/>
    <xf numFmtId="0" fontId="26" fillId="9" borderId="6" applyNumberFormat="0" applyAlignment="0" applyProtection="0"/>
    <xf numFmtId="0" fontId="9" fillId="2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" fillId="0" borderId="0">
      <alignment vertical="center"/>
      <protection/>
    </xf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3" fillId="16" borderId="0" applyNumberFormat="0" applyBorder="0" applyAlignment="0" applyProtection="0"/>
    <xf numFmtId="0" fontId="9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32">
    <xf numFmtId="0" fontId="0" fillId="0" borderId="0" xfId="0" applyAlignment="1">
      <alignment/>
    </xf>
    <xf numFmtId="0" fontId="1" fillId="0" borderId="0" xfId="81" applyFill="1">
      <alignment/>
      <protection/>
    </xf>
    <xf numFmtId="0" fontId="1" fillId="0" borderId="0" xfId="81">
      <alignment/>
      <protection/>
    </xf>
    <xf numFmtId="0" fontId="2" fillId="0" borderId="0" xfId="81" applyFont="1" applyAlignment="1">
      <alignment horizontal="center" vertical="center"/>
      <protection/>
    </xf>
    <xf numFmtId="0" fontId="2" fillId="0" borderId="0" xfId="81" applyNumberFormat="1" applyFont="1" applyAlignment="1">
      <alignment horizontal="center" vertical="center"/>
      <protection/>
    </xf>
    <xf numFmtId="0" fontId="3" fillId="0" borderId="0" xfId="81" applyNumberFormat="1" applyFont="1" applyFill="1" applyAlignment="1" applyProtection="1">
      <alignment horizontal="center" vertical="center"/>
      <protection/>
    </xf>
    <xf numFmtId="0" fontId="2" fillId="0" borderId="0" xfId="78" applyFont="1" applyAlignment="1">
      <alignment horizontal="left" vertical="center" wrapText="1"/>
      <protection/>
    </xf>
    <xf numFmtId="0" fontId="4" fillId="8" borderId="9" xfId="81" applyNumberFormat="1" applyFont="1" applyFill="1" applyBorder="1" applyAlignment="1" applyProtection="1">
      <alignment horizontal="center" vertical="center" wrapText="1"/>
      <protection/>
    </xf>
    <xf numFmtId="0" fontId="4" fillId="8" borderId="10" xfId="81" applyNumberFormat="1" applyFont="1" applyFill="1" applyBorder="1" applyAlignment="1" applyProtection="1">
      <alignment horizontal="center" vertical="center" wrapText="1"/>
      <protection/>
    </xf>
    <xf numFmtId="0" fontId="4" fillId="8" borderId="11" xfId="81" applyNumberFormat="1" applyFont="1" applyFill="1" applyBorder="1" applyAlignment="1" applyProtection="1">
      <alignment horizontal="center" vertical="center" wrapText="1"/>
      <protection/>
    </xf>
    <xf numFmtId="0" fontId="4" fillId="8" borderId="12" xfId="81" applyNumberFormat="1" applyFont="1" applyFill="1" applyBorder="1" applyAlignment="1" applyProtection="1">
      <alignment horizontal="center" vertical="center" wrapText="1"/>
      <protection/>
    </xf>
    <xf numFmtId="0" fontId="4" fillId="8" borderId="13" xfId="81" applyNumberFormat="1" applyFont="1" applyFill="1" applyBorder="1" applyAlignment="1" applyProtection="1">
      <alignment horizontal="center" vertical="center" wrapText="1"/>
      <protection/>
    </xf>
    <xf numFmtId="0" fontId="4" fillId="8" borderId="9" xfId="81" applyNumberFormat="1" applyFont="1" applyFill="1" applyBorder="1" applyAlignment="1" applyProtection="1">
      <alignment vertical="center" wrapText="1"/>
      <protection/>
    </xf>
    <xf numFmtId="0" fontId="2" fillId="8" borderId="14" xfId="81" applyFont="1" applyFill="1" applyBorder="1" applyAlignment="1">
      <alignment horizontal="center" vertical="center"/>
      <protection/>
    </xf>
    <xf numFmtId="0" fontId="2" fillId="8" borderId="9" xfId="81" applyFont="1" applyFill="1" applyBorder="1" applyAlignment="1">
      <alignment horizontal="center" vertical="center"/>
      <protection/>
    </xf>
    <xf numFmtId="0" fontId="2" fillId="8" borderId="10" xfId="81" applyFont="1" applyFill="1" applyBorder="1" applyAlignment="1">
      <alignment horizontal="center" vertical="center"/>
      <protection/>
    </xf>
    <xf numFmtId="0" fontId="2" fillId="0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9" xfId="81" applyNumberFormat="1" applyFont="1" applyFill="1" applyBorder="1" applyAlignment="1" applyProtection="1">
      <alignment horizontal="left" vertical="center" wrapText="1"/>
      <protection/>
    </xf>
    <xf numFmtId="0" fontId="2" fillId="0" borderId="15" xfId="81" applyNumberFormat="1" applyFont="1" applyFill="1" applyBorder="1" applyAlignment="1" applyProtection="1">
      <alignment horizontal="center" vertical="center" wrapText="1"/>
      <protection locked="0"/>
    </xf>
    <xf numFmtId="176" fontId="2" fillId="0" borderId="11" xfId="81" applyNumberFormat="1" applyFont="1" applyFill="1" applyBorder="1" applyAlignment="1" applyProtection="1">
      <alignment horizontal="center" vertical="center" wrapText="1"/>
      <protection/>
    </xf>
    <xf numFmtId="176" fontId="2" fillId="0" borderId="9" xfId="81" applyNumberFormat="1" applyFont="1" applyFill="1" applyBorder="1" applyAlignment="1" applyProtection="1">
      <alignment horizontal="center" vertical="center" wrapText="1"/>
      <protection/>
    </xf>
    <xf numFmtId="49" fontId="2" fillId="0" borderId="15" xfId="81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8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81" applyFont="1" applyFill="1" applyAlignment="1">
      <alignment horizontal="center" vertical="center"/>
      <protection/>
    </xf>
    <xf numFmtId="0" fontId="2" fillId="0" borderId="0" xfId="81" applyNumberFormat="1" applyFont="1" applyFill="1" applyAlignment="1">
      <alignment horizontal="center" vertical="center"/>
      <protection/>
    </xf>
    <xf numFmtId="0" fontId="1" fillId="0" borderId="0" xfId="81" applyAlignment="1">
      <alignment horizontal="center"/>
      <protection/>
    </xf>
    <xf numFmtId="49" fontId="2" fillId="0" borderId="9" xfId="81" applyNumberFormat="1" applyFont="1" applyFill="1" applyBorder="1" applyAlignment="1" applyProtection="1">
      <alignment horizontal="left" vertical="center" wrapText="1"/>
      <protection locked="0"/>
    </xf>
    <xf numFmtId="0" fontId="5" fillId="18" borderId="9" xfId="0" applyFont="1" applyFill="1" applyBorder="1" applyAlignment="1">
      <alignment horizontal="left" vertical="center" wrapText="1"/>
    </xf>
    <xf numFmtId="49" fontId="2" fillId="0" borderId="12" xfId="8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0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176" fontId="2" fillId="18" borderId="11" xfId="19" applyNumberFormat="1" applyFont="1" applyFill="1" applyBorder="1" applyAlignment="1" applyProtection="1">
      <alignment horizontal="center" vertical="center" wrapText="1"/>
      <protection/>
    </xf>
    <xf numFmtId="0" fontId="2" fillId="18" borderId="11" xfId="19" applyNumberFormat="1" applyFont="1" applyFill="1" applyBorder="1" applyAlignment="1" applyProtection="1">
      <alignment horizontal="left" vertical="center" wrapText="1"/>
      <protection locked="0"/>
    </xf>
    <xf numFmtId="0" fontId="2" fillId="18" borderId="9" xfId="19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2" fillId="18" borderId="0" xfId="19" applyFont="1" applyFill="1" applyAlignment="1">
      <alignment horizontal="center" vertical="center"/>
      <protection/>
    </xf>
    <xf numFmtId="0" fontId="1" fillId="18" borderId="0" xfId="19" applyFill="1">
      <alignment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vertical="center" wrapText="1"/>
      <protection/>
    </xf>
    <xf numFmtId="176" fontId="1" fillId="0" borderId="11" xfId="72" applyNumberFormat="1" applyFont="1" applyFill="1" applyBorder="1" applyAlignment="1" applyProtection="1">
      <alignment horizontal="center" vertical="center" wrapText="1"/>
      <protection/>
    </xf>
    <xf numFmtId="176" fontId="1" fillId="0" borderId="11" xfId="72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5" xfId="72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177" fontId="1" fillId="0" borderId="11" xfId="72" applyNumberFormat="1" applyFont="1" applyFill="1" applyBorder="1" applyAlignment="1" applyProtection="1">
      <alignment horizontal="center" vertical="center" wrapText="1"/>
      <protection locked="0"/>
    </xf>
    <xf numFmtId="177" fontId="1" fillId="0" borderId="9" xfId="72" applyNumberFormat="1" applyFont="1" applyFill="1" applyBorder="1" applyAlignment="1" applyProtection="1">
      <alignment horizontal="center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8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49" fontId="2" fillId="8" borderId="9" xfId="20" applyNumberFormat="1" applyFont="1" applyFill="1" applyBorder="1" applyAlignment="1">
      <alignment horizontal="center" vertical="center" wrapText="1"/>
      <protection/>
    </xf>
    <xf numFmtId="0" fontId="1" fillId="0" borderId="9" xfId="20" applyNumberFormat="1" applyFont="1" applyFill="1" applyBorder="1" applyAlignment="1" applyProtection="1">
      <alignment horizontal="center" vertical="center" wrapText="1"/>
      <protection/>
    </xf>
    <xf numFmtId="49" fontId="1" fillId="0" borderId="9" xfId="20" applyNumberFormat="1" applyFont="1" applyFill="1" applyBorder="1" applyAlignment="1" applyProtection="1">
      <alignment horizontal="center" vertical="center" wrapText="1"/>
      <protection/>
    </xf>
    <xf numFmtId="178" fontId="1" fillId="0" borderId="9" xfId="20" applyNumberFormat="1" applyFont="1" applyFill="1" applyBorder="1" applyAlignment="1" applyProtection="1">
      <alignment horizontal="center" vertical="center" wrapText="1"/>
      <protection/>
    </xf>
    <xf numFmtId="0" fontId="1" fillId="0" borderId="9" xfId="20" applyFill="1" applyBorder="1" applyAlignment="1">
      <alignment horizontal="center" vertical="center" wrapText="1"/>
      <protection/>
    </xf>
    <xf numFmtId="49" fontId="1" fillId="0" borderId="9" xfId="20" applyNumberFormat="1" applyFill="1" applyBorder="1" applyAlignment="1">
      <alignment horizontal="center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9" xfId="20" applyNumberFormat="1" applyFont="1" applyFill="1" applyBorder="1" applyAlignment="1" applyProtection="1">
      <alignment horizontal="right" vertical="center" wrapText="1"/>
      <protection/>
    </xf>
    <xf numFmtId="178" fontId="1" fillId="0" borderId="9" xfId="20" applyNumberFormat="1" applyFill="1" applyBorder="1" applyAlignment="1">
      <alignment horizontal="right" vertical="center" wrapText="1"/>
      <protection/>
    </xf>
    <xf numFmtId="0" fontId="1" fillId="0" borderId="9" xfId="20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3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9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Font="1" applyFill="1" applyBorder="1" applyAlignment="1">
      <alignment horizontal="left" vertical="center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6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76" applyNumberFormat="1" applyFont="1" applyFill="1" applyBorder="1" applyAlignment="1" applyProtection="1">
      <alignment horizontal="left" vertical="center"/>
      <protection locked="0"/>
    </xf>
    <xf numFmtId="0" fontId="2" fillId="0" borderId="9" xfId="70" applyFont="1" applyFill="1" applyBorder="1" applyAlignment="1" applyProtection="1">
      <alignment vertical="center"/>
      <protection locked="0"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9" fontId="7" fillId="0" borderId="22" xfId="0" applyNumberFormat="1" applyFont="1" applyBorder="1" applyAlignment="1">
      <alignment horizontal="center" vertical="center" wrapText="1"/>
    </xf>
    <xf numFmtId="176" fontId="2" fillId="0" borderId="11" xfId="7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76" applyFont="1" applyFill="1" applyAlignment="1">
      <alignment horizontal="centerContinuous" vertical="center"/>
      <protection/>
    </xf>
    <xf numFmtId="180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 locked="0"/>
    </xf>
    <xf numFmtId="176" fontId="1" fillId="0" borderId="15" xfId="7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center"/>
    </xf>
    <xf numFmtId="0" fontId="1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1" fillId="0" borderId="0" xfId="53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0" fontId="2" fillId="8" borderId="10" xfId="53" applyFont="1" applyFill="1" applyBorder="1" applyAlignment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176" fontId="1" fillId="0" borderId="9" xfId="53" applyNumberFormat="1" applyFill="1" applyBorder="1" applyAlignment="1">
      <alignment horizontal="right" vertical="center" wrapText="1"/>
      <protection/>
    </xf>
    <xf numFmtId="0" fontId="2" fillId="0" borderId="9" xfId="55" applyNumberFormat="1" applyFont="1" applyFill="1" applyBorder="1" applyAlignment="1">
      <alignment horizontal="center" vertical="center" wrapText="1"/>
      <protection/>
    </xf>
    <xf numFmtId="176" fontId="1" fillId="0" borderId="9" xfId="53" applyNumberFormat="1" applyFill="1" applyBorder="1" applyAlignment="1" applyProtection="1">
      <alignment horizontal="right" vertical="center" wrapText="1"/>
      <protection locked="0"/>
    </xf>
    <xf numFmtId="0" fontId="2" fillId="0" borderId="20" xfId="53" applyNumberFormat="1" applyFont="1" applyFill="1" applyBorder="1" applyAlignment="1" applyProtection="1">
      <alignment horizontal="right" vertical="center"/>
      <protection/>
    </xf>
    <xf numFmtId="180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49" fontId="2" fillId="0" borderId="9" xfId="39" applyNumberFormat="1" applyFont="1" applyFill="1" applyBorder="1" applyAlignment="1" applyProtection="1">
      <alignment horizontal="left" vertical="center" wrapText="1"/>
      <protection/>
    </xf>
    <xf numFmtId="176" fontId="2" fillId="0" borderId="9" xfId="71" applyNumberFormat="1" applyFont="1" applyFill="1" applyBorder="1" applyAlignment="1" applyProtection="1">
      <alignment horizontal="right" vertical="center" wrapText="1"/>
      <protection/>
    </xf>
    <xf numFmtId="181" fontId="2" fillId="0" borderId="0" xfId="71" applyNumberFormat="1" applyFont="1" applyFill="1" applyAlignment="1" applyProtection="1">
      <alignment horizontal="centerContinuous" vertical="center"/>
      <protection/>
    </xf>
    <xf numFmtId="176" fontId="2" fillId="0" borderId="9" xfId="7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0" fontId="2" fillId="0" borderId="9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49" fontId="2" fillId="0" borderId="9" xfId="0" applyNumberFormat="1" applyFont="1" applyFill="1" applyBorder="1" applyAlignment="1">
      <alignment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49" fontId="2" fillId="0" borderId="9" xfId="39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178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3" applyFont="1" applyFill="1" applyBorder="1" applyAlignment="1">
      <alignment horizontal="center" vertical="center" wrapText="1"/>
      <protection/>
    </xf>
    <xf numFmtId="178" fontId="2" fillId="0" borderId="9" xfId="39" applyNumberFormat="1" applyFont="1" applyFill="1" applyBorder="1" applyAlignment="1" applyProtection="1">
      <alignment horizontal="right" vertical="center" wrapText="1"/>
      <protection locked="0"/>
    </xf>
    <xf numFmtId="178" fontId="1" fillId="0" borderId="9" xfId="3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39" applyFill="1">
      <alignment vertical="center"/>
      <protection/>
    </xf>
    <xf numFmtId="0" fontId="1" fillId="8" borderId="10" xfId="83" applyFont="1" applyFill="1" applyBorder="1" applyAlignment="1">
      <alignment horizontal="center" vertical="center" wrapText="1"/>
      <protection/>
    </xf>
    <xf numFmtId="0" fontId="1" fillId="8" borderId="14" xfId="83" applyFont="1" applyFill="1" applyBorder="1" applyAlignment="1">
      <alignment horizontal="center" vertical="center" wrapText="1"/>
      <protection/>
    </xf>
    <xf numFmtId="0" fontId="1" fillId="8" borderId="13" xfId="83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2" fontId="2" fillId="8" borderId="0" xfId="74" applyNumberFormat="1" applyFont="1" applyFill="1" applyAlignment="1">
      <alignment horizontal="center"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0" fontId="2" fillId="0" borderId="9" xfId="74" applyNumberFormat="1" applyFont="1" applyFill="1" applyBorder="1" applyAlignment="1" applyProtection="1">
      <alignment horizontal="center" vertical="center" wrapText="1"/>
      <protection/>
    </xf>
    <xf numFmtId="178" fontId="2" fillId="0" borderId="11" xfId="74" applyNumberFormat="1" applyFont="1" applyFill="1" applyBorder="1" applyAlignment="1" applyProtection="1">
      <alignment horizontal="right" vertical="center" wrapText="1"/>
      <protection/>
    </xf>
    <xf numFmtId="182" fontId="2" fillId="0" borderId="0" xfId="74" applyNumberFormat="1" applyFont="1" applyFill="1" applyAlignment="1">
      <alignment horizontal="center" vertical="center"/>
      <protection/>
    </xf>
    <xf numFmtId="183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182" fontId="2" fillId="0" borderId="9" xfId="74" applyNumberFormat="1" applyFont="1" applyFill="1" applyBorder="1" applyAlignment="1">
      <alignment horizontal="center" vertical="center"/>
      <protection/>
    </xf>
    <xf numFmtId="49" fontId="2" fillId="0" borderId="9" xfId="74" applyNumberFormat="1" applyFont="1" applyFill="1" applyBorder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/>
      <protection/>
    </xf>
    <xf numFmtId="179" fontId="2" fillId="0" borderId="9" xfId="74" applyNumberFormat="1" applyFont="1" applyFill="1" applyBorder="1" applyAlignment="1">
      <alignment horizontal="center" vertical="center"/>
      <protection/>
    </xf>
    <xf numFmtId="179" fontId="2" fillId="8" borderId="9" xfId="74" applyNumberFormat="1" applyFont="1" applyFill="1" applyBorder="1" applyAlignment="1">
      <alignment horizontal="center" vertical="center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74" applyNumberFormat="1" applyFont="1" applyFill="1" applyBorder="1" applyAlignment="1" applyProtection="1">
      <alignment horizontal="center"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74" applyFill="1" applyBorder="1">
      <alignment vertical="center"/>
      <protection/>
    </xf>
    <xf numFmtId="0" fontId="1" fillId="0" borderId="0" xfId="74" applyFill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3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49" fontId="2" fillId="0" borderId="11" xfId="75" applyNumberFormat="1" applyFont="1" applyFill="1" applyBorder="1" applyAlignment="1" applyProtection="1">
      <alignment horizontal="center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0" fillId="0" borderId="20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49" fontId="2" fillId="0" borderId="9" xfId="73" applyNumberFormat="1" applyFont="1" applyFill="1" applyBorder="1" applyAlignment="1" applyProtection="1">
      <alignment horizontal="left" vertical="center" wrapText="1"/>
      <protection/>
    </xf>
    <xf numFmtId="49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80" applyFont="1" applyAlignment="1">
      <alignment horizontal="centerContinuous" vertical="center"/>
      <protection/>
    </xf>
    <xf numFmtId="0" fontId="1" fillId="0" borderId="0" xfId="80">
      <alignment vertical="center"/>
      <protection/>
    </xf>
    <xf numFmtId="0" fontId="2" fillId="0" borderId="0" xfId="80" applyFont="1" applyAlignment="1">
      <alignment horizontal="right" vertical="center" wrapText="1"/>
      <protection/>
    </xf>
    <xf numFmtId="0" fontId="6" fillId="0" borderId="0" xfId="80" applyNumberFormat="1" applyFont="1" applyFill="1" applyAlignment="1" applyProtection="1">
      <alignment horizontal="center" vertical="center" wrapText="1"/>
      <protection/>
    </xf>
    <xf numFmtId="0" fontId="2" fillId="0" borderId="20" xfId="80" applyFont="1" applyBorder="1" applyAlignment="1">
      <alignment horizontal="centerContinuous" vertical="center" wrapText="1"/>
      <protection/>
    </xf>
    <xf numFmtId="0" fontId="2" fillId="0" borderId="0" xfId="80" applyFont="1" applyAlignment="1">
      <alignment horizontal="left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" vertical="center"/>
      <protection/>
    </xf>
    <xf numFmtId="176" fontId="2" fillId="8" borderId="9" xfId="20" applyNumberFormat="1" applyFont="1" applyFill="1" applyBorder="1" applyAlignment="1">
      <alignment horizontal="center" vertical="center" wrapText="1"/>
      <protection/>
    </xf>
    <xf numFmtId="49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0" xfId="80" applyFont="1" applyFill="1" applyAlignment="1">
      <alignment horizontal="centerContinuous" vertical="center"/>
      <protection/>
    </xf>
    <xf numFmtId="0" fontId="1" fillId="0" borderId="0" xfId="80" applyFill="1">
      <alignment vertical="center"/>
      <protection/>
    </xf>
    <xf numFmtId="0" fontId="2" fillId="0" borderId="0" xfId="80" applyNumberFormat="1" applyFont="1" applyFill="1" applyAlignment="1" applyProtection="1">
      <alignment horizontal="right" vertical="center" wrapText="1"/>
      <protection/>
    </xf>
    <xf numFmtId="0" fontId="2" fillId="0" borderId="0" xfId="80" applyNumberFormat="1" applyFont="1" applyFill="1" applyAlignment="1" applyProtection="1">
      <alignment vertical="center" wrapText="1"/>
      <protection/>
    </xf>
    <xf numFmtId="0" fontId="2" fillId="0" borderId="20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NumberFormat="1" applyFont="1" applyFill="1" applyAlignment="1" applyProtection="1">
      <alignment horizontal="center" wrapText="1"/>
      <protection/>
    </xf>
    <xf numFmtId="178" fontId="2" fillId="0" borderId="0" xfId="80" applyNumberFormat="1" applyFont="1" applyFill="1" applyAlignment="1">
      <alignment horizontal="right" vertical="center"/>
      <protection/>
    </xf>
    <xf numFmtId="0" fontId="2" fillId="0" borderId="20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3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49" fontId="1" fillId="0" borderId="11" xfId="77" applyNumberFormat="1" applyFont="1" applyFill="1" applyBorder="1" applyAlignment="1" applyProtection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49" fontId="2" fillId="0" borderId="9" xfId="77" applyNumberFormat="1" applyFont="1" applyFill="1" applyBorder="1" applyAlignment="1">
      <alignment horizontal="center" vertical="center"/>
      <protection/>
    </xf>
    <xf numFmtId="0" fontId="2" fillId="0" borderId="9" xfId="77" applyNumberFormat="1" applyFont="1" applyFill="1" applyBorder="1" applyAlignment="1">
      <alignment horizontal="center" vertical="center"/>
      <protection/>
    </xf>
    <xf numFmtId="179" fontId="2" fillId="0" borderId="9" xfId="77" applyNumberFormat="1" applyFont="1" applyFill="1" applyBorder="1" applyAlignment="1">
      <alignment horizontal="center" vertical="center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Border="1" applyAlignment="1">
      <alignment horizontal="left" vertical="center" wrapText="1"/>
      <protection/>
    </xf>
    <xf numFmtId="0" fontId="2" fillId="0" borderId="25" xfId="78" applyFont="1" applyFill="1" applyBorder="1" applyAlignment="1">
      <alignment horizontal="center" vertical="center" wrapText="1"/>
      <protection/>
    </xf>
    <xf numFmtId="0" fontId="2" fillId="8" borderId="25" xfId="78" applyFont="1" applyFill="1" applyBorder="1" applyAlignment="1">
      <alignment horizontal="center" vertical="center" wrapText="1"/>
      <protection/>
    </xf>
    <xf numFmtId="49" fontId="2" fillId="8" borderId="25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2" fillId="0" borderId="9" xfId="78" applyFont="1" applyFill="1" applyBorder="1" applyAlignment="1">
      <alignment horizontal="centerContinuous"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79" applyFill="1">
      <alignment vertical="center"/>
      <protection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/>
      <protection/>
    </xf>
    <xf numFmtId="0" fontId="6" fillId="0" borderId="0" xfId="79" applyNumberFormat="1" applyFont="1" applyFill="1" applyAlignment="1" applyProtection="1">
      <alignment horizontal="center" vertical="center"/>
      <protection/>
    </xf>
    <xf numFmtId="0" fontId="2" fillId="0" borderId="0" xfId="79" applyFont="1" applyAlignment="1">
      <alignment horizontal="left" vertical="center"/>
      <protection/>
    </xf>
    <xf numFmtId="0" fontId="2" fillId="0" borderId="20" xfId="79" applyFont="1" applyBorder="1" applyAlignment="1">
      <alignment horizontal="left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25" xfId="79" applyFont="1" applyFill="1" applyBorder="1" applyAlignment="1">
      <alignment horizontal="center" vertical="center" wrapText="1"/>
      <protection/>
    </xf>
    <xf numFmtId="0" fontId="2" fillId="8" borderId="11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10" xfId="79" applyFont="1" applyFill="1" applyBorder="1" applyAlignment="1">
      <alignment horizontal="center" vertical="center" wrapText="1"/>
      <protection/>
    </xf>
    <xf numFmtId="0" fontId="2" fillId="0" borderId="15" xfId="79" applyNumberFormat="1" applyFont="1" applyFill="1" applyBorder="1" applyAlignment="1" applyProtection="1">
      <alignment horizontal="left" vertical="center" wrapText="1"/>
      <protection locked="0"/>
    </xf>
    <xf numFmtId="184" fontId="2" fillId="0" borderId="11" xfId="79" applyNumberFormat="1" applyFont="1" applyFill="1" applyBorder="1" applyAlignment="1" applyProtection="1">
      <alignment horizontal="right" vertical="center" wrapText="1"/>
      <protection/>
    </xf>
    <xf numFmtId="184" fontId="2" fillId="0" borderId="9" xfId="79" applyNumberFormat="1" applyFont="1" applyFill="1" applyBorder="1" applyAlignment="1" applyProtection="1">
      <alignment horizontal="right" vertical="center" wrapText="1"/>
      <protection/>
    </xf>
    <xf numFmtId="184" fontId="2" fillId="0" borderId="15" xfId="79" applyNumberFormat="1" applyFont="1" applyFill="1" applyBorder="1" applyAlignment="1" applyProtection="1">
      <alignment horizontal="right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79" applyNumberFormat="1" applyFont="1" applyFill="1" applyBorder="1" applyAlignment="1" applyProtection="1">
      <alignment horizontal="right" vertical="center" wrapText="1"/>
      <protection/>
    </xf>
    <xf numFmtId="0" fontId="2" fillId="8" borderId="13" xfId="79" applyFont="1" applyFill="1" applyBorder="1" applyAlignment="1">
      <alignment horizontal="center" vertical="center" wrapText="1"/>
      <protection/>
    </xf>
    <xf numFmtId="0" fontId="1" fillId="0" borderId="13" xfId="79" applyNumberFormat="1" applyFont="1" applyFill="1" applyBorder="1" applyAlignment="1" applyProtection="1">
      <alignment vertical="center"/>
      <protection/>
    </xf>
    <xf numFmtId="0" fontId="1" fillId="0" borderId="9" xfId="79" applyNumberFormat="1" applyFont="1" applyFill="1" applyBorder="1" applyAlignment="1" applyProtection="1">
      <alignment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184" fontId="2" fillId="0" borderId="11" xfId="79" applyNumberFormat="1" applyFont="1" applyFill="1" applyBorder="1" applyAlignment="1" applyProtection="1">
      <alignment horizontal="right" vertical="center" wrapText="1"/>
      <protection locked="0"/>
    </xf>
    <xf numFmtId="184" fontId="2" fillId="0" borderId="9" xfId="79" applyNumberFormat="1" applyFont="1" applyFill="1" applyBorder="1" applyAlignment="1" applyProtection="1">
      <alignment horizontal="right" vertical="center" wrapText="1"/>
      <protection locked="0"/>
    </xf>
    <xf numFmtId="177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2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15" xfId="19" applyNumberFormat="1" applyFont="1" applyFill="1" applyBorder="1" applyAlignment="1" applyProtection="1" quotePrefix="1">
      <alignment horizontal="center" vertical="center" wrapText="1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常规 4_06一般公共预算基本支出表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2C9F44EAE6D41698431DB70DDBCF964" xfId="79"/>
    <cellStyle name="常规_FA85956AF29D46888C80C611E9FB4855" xfId="80"/>
    <cellStyle name="常规_FDEBF98641054675A285ACB70D2F65A1" xfId="81"/>
    <cellStyle name="常规_部门收支总表" xfId="82"/>
    <cellStyle name="常规_工资福利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">
      <selection activeCell="D7" sqref="D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56"/>
      <c r="B1" s="357"/>
      <c r="C1" s="357"/>
      <c r="D1" s="357"/>
      <c r="E1" s="357"/>
      <c r="H1" s="517" t="s">
        <v>0</v>
      </c>
    </row>
    <row r="2" spans="1:8" ht="20.25" customHeight="1">
      <c r="A2" s="359" t="s">
        <v>1</v>
      </c>
      <c r="B2" s="359"/>
      <c r="C2" s="359"/>
      <c r="D2" s="359"/>
      <c r="E2" s="359"/>
      <c r="F2" s="359"/>
      <c r="G2" s="359"/>
      <c r="H2" s="359"/>
    </row>
    <row r="3" spans="1:8" ht="16.5" customHeight="1">
      <c r="A3" s="360" t="s">
        <v>2</v>
      </c>
      <c r="B3" s="360"/>
      <c r="C3" s="360"/>
      <c r="D3" s="361"/>
      <c r="E3" s="361"/>
      <c r="H3" s="362" t="s">
        <v>3</v>
      </c>
    </row>
    <row r="4" spans="1:8" ht="16.5" customHeight="1">
      <c r="A4" s="363" t="s">
        <v>4</v>
      </c>
      <c r="B4" s="363"/>
      <c r="C4" s="365" t="s">
        <v>5</v>
      </c>
      <c r="D4" s="365"/>
      <c r="E4" s="365"/>
      <c r="F4" s="365"/>
      <c r="G4" s="365"/>
      <c r="H4" s="365"/>
    </row>
    <row r="5" spans="1:8" ht="15" customHeight="1">
      <c r="A5" s="364" t="s">
        <v>6</v>
      </c>
      <c r="B5" s="364" t="s">
        <v>7</v>
      </c>
      <c r="C5" s="365" t="s">
        <v>8</v>
      </c>
      <c r="D5" s="364" t="s">
        <v>7</v>
      </c>
      <c r="E5" s="365" t="s">
        <v>9</v>
      </c>
      <c r="F5" s="364" t="s">
        <v>7</v>
      </c>
      <c r="G5" s="365" t="s">
        <v>10</v>
      </c>
      <c r="H5" s="364" t="s">
        <v>7</v>
      </c>
    </row>
    <row r="6" spans="1:8" s="29" customFormat="1" ht="15" customHeight="1">
      <c r="A6" s="366" t="s">
        <v>11</v>
      </c>
      <c r="B6" s="367">
        <f>SUM(B7:B8)</f>
        <v>2366.5</v>
      </c>
      <c r="C6" s="366" t="s">
        <v>12</v>
      </c>
      <c r="D6" s="525">
        <f>B28</f>
        <v>2366.5</v>
      </c>
      <c r="E6" s="366" t="s">
        <v>13</v>
      </c>
      <c r="F6" s="367">
        <f>SUM(F7:F9)</f>
        <v>2320.5</v>
      </c>
      <c r="G6" s="369" t="s">
        <v>14</v>
      </c>
      <c r="H6" s="526">
        <f>F7</f>
        <v>1722.5</v>
      </c>
    </row>
    <row r="7" spans="1:8" s="29" customFormat="1" ht="15" customHeight="1">
      <c r="A7" s="366" t="s">
        <v>15</v>
      </c>
      <c r="B7" s="367">
        <f>'部门收入总表02'!E7</f>
        <v>2086.5</v>
      </c>
      <c r="C7" s="369" t="s">
        <v>16</v>
      </c>
      <c r="D7" s="525"/>
      <c r="E7" s="366" t="s">
        <v>17</v>
      </c>
      <c r="F7" s="367">
        <f>'部门支出总表（分类）04'!H11</f>
        <v>1722.5</v>
      </c>
      <c r="G7" s="369" t="s">
        <v>18</v>
      </c>
      <c r="H7" s="526">
        <f>F8+F11</f>
        <v>318.29999999999995</v>
      </c>
    </row>
    <row r="8" spans="1:8" s="29" customFormat="1" ht="15" customHeight="1">
      <c r="A8" s="366" t="s">
        <v>19</v>
      </c>
      <c r="B8" s="367">
        <f>'部门收入总表02'!F7</f>
        <v>280</v>
      </c>
      <c r="C8" s="366" t="s">
        <v>20</v>
      </c>
      <c r="D8" s="525"/>
      <c r="E8" s="366" t="s">
        <v>21</v>
      </c>
      <c r="F8" s="367">
        <f>'部门支出总表（分类）04'!I11</f>
        <v>272.29999999999995</v>
      </c>
      <c r="G8" s="369" t="s">
        <v>22</v>
      </c>
      <c r="H8" s="526">
        <f>F16</f>
        <v>0</v>
      </c>
    </row>
    <row r="9" spans="1:8" s="29" customFormat="1" ht="15" customHeight="1">
      <c r="A9" s="366" t="s">
        <v>23</v>
      </c>
      <c r="B9" s="367">
        <f>'部门收入总表02'!G7</f>
        <v>0</v>
      </c>
      <c r="C9" s="366" t="s">
        <v>24</v>
      </c>
      <c r="D9" s="525"/>
      <c r="E9" s="366" t="s">
        <v>25</v>
      </c>
      <c r="F9" s="367">
        <f>'部门支出总表（分类）04'!J11</f>
        <v>325.7</v>
      </c>
      <c r="G9" s="369" t="s">
        <v>26</v>
      </c>
      <c r="H9" s="526">
        <f>F15</f>
        <v>0</v>
      </c>
    </row>
    <row r="10" spans="1:8" s="29" customFormat="1" ht="15" customHeight="1">
      <c r="A10" s="366" t="s">
        <v>27</v>
      </c>
      <c r="B10" s="367">
        <f>'部门收入总表02'!H7</f>
        <v>0</v>
      </c>
      <c r="C10" s="366" t="s">
        <v>28</v>
      </c>
      <c r="D10" s="525"/>
      <c r="E10" s="366" t="s">
        <v>29</v>
      </c>
      <c r="F10" s="367">
        <f>SUM(F11:F17)</f>
        <v>46</v>
      </c>
      <c r="G10" s="369" t="s">
        <v>30</v>
      </c>
      <c r="H10" s="526"/>
    </row>
    <row r="11" spans="1:8" s="29" customFormat="1" ht="15" customHeight="1">
      <c r="A11" s="366" t="s">
        <v>31</v>
      </c>
      <c r="B11" s="367">
        <f>'部门收入总表02'!I7</f>
        <v>0</v>
      </c>
      <c r="C11" s="366" t="s">
        <v>32</v>
      </c>
      <c r="D11" s="525"/>
      <c r="E11" s="527" t="s">
        <v>33</v>
      </c>
      <c r="F11" s="367">
        <f>'部门支出总表（分类）04'!L12</f>
        <v>46</v>
      </c>
      <c r="G11" s="369" t="s">
        <v>34</v>
      </c>
      <c r="H11" s="526"/>
    </row>
    <row r="12" spans="1:8" s="29" customFormat="1" ht="15" customHeight="1">
      <c r="A12" s="366" t="s">
        <v>35</v>
      </c>
      <c r="B12" s="367">
        <f>'部门收入总表02'!J7</f>
        <v>0</v>
      </c>
      <c r="C12" s="366" t="s">
        <v>36</v>
      </c>
      <c r="D12" s="525"/>
      <c r="E12" s="527" t="s">
        <v>37</v>
      </c>
      <c r="F12" s="367">
        <f>'部门支出总表（分类）04'!M12</f>
        <v>0</v>
      </c>
      <c r="G12" s="369" t="s">
        <v>38</v>
      </c>
      <c r="H12" s="526">
        <f>F12</f>
        <v>0</v>
      </c>
    </row>
    <row r="13" spans="1:8" s="29" customFormat="1" ht="15" customHeight="1">
      <c r="A13" s="366" t="s">
        <v>39</v>
      </c>
      <c r="B13" s="367">
        <f>'部门收入总表02'!K7</f>
        <v>0</v>
      </c>
      <c r="C13" s="366" t="s">
        <v>40</v>
      </c>
      <c r="D13" s="525"/>
      <c r="E13" s="527" t="s">
        <v>41</v>
      </c>
      <c r="F13" s="367">
        <f>'部门支出总表（分类）04'!N12</f>
        <v>0</v>
      </c>
      <c r="G13" s="369" t="s">
        <v>42</v>
      </c>
      <c r="H13" s="526"/>
    </row>
    <row r="14" spans="1:8" s="29" customFormat="1" ht="15" customHeight="1">
      <c r="A14" s="366" t="s">
        <v>43</v>
      </c>
      <c r="B14" s="367">
        <f>'部门收入总表02'!L7</f>
        <v>0</v>
      </c>
      <c r="C14" s="366" t="s">
        <v>44</v>
      </c>
      <c r="D14" s="525"/>
      <c r="E14" s="527" t="s">
        <v>45</v>
      </c>
      <c r="F14" s="367">
        <f>'部门支出总表（分类）04'!O12</f>
        <v>0</v>
      </c>
      <c r="G14" s="369" t="s">
        <v>46</v>
      </c>
      <c r="H14" s="526">
        <f>F9</f>
        <v>325.7</v>
      </c>
    </row>
    <row r="15" spans="1:8" s="29" customFormat="1" ht="15" customHeight="1">
      <c r="A15" s="366"/>
      <c r="B15" s="367"/>
      <c r="C15" s="366" t="s">
        <v>47</v>
      </c>
      <c r="D15" s="525"/>
      <c r="E15" s="527" t="s">
        <v>48</v>
      </c>
      <c r="F15" s="367">
        <f>'部门支出总表（分类）04'!P12</f>
        <v>0</v>
      </c>
      <c r="G15" s="369" t="s">
        <v>49</v>
      </c>
      <c r="H15" s="526">
        <f>F14</f>
        <v>0</v>
      </c>
    </row>
    <row r="16" spans="1:8" s="29" customFormat="1" ht="15" customHeight="1">
      <c r="A16" s="370"/>
      <c r="B16" s="367"/>
      <c r="C16" s="366" t="s">
        <v>50</v>
      </c>
      <c r="D16" s="525"/>
      <c r="E16" s="527" t="s">
        <v>51</v>
      </c>
      <c r="F16" s="367">
        <f>'部门支出总表（分类）04'!Q12</f>
        <v>0</v>
      </c>
      <c r="G16" s="369" t="s">
        <v>52</v>
      </c>
      <c r="H16" s="526">
        <f>F13</f>
        <v>0</v>
      </c>
    </row>
    <row r="17" spans="1:8" s="29" customFormat="1" ht="15" customHeight="1">
      <c r="A17" s="366"/>
      <c r="B17" s="367"/>
      <c r="C17" s="366" t="s">
        <v>53</v>
      </c>
      <c r="D17" s="525"/>
      <c r="E17" s="527" t="s">
        <v>54</v>
      </c>
      <c r="F17" s="367">
        <f>'部门支出总表（分类）04'!R12</f>
        <v>0</v>
      </c>
      <c r="G17" s="369" t="s">
        <v>55</v>
      </c>
      <c r="H17" s="526"/>
    </row>
    <row r="18" spans="1:8" s="29" customFormat="1" ht="15" customHeight="1">
      <c r="A18" s="366"/>
      <c r="B18" s="367"/>
      <c r="C18" s="371" t="s">
        <v>56</v>
      </c>
      <c r="D18" s="525"/>
      <c r="E18" s="366" t="s">
        <v>57</v>
      </c>
      <c r="F18" s="367">
        <f>'部门支出总表（分类）04'!S11</f>
        <v>0</v>
      </c>
      <c r="G18" s="369" t="s">
        <v>58</v>
      </c>
      <c r="H18" s="526"/>
    </row>
    <row r="19" spans="1:8" s="29" customFormat="1" ht="15" customHeight="1">
      <c r="A19" s="370"/>
      <c r="B19" s="367"/>
      <c r="C19" s="371" t="s">
        <v>59</v>
      </c>
      <c r="D19" s="525"/>
      <c r="E19" s="366" t="s">
        <v>60</v>
      </c>
      <c r="F19" s="367">
        <f>'部门支出总表（分类）04'!T11</f>
        <v>0</v>
      </c>
      <c r="G19" s="369" t="s">
        <v>61</v>
      </c>
      <c r="H19" s="526"/>
    </row>
    <row r="20" spans="1:8" s="29" customFormat="1" ht="15" customHeight="1">
      <c r="A20" s="370"/>
      <c r="B20" s="367"/>
      <c r="C20" s="371" t="s">
        <v>62</v>
      </c>
      <c r="D20" s="525"/>
      <c r="E20" s="366" t="s">
        <v>63</v>
      </c>
      <c r="F20" s="367">
        <f>'部门支出总表（分类）04'!U11</f>
        <v>0</v>
      </c>
      <c r="G20" s="369" t="s">
        <v>64</v>
      </c>
      <c r="H20" s="526"/>
    </row>
    <row r="21" spans="1:8" s="29" customFormat="1" ht="15" customHeight="1">
      <c r="A21" s="366"/>
      <c r="B21" s="367"/>
      <c r="C21" s="371" t="s">
        <v>65</v>
      </c>
      <c r="D21" s="525"/>
      <c r="E21" s="366"/>
      <c r="F21" s="367"/>
      <c r="G21" s="369"/>
      <c r="H21" s="526"/>
    </row>
    <row r="22" spans="1:8" s="29" customFormat="1" ht="15" customHeight="1">
      <c r="A22" s="366"/>
      <c r="B22" s="367"/>
      <c r="C22" s="371" t="s">
        <v>66</v>
      </c>
      <c r="D22" s="525"/>
      <c r="E22" s="366"/>
      <c r="F22" s="367"/>
      <c r="G22" s="369"/>
      <c r="H22" s="526"/>
    </row>
    <row r="23" spans="1:8" s="29" customFormat="1" ht="15" customHeight="1">
      <c r="A23" s="366"/>
      <c r="B23" s="367"/>
      <c r="C23" s="371" t="s">
        <v>67</v>
      </c>
      <c r="D23" s="525"/>
      <c r="E23" s="366"/>
      <c r="F23" s="367"/>
      <c r="G23" s="369"/>
      <c r="H23" s="526"/>
    </row>
    <row r="24" spans="1:8" s="29" customFormat="1" ht="15" customHeight="1">
      <c r="A24" s="366"/>
      <c r="B24" s="367"/>
      <c r="C24" s="371" t="s">
        <v>68</v>
      </c>
      <c r="D24" s="525"/>
      <c r="E24" s="366"/>
      <c r="F24" s="367"/>
      <c r="G24" s="369"/>
      <c r="H24" s="526"/>
    </row>
    <row r="25" spans="1:8" s="29" customFormat="1" ht="15" customHeight="1">
      <c r="A25" s="366"/>
      <c r="B25" s="367"/>
      <c r="C25" s="371" t="s">
        <v>69</v>
      </c>
      <c r="D25" s="525"/>
      <c r="E25" s="366"/>
      <c r="F25" s="367"/>
      <c r="G25" s="369"/>
      <c r="H25" s="526"/>
    </row>
    <row r="26" spans="1:8" s="29" customFormat="1" ht="15" customHeight="1">
      <c r="A26" s="372" t="s">
        <v>70</v>
      </c>
      <c r="B26" s="367">
        <f>SUM(B7:B25)</f>
        <v>2366.5</v>
      </c>
      <c r="C26" s="372" t="s">
        <v>71</v>
      </c>
      <c r="D26" s="367">
        <f>SUM(D6:D25)</f>
        <v>2366.5</v>
      </c>
      <c r="E26" s="372" t="s">
        <v>71</v>
      </c>
      <c r="F26" s="367">
        <f>SUM(F11:F25)+F6</f>
        <v>2366.5</v>
      </c>
      <c r="G26" s="528" t="s">
        <v>72</v>
      </c>
      <c r="H26" s="526">
        <f>SUM(H6:H25)</f>
        <v>2366.5</v>
      </c>
    </row>
    <row r="27" spans="1:8" s="29" customFormat="1" ht="15" customHeight="1">
      <c r="A27" s="366" t="s">
        <v>73</v>
      </c>
      <c r="B27" s="367">
        <f>'部门收入总表02'!M7</f>
        <v>0</v>
      </c>
      <c r="C27" s="366"/>
      <c r="D27" s="367"/>
      <c r="E27" s="366"/>
      <c r="F27" s="367"/>
      <c r="G27" s="528"/>
      <c r="H27" s="526"/>
    </row>
    <row r="28" spans="1:8" s="29" customFormat="1" ht="13.5" customHeight="1">
      <c r="A28" s="372" t="s">
        <v>74</v>
      </c>
      <c r="B28" s="367">
        <f>B26+B27</f>
        <v>2366.5</v>
      </c>
      <c r="C28" s="372" t="s">
        <v>75</v>
      </c>
      <c r="D28" s="367">
        <f>D26</f>
        <v>2366.5</v>
      </c>
      <c r="E28" s="372" t="s">
        <v>75</v>
      </c>
      <c r="F28" s="367">
        <f>F26</f>
        <v>2366.5</v>
      </c>
      <c r="G28" s="528" t="s">
        <v>75</v>
      </c>
      <c r="H28" s="526">
        <f>H26</f>
        <v>2366.5</v>
      </c>
    </row>
    <row r="29" spans="1:6" ht="14.25" customHeight="1">
      <c r="A29" s="529"/>
      <c r="B29" s="529"/>
      <c r="C29" s="529"/>
      <c r="D29" s="529"/>
      <c r="E29" s="529"/>
      <c r="F29" s="529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D11" sqref="D11"/>
    </sheetView>
  </sheetViews>
  <sheetFormatPr defaultColWidth="6.875" defaultRowHeight="22.5" customHeight="1"/>
  <cols>
    <col min="1" max="3" width="3.625" style="375" customWidth="1"/>
    <col min="4" max="4" width="11.125" style="375" customWidth="1"/>
    <col min="5" max="5" width="22.875" style="375" customWidth="1"/>
    <col min="6" max="6" width="12.125" style="375" customWidth="1"/>
    <col min="7" max="12" width="10.375" style="375" customWidth="1"/>
    <col min="13" max="246" width="6.75390625" style="375" customWidth="1"/>
    <col min="247" max="251" width="6.75390625" style="376" customWidth="1"/>
    <col min="252" max="252" width="6.875" style="377" customWidth="1"/>
    <col min="253" max="16384" width="6.875" style="377" customWidth="1"/>
  </cols>
  <sheetData>
    <row r="1" spans="12:252" ht="22.5" customHeight="1">
      <c r="L1" s="375" t="s">
        <v>202</v>
      </c>
      <c r="IR1"/>
    </row>
    <row r="2" spans="1:252" ht="22.5" customHeight="1">
      <c r="A2" s="378" t="s">
        <v>203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IR2"/>
    </row>
    <row r="3" spans="1:252" ht="22.5" customHeight="1">
      <c r="A3" s="6" t="s">
        <v>2</v>
      </c>
      <c r="B3" s="6"/>
      <c r="C3" s="6"/>
      <c r="D3" s="6"/>
      <c r="E3" s="6"/>
      <c r="K3" s="389" t="s">
        <v>78</v>
      </c>
      <c r="L3" s="389"/>
      <c r="IR3"/>
    </row>
    <row r="4" spans="1:252" ht="22.5" customHeight="1">
      <c r="A4" s="379" t="s">
        <v>98</v>
      </c>
      <c r="B4" s="379"/>
      <c r="C4" s="380"/>
      <c r="D4" s="381" t="s">
        <v>130</v>
      </c>
      <c r="E4" s="382" t="s">
        <v>99</v>
      </c>
      <c r="F4" s="381" t="s">
        <v>171</v>
      </c>
      <c r="G4" s="383" t="s">
        <v>204</v>
      </c>
      <c r="H4" s="381" t="s">
        <v>205</v>
      </c>
      <c r="I4" s="381" t="s">
        <v>206</v>
      </c>
      <c r="J4" s="381" t="s">
        <v>207</v>
      </c>
      <c r="K4" s="381" t="s">
        <v>208</v>
      </c>
      <c r="L4" s="381" t="s">
        <v>191</v>
      </c>
      <c r="IR4"/>
    </row>
    <row r="5" spans="1:252" ht="18" customHeight="1">
      <c r="A5" s="381" t="s">
        <v>101</v>
      </c>
      <c r="B5" s="384" t="s">
        <v>102</v>
      </c>
      <c r="C5" s="382" t="s">
        <v>103</v>
      </c>
      <c r="D5" s="381"/>
      <c r="E5" s="382"/>
      <c r="F5" s="381"/>
      <c r="G5" s="383"/>
      <c r="H5" s="381"/>
      <c r="I5" s="381"/>
      <c r="J5" s="381"/>
      <c r="K5" s="381"/>
      <c r="L5" s="381"/>
      <c r="IR5"/>
    </row>
    <row r="6" spans="1:252" ht="18" customHeight="1">
      <c r="A6" s="381"/>
      <c r="B6" s="384"/>
      <c r="C6" s="382"/>
      <c r="D6" s="381"/>
      <c r="E6" s="382"/>
      <c r="F6" s="381"/>
      <c r="G6" s="383"/>
      <c r="H6" s="381"/>
      <c r="I6" s="381"/>
      <c r="J6" s="381"/>
      <c r="K6" s="381"/>
      <c r="L6" s="381"/>
      <c r="IR6"/>
    </row>
    <row r="7" spans="1:252" ht="22.5" customHeight="1">
      <c r="A7" s="385" t="s">
        <v>93</v>
      </c>
      <c r="B7" s="385" t="s">
        <v>93</v>
      </c>
      <c r="C7" s="385" t="s">
        <v>93</v>
      </c>
      <c r="D7" s="385" t="s">
        <v>93</v>
      </c>
      <c r="E7" s="385" t="s">
        <v>93</v>
      </c>
      <c r="F7" s="385">
        <v>1</v>
      </c>
      <c r="G7" s="385">
        <v>2</v>
      </c>
      <c r="H7" s="385">
        <v>3</v>
      </c>
      <c r="I7" s="385">
        <v>4</v>
      </c>
      <c r="J7" s="385">
        <v>5</v>
      </c>
      <c r="K7" s="385">
        <v>6</v>
      </c>
      <c r="L7" s="385">
        <v>7</v>
      </c>
      <c r="M7" s="388"/>
      <c r="N7" s="390"/>
      <c r="IR7"/>
    </row>
    <row r="8" spans="1:14" ht="22.5" customHeight="1">
      <c r="A8" s="113"/>
      <c r="B8" s="113"/>
      <c r="C8" s="113"/>
      <c r="D8" s="260" t="s">
        <v>94</v>
      </c>
      <c r="E8" s="113" t="s">
        <v>95</v>
      </c>
      <c r="F8" s="112">
        <f>F9</f>
        <v>325.7</v>
      </c>
      <c r="G8" s="112">
        <f aca="true" t="shared" si="0" ref="G8:L8">G9</f>
        <v>325.7</v>
      </c>
      <c r="H8" s="112">
        <f t="shared" si="0"/>
        <v>0</v>
      </c>
      <c r="I8" s="112">
        <f t="shared" si="0"/>
        <v>0</v>
      </c>
      <c r="J8" s="112">
        <f t="shared" si="0"/>
        <v>0</v>
      </c>
      <c r="K8" s="112">
        <f t="shared" si="0"/>
        <v>0</v>
      </c>
      <c r="L8" s="112">
        <f t="shared" si="0"/>
        <v>0</v>
      </c>
      <c r="M8" s="388"/>
      <c r="N8" s="390"/>
    </row>
    <row r="9" spans="1:14" ht="22.5" customHeight="1">
      <c r="A9" s="113">
        <v>213</v>
      </c>
      <c r="B9" s="113"/>
      <c r="C9" s="113"/>
      <c r="D9" s="113"/>
      <c r="E9" s="113" t="s">
        <v>104</v>
      </c>
      <c r="F9" s="112">
        <f>F10</f>
        <v>325.7</v>
      </c>
      <c r="G9" s="112">
        <f aca="true" t="shared" si="1" ref="G9:L9">G10</f>
        <v>325.7</v>
      </c>
      <c r="H9" s="112">
        <f t="shared" si="1"/>
        <v>0</v>
      </c>
      <c r="I9" s="112">
        <f t="shared" si="1"/>
        <v>0</v>
      </c>
      <c r="J9" s="112">
        <f t="shared" si="1"/>
        <v>0</v>
      </c>
      <c r="K9" s="112">
        <f t="shared" si="1"/>
        <v>0</v>
      </c>
      <c r="L9" s="112">
        <f t="shared" si="1"/>
        <v>0</v>
      </c>
      <c r="M9" s="388"/>
      <c r="N9" s="390"/>
    </row>
    <row r="10" spans="1:14" ht="22.5" customHeight="1">
      <c r="A10" s="113"/>
      <c r="B10" s="113" t="s">
        <v>105</v>
      </c>
      <c r="C10" s="113"/>
      <c r="D10" s="113"/>
      <c r="E10" s="113" t="s">
        <v>106</v>
      </c>
      <c r="F10" s="112">
        <f>F11+F12</f>
        <v>325.7</v>
      </c>
      <c r="G10" s="112">
        <f aca="true" t="shared" si="2" ref="G10:L10">G11+G12</f>
        <v>325.7</v>
      </c>
      <c r="H10" s="112">
        <f t="shared" si="2"/>
        <v>0</v>
      </c>
      <c r="I10" s="112">
        <f t="shared" si="2"/>
        <v>0</v>
      </c>
      <c r="J10" s="112">
        <f t="shared" si="2"/>
        <v>0</v>
      </c>
      <c r="K10" s="112">
        <f t="shared" si="2"/>
        <v>0</v>
      </c>
      <c r="L10" s="112">
        <f t="shared" si="2"/>
        <v>0</v>
      </c>
      <c r="M10" s="388"/>
      <c r="N10" s="390"/>
    </row>
    <row r="11" spans="1:252" s="374" customFormat="1" ht="23.25" customHeight="1">
      <c r="A11" s="386" t="str">
        <f>'个人家庭(政府预算)11'!A10</f>
        <v>213</v>
      </c>
      <c r="B11" s="386" t="str">
        <f>'个人家庭(政府预算)11'!B10</f>
        <v>03</v>
      </c>
      <c r="C11" s="386" t="str">
        <f>'个人家庭(政府预算)11'!C10</f>
        <v>01</v>
      </c>
      <c r="D11" s="386"/>
      <c r="E11" s="386" t="str">
        <f>'个人家庭(政府预算)11'!E10</f>
        <v>行政运行</v>
      </c>
      <c r="F11" s="387">
        <f>SUM(G11:L11)</f>
        <v>325.7</v>
      </c>
      <c r="G11" s="387">
        <f>'一般-个人和家庭19'!G11</f>
        <v>325.7</v>
      </c>
      <c r="H11" s="387">
        <f>'一般-个人和家庭19'!H11</f>
        <v>0</v>
      </c>
      <c r="I11" s="387">
        <f>'一般-个人和家庭19'!I11</f>
        <v>0</v>
      </c>
      <c r="J11" s="387">
        <f>'一般-个人和家庭19'!J11</f>
        <v>0</v>
      </c>
      <c r="K11" s="387">
        <f>'一般-个人和家庭19'!K11</f>
        <v>0</v>
      </c>
      <c r="L11" s="391">
        <f>'一般-个人和家庭19'!L11</f>
        <v>0</v>
      </c>
      <c r="M11" s="388"/>
      <c r="N11" s="392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8"/>
      <c r="DE11" s="388"/>
      <c r="DF11" s="388"/>
      <c r="DG11" s="388"/>
      <c r="DH11" s="388"/>
      <c r="DI11" s="388"/>
      <c r="DJ11" s="388"/>
      <c r="DK11" s="388"/>
      <c r="DL11" s="388"/>
      <c r="DM11" s="388"/>
      <c r="DN11" s="388"/>
      <c r="DO11" s="388"/>
      <c r="DP11" s="388"/>
      <c r="DQ11" s="388"/>
      <c r="DR11" s="388"/>
      <c r="DS11" s="388"/>
      <c r="DT11" s="388"/>
      <c r="DU11" s="388"/>
      <c r="DV11" s="388"/>
      <c r="DW11" s="388"/>
      <c r="DX11" s="388"/>
      <c r="DY11" s="388"/>
      <c r="DZ11" s="388"/>
      <c r="EA11" s="388"/>
      <c r="EB11" s="388"/>
      <c r="EC11" s="388"/>
      <c r="ED11" s="388"/>
      <c r="EE11" s="388"/>
      <c r="EF11" s="388"/>
      <c r="EG11" s="388"/>
      <c r="EH11" s="388"/>
      <c r="EI11" s="388"/>
      <c r="EJ11" s="388"/>
      <c r="EK11" s="388"/>
      <c r="EL11" s="388"/>
      <c r="EM11" s="388"/>
      <c r="EN11" s="388"/>
      <c r="EO11" s="388"/>
      <c r="EP11" s="388"/>
      <c r="EQ11" s="388"/>
      <c r="ER11" s="388"/>
      <c r="ES11" s="388"/>
      <c r="ET11" s="388"/>
      <c r="EU11" s="388"/>
      <c r="EV11" s="388"/>
      <c r="EW11" s="388"/>
      <c r="EX11" s="388"/>
      <c r="EY11" s="388"/>
      <c r="EZ11" s="388"/>
      <c r="FA11" s="388"/>
      <c r="FB11" s="388"/>
      <c r="FC11" s="388"/>
      <c r="FD11" s="388"/>
      <c r="FE11" s="388"/>
      <c r="FF11" s="388"/>
      <c r="FG11" s="388"/>
      <c r="FH11" s="388"/>
      <c r="FI11" s="388"/>
      <c r="FJ11" s="388"/>
      <c r="FK11" s="388"/>
      <c r="FL11" s="388"/>
      <c r="FM11" s="388"/>
      <c r="FN11" s="388"/>
      <c r="FO11" s="388"/>
      <c r="FP11" s="388"/>
      <c r="FQ11" s="388"/>
      <c r="FR11" s="388"/>
      <c r="FS11" s="388"/>
      <c r="FT11" s="388"/>
      <c r="FU11" s="388"/>
      <c r="FV11" s="388"/>
      <c r="FW11" s="388"/>
      <c r="FX11" s="388"/>
      <c r="FY11" s="388"/>
      <c r="FZ11" s="388"/>
      <c r="GA11" s="388"/>
      <c r="GB11" s="388"/>
      <c r="GC11" s="388"/>
      <c r="GD11" s="388"/>
      <c r="GE11" s="388"/>
      <c r="GF11" s="388"/>
      <c r="GG11" s="388"/>
      <c r="GH11" s="388"/>
      <c r="GI11" s="388"/>
      <c r="GJ11" s="388"/>
      <c r="GK11" s="388"/>
      <c r="GL11" s="388"/>
      <c r="GM11" s="388"/>
      <c r="GN11" s="388"/>
      <c r="GO11" s="388"/>
      <c r="GP11" s="388"/>
      <c r="GQ11" s="388"/>
      <c r="GR11" s="388"/>
      <c r="GS11" s="388"/>
      <c r="GT11" s="388"/>
      <c r="GU11" s="388"/>
      <c r="GV11" s="388"/>
      <c r="GW11" s="388"/>
      <c r="GX11" s="388"/>
      <c r="GY11" s="388"/>
      <c r="GZ11" s="388"/>
      <c r="HA11" s="388"/>
      <c r="HB11" s="388"/>
      <c r="HC11" s="388"/>
      <c r="HD11" s="388"/>
      <c r="HE11" s="388"/>
      <c r="HF11" s="388"/>
      <c r="HG11" s="388"/>
      <c r="HH11" s="388"/>
      <c r="HI11" s="388"/>
      <c r="HJ11" s="388"/>
      <c r="HK11" s="388"/>
      <c r="HL11" s="388"/>
      <c r="HM11" s="388"/>
      <c r="HN11" s="388"/>
      <c r="HO11" s="388"/>
      <c r="HP11" s="388"/>
      <c r="HQ11" s="388"/>
      <c r="HR11" s="388"/>
      <c r="HS11" s="388"/>
      <c r="HT11" s="388"/>
      <c r="HU11" s="388"/>
      <c r="HV11" s="388"/>
      <c r="HW11" s="388"/>
      <c r="HX11" s="388"/>
      <c r="HY11" s="388"/>
      <c r="HZ11" s="388"/>
      <c r="IA11" s="388"/>
      <c r="IB11" s="388"/>
      <c r="IC11" s="388"/>
      <c r="ID11" s="388"/>
      <c r="IE11" s="388"/>
      <c r="IF11" s="388"/>
      <c r="IG11" s="388"/>
      <c r="IH11" s="388"/>
      <c r="II11" s="388"/>
      <c r="IJ11" s="388"/>
      <c r="IK11" s="388"/>
      <c r="IL11" s="388"/>
      <c r="IM11" s="393"/>
      <c r="IN11" s="393"/>
      <c r="IO11" s="393"/>
      <c r="IP11" s="393"/>
      <c r="IQ11" s="393"/>
      <c r="IR11" s="29"/>
    </row>
    <row r="12" spans="1:252" ht="27.75" customHeight="1">
      <c r="A12" s="388"/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IR12"/>
    </row>
    <row r="13" spans="1:252" ht="22.5" customHeight="1">
      <c r="A13" s="388"/>
      <c r="B13" s="388"/>
      <c r="C13" s="388"/>
      <c r="D13" s="388"/>
      <c r="E13" s="388"/>
      <c r="F13" s="388"/>
      <c r="H13" s="388"/>
      <c r="I13" s="388"/>
      <c r="J13" s="388"/>
      <c r="K13" s="388"/>
      <c r="L13" s="388"/>
      <c r="M13" s="392"/>
      <c r="IR13"/>
    </row>
    <row r="14" spans="1:252" ht="22.5" customHeight="1">
      <c r="A14" s="388"/>
      <c r="B14" s="388"/>
      <c r="C14" s="388"/>
      <c r="D14" s="388"/>
      <c r="E14" s="388"/>
      <c r="F14" s="388"/>
      <c r="H14" s="388"/>
      <c r="I14" s="388"/>
      <c r="J14" s="388"/>
      <c r="K14" s="388"/>
      <c r="L14" s="388"/>
      <c r="M14" s="390"/>
      <c r="IR14"/>
    </row>
    <row r="15" spans="1:252" ht="22.5" customHeight="1">
      <c r="A15" s="388"/>
      <c r="B15" s="388"/>
      <c r="C15" s="388"/>
      <c r="D15" s="388"/>
      <c r="E15" s="388"/>
      <c r="F15" s="388"/>
      <c r="H15" s="388"/>
      <c r="I15" s="388"/>
      <c r="J15" s="388"/>
      <c r="K15" s="388"/>
      <c r="L15" s="388"/>
      <c r="M15" s="390"/>
      <c r="IR15"/>
    </row>
    <row r="16" spans="1:252" ht="22.5" customHeight="1">
      <c r="A16" s="388"/>
      <c r="E16" s="388"/>
      <c r="F16" s="388"/>
      <c r="H16" s="388"/>
      <c r="I16" s="388"/>
      <c r="J16" s="388"/>
      <c r="K16" s="388"/>
      <c r="L16" s="388"/>
      <c r="M16" s="390"/>
      <c r="IR16"/>
    </row>
    <row r="17" spans="1:252" ht="22.5" customHeight="1">
      <c r="A17" s="388"/>
      <c r="H17" s="388"/>
      <c r="I17" s="388"/>
      <c r="J17" s="388"/>
      <c r="K17" s="388"/>
      <c r="L17" s="388"/>
      <c r="M17" s="390"/>
      <c r="IR17"/>
    </row>
    <row r="18" spans="8:252" ht="22.5" customHeight="1">
      <c r="H18" s="388"/>
      <c r="I18" s="388"/>
      <c r="J18" s="388"/>
      <c r="K18" s="388"/>
      <c r="L18" s="388"/>
      <c r="M18" s="390"/>
      <c r="IR18"/>
    </row>
    <row r="19" spans="8:252" ht="22.5" customHeight="1">
      <c r="H19" s="388"/>
      <c r="I19" s="388"/>
      <c r="J19" s="388"/>
      <c r="K19" s="388"/>
      <c r="M19" s="390"/>
      <c r="IR19"/>
    </row>
    <row r="20" spans="1:252" ht="22.5" customHeight="1">
      <c r="A20"/>
      <c r="B20"/>
      <c r="C20"/>
      <c r="D20"/>
      <c r="E20"/>
      <c r="F20"/>
      <c r="G20"/>
      <c r="H20" s="388"/>
      <c r="M20" s="39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9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9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9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90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9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9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39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39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39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D10" sqref="D10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209</v>
      </c>
    </row>
    <row r="2" spans="1:11" ht="27" customHeight="1">
      <c r="A2" s="87" t="s">
        <v>210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4.25" customHeight="1">
      <c r="A3" s="6" t="s">
        <v>2</v>
      </c>
      <c r="B3" s="6"/>
      <c r="C3" s="6"/>
      <c r="D3" s="6"/>
      <c r="E3" s="6"/>
      <c r="J3" s="249" t="s">
        <v>78</v>
      </c>
      <c r="K3" s="249"/>
    </row>
    <row r="4" spans="1:11" ht="33" customHeight="1">
      <c r="A4" s="245" t="s">
        <v>98</v>
      </c>
      <c r="B4" s="245"/>
      <c r="C4" s="245"/>
      <c r="D4" s="92" t="s">
        <v>194</v>
      </c>
      <c r="E4" s="92" t="s">
        <v>131</v>
      </c>
      <c r="F4" s="92" t="s">
        <v>119</v>
      </c>
      <c r="G4" s="92"/>
      <c r="H4" s="92"/>
      <c r="I4" s="92"/>
      <c r="J4" s="92"/>
      <c r="K4" s="92"/>
    </row>
    <row r="5" spans="1:11" ht="14.25" customHeight="1">
      <c r="A5" s="92" t="s">
        <v>101</v>
      </c>
      <c r="B5" s="92" t="s">
        <v>102</v>
      </c>
      <c r="C5" s="92" t="s">
        <v>103</v>
      </c>
      <c r="D5" s="92"/>
      <c r="E5" s="92"/>
      <c r="F5" s="92" t="s">
        <v>90</v>
      </c>
      <c r="G5" s="92" t="s">
        <v>211</v>
      </c>
      <c r="H5" s="92" t="s">
        <v>208</v>
      </c>
      <c r="I5" s="92" t="s">
        <v>212</v>
      </c>
      <c r="J5" s="92" t="s">
        <v>204</v>
      </c>
      <c r="K5" s="92" t="s">
        <v>213</v>
      </c>
    </row>
    <row r="6" spans="1:11" ht="32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32.25" customHeight="1">
      <c r="A7" s="113"/>
      <c r="B7" s="113"/>
      <c r="C7" s="113"/>
      <c r="D7" s="260" t="s">
        <v>94</v>
      </c>
      <c r="E7" s="113" t="s">
        <v>95</v>
      </c>
      <c r="F7" s="112">
        <f aca="true" t="shared" si="0" ref="F7:K7">F8</f>
        <v>325.7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325.7</v>
      </c>
      <c r="K7" s="112">
        <f t="shared" si="0"/>
        <v>0</v>
      </c>
    </row>
    <row r="8" spans="1:11" ht="32.25" customHeight="1">
      <c r="A8" s="113">
        <v>213</v>
      </c>
      <c r="B8" s="113"/>
      <c r="C8" s="113"/>
      <c r="D8" s="113"/>
      <c r="E8" s="113" t="s">
        <v>104</v>
      </c>
      <c r="F8" s="112">
        <f aca="true" t="shared" si="1" ref="F8:K8">F9</f>
        <v>325.7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325.7</v>
      </c>
      <c r="K8" s="112">
        <f t="shared" si="1"/>
        <v>0</v>
      </c>
    </row>
    <row r="9" spans="1:11" ht="32.25" customHeight="1">
      <c r="A9" s="113"/>
      <c r="B9" s="113" t="s">
        <v>105</v>
      </c>
      <c r="C9" s="113"/>
      <c r="D9" s="113"/>
      <c r="E9" s="113" t="s">
        <v>106</v>
      </c>
      <c r="F9" s="112">
        <f aca="true" t="shared" si="2" ref="F9:K9">F10+F11</f>
        <v>325.7</v>
      </c>
      <c r="G9" s="112">
        <f t="shared" si="2"/>
        <v>0</v>
      </c>
      <c r="H9" s="112">
        <f t="shared" si="2"/>
        <v>0</v>
      </c>
      <c r="I9" s="112">
        <f t="shared" si="2"/>
        <v>0</v>
      </c>
      <c r="J9" s="112">
        <f t="shared" si="2"/>
        <v>325.7</v>
      </c>
      <c r="K9" s="112">
        <f t="shared" si="2"/>
        <v>0</v>
      </c>
    </row>
    <row r="10" spans="1:11" s="29" customFormat="1" ht="24.75" customHeight="1">
      <c r="A10" s="128" t="str">
        <f>'一般-工资福利15'!A11</f>
        <v>213</v>
      </c>
      <c r="B10" s="128" t="str">
        <f>'一般-工资福利15'!B11</f>
        <v>03</v>
      </c>
      <c r="C10" s="128" t="str">
        <f>'一般-工资福利15'!C11</f>
        <v>01</v>
      </c>
      <c r="D10" s="128"/>
      <c r="E10" s="128" t="str">
        <f>'一般-工资福利15'!E11</f>
        <v>行政运行</v>
      </c>
      <c r="F10" s="246">
        <f>SUM(G10:K10)</f>
        <v>325.7</v>
      </c>
      <c r="G10" s="246">
        <f>'个人家庭(政府预算)(2)20'!G10</f>
        <v>0</v>
      </c>
      <c r="H10" s="246">
        <f>'个人家庭(政府预算)(2)20'!H10</f>
        <v>0</v>
      </c>
      <c r="I10" s="246">
        <f>'个人家庭(政府预算)(2)20'!I10</f>
        <v>0</v>
      </c>
      <c r="J10" s="246">
        <f>'个人家庭(政府预算)(2)20'!J10</f>
        <v>325.7</v>
      </c>
      <c r="K10" s="246">
        <f>'个人家庭(政府预算)(2)20'!K10</f>
        <v>0</v>
      </c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3" sqref="A3:C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56"/>
      <c r="B1" s="357"/>
      <c r="C1" s="357"/>
      <c r="D1" s="357"/>
      <c r="E1" s="357"/>
      <c r="F1" s="358" t="s">
        <v>214</v>
      </c>
    </row>
    <row r="2" spans="1:6" ht="24" customHeight="1">
      <c r="A2" s="359" t="s">
        <v>215</v>
      </c>
      <c r="B2" s="359"/>
      <c r="C2" s="359"/>
      <c r="D2" s="359"/>
      <c r="E2" s="359"/>
      <c r="F2" s="359"/>
    </row>
    <row r="3" spans="1:6" ht="14.25" customHeight="1">
      <c r="A3" s="360" t="s">
        <v>2</v>
      </c>
      <c r="B3" s="360"/>
      <c r="C3" s="360"/>
      <c r="D3" s="361"/>
      <c r="E3" s="361"/>
      <c r="F3" s="362" t="s">
        <v>3</v>
      </c>
    </row>
    <row r="4" spans="1:6" ht="17.25" customHeight="1">
      <c r="A4" s="363" t="s">
        <v>4</v>
      </c>
      <c r="B4" s="363"/>
      <c r="C4" s="363" t="s">
        <v>5</v>
      </c>
      <c r="D4" s="363"/>
      <c r="E4" s="363"/>
      <c r="F4" s="363"/>
    </row>
    <row r="5" spans="1:6" ht="17.25" customHeight="1">
      <c r="A5" s="364" t="s">
        <v>6</v>
      </c>
      <c r="B5" s="364" t="s">
        <v>7</v>
      </c>
      <c r="C5" s="365" t="s">
        <v>6</v>
      </c>
      <c r="D5" s="364" t="s">
        <v>81</v>
      </c>
      <c r="E5" s="365" t="s">
        <v>216</v>
      </c>
      <c r="F5" s="364" t="s">
        <v>217</v>
      </c>
    </row>
    <row r="6" spans="1:6" s="29" customFormat="1" ht="15" customHeight="1">
      <c r="A6" s="366" t="s">
        <v>218</v>
      </c>
      <c r="B6" s="367">
        <f>SUM(B7:B8)</f>
        <v>2366.5</v>
      </c>
      <c r="C6" s="366" t="s">
        <v>12</v>
      </c>
      <c r="D6" s="247">
        <f>SUM(E6:F6)</f>
        <v>0</v>
      </c>
      <c r="E6" s="368"/>
      <c r="F6" s="368"/>
    </row>
    <row r="7" spans="1:6" s="29" customFormat="1" ht="15" customHeight="1">
      <c r="A7" s="366" t="s">
        <v>219</v>
      </c>
      <c r="B7" s="367">
        <v>2086.5</v>
      </c>
      <c r="C7" s="369" t="s">
        <v>16</v>
      </c>
      <c r="D7" s="247">
        <f aca="true" t="shared" si="0" ref="D7:D26">SUM(E7:F7)</f>
        <v>0</v>
      </c>
      <c r="E7" s="368"/>
      <c r="F7" s="368"/>
    </row>
    <row r="8" spans="1:6" s="29" customFormat="1" ht="15" customHeight="1">
      <c r="A8" s="366" t="s">
        <v>19</v>
      </c>
      <c r="B8" s="367">
        <v>280</v>
      </c>
      <c r="C8" s="366" t="s">
        <v>20</v>
      </c>
      <c r="D8" s="247">
        <f t="shared" si="0"/>
        <v>0</v>
      </c>
      <c r="E8" s="368"/>
      <c r="F8" s="368"/>
    </row>
    <row r="9" spans="1:6" s="29" customFormat="1" ht="15" customHeight="1">
      <c r="A9" s="366" t="s">
        <v>220</v>
      </c>
      <c r="B9" s="367">
        <f>'政府性基金22'!F8</f>
        <v>0</v>
      </c>
      <c r="C9" s="366" t="s">
        <v>24</v>
      </c>
      <c r="D9" s="247">
        <f t="shared" si="0"/>
        <v>0</v>
      </c>
      <c r="E9" s="368"/>
      <c r="F9" s="368"/>
    </row>
    <row r="10" spans="1:6" s="29" customFormat="1" ht="15" customHeight="1">
      <c r="A10" s="366"/>
      <c r="B10" s="367"/>
      <c r="C10" s="366" t="s">
        <v>28</v>
      </c>
      <c r="D10" s="247"/>
      <c r="E10" s="368"/>
      <c r="F10" s="368">
        <f>B9</f>
        <v>0</v>
      </c>
    </row>
    <row r="11" spans="1:6" s="29" customFormat="1" ht="15" customHeight="1">
      <c r="A11" s="366"/>
      <c r="B11" s="367"/>
      <c r="C11" s="366" t="s">
        <v>32</v>
      </c>
      <c r="D11" s="247">
        <f aca="true" t="shared" si="1" ref="D11:D16">SUM(E11:F11)</f>
        <v>0</v>
      </c>
      <c r="E11" s="368"/>
      <c r="F11" s="368"/>
    </row>
    <row r="12" spans="1:6" s="29" customFormat="1" ht="15" customHeight="1">
      <c r="A12" s="366"/>
      <c r="B12" s="367"/>
      <c r="C12" s="366" t="s">
        <v>36</v>
      </c>
      <c r="D12" s="247">
        <f t="shared" si="1"/>
        <v>0</v>
      </c>
      <c r="E12" s="368"/>
      <c r="F12" s="368"/>
    </row>
    <row r="13" spans="1:6" s="29" customFormat="1" ht="15" customHeight="1">
      <c r="A13" s="366"/>
      <c r="B13" s="367"/>
      <c r="C13" s="366" t="s">
        <v>40</v>
      </c>
      <c r="D13" s="247">
        <f t="shared" si="1"/>
        <v>0</v>
      </c>
      <c r="E13" s="368"/>
      <c r="F13" s="368"/>
    </row>
    <row r="14" spans="1:6" s="29" customFormat="1" ht="15" customHeight="1">
      <c r="A14" s="370"/>
      <c r="B14" s="367"/>
      <c r="C14" s="366" t="s">
        <v>44</v>
      </c>
      <c r="D14" s="247">
        <f t="shared" si="1"/>
        <v>0</v>
      </c>
      <c r="E14" s="368"/>
      <c r="F14" s="368"/>
    </row>
    <row r="15" spans="1:6" s="29" customFormat="1" ht="15" customHeight="1">
      <c r="A15" s="366"/>
      <c r="B15" s="367"/>
      <c r="C15" s="366" t="s">
        <v>47</v>
      </c>
      <c r="D15" s="247">
        <f t="shared" si="1"/>
        <v>0</v>
      </c>
      <c r="E15" s="368"/>
      <c r="F15" s="368"/>
    </row>
    <row r="16" spans="1:6" s="29" customFormat="1" ht="15" customHeight="1">
      <c r="A16" s="366"/>
      <c r="B16" s="367"/>
      <c r="C16" s="366" t="s">
        <v>50</v>
      </c>
      <c r="D16" s="247">
        <f t="shared" si="1"/>
        <v>2366.5</v>
      </c>
      <c r="E16" s="368">
        <f>B6</f>
        <v>2366.5</v>
      </c>
      <c r="F16" s="368"/>
    </row>
    <row r="17" spans="1:6" s="29" customFormat="1" ht="15" customHeight="1">
      <c r="A17" s="366"/>
      <c r="B17" s="367"/>
      <c r="C17" s="366" t="s">
        <v>53</v>
      </c>
      <c r="D17" s="247">
        <f t="shared" si="0"/>
        <v>0</v>
      </c>
      <c r="E17" s="368"/>
      <c r="F17" s="368"/>
    </row>
    <row r="18" spans="1:6" s="29" customFormat="1" ht="15" customHeight="1">
      <c r="A18" s="366"/>
      <c r="B18" s="367"/>
      <c r="C18" s="371" t="s">
        <v>56</v>
      </c>
      <c r="D18" s="247">
        <f t="shared" si="0"/>
        <v>0</v>
      </c>
      <c r="E18" s="368"/>
      <c r="F18" s="368"/>
    </row>
    <row r="19" spans="1:6" s="29" customFormat="1" ht="15" customHeight="1">
      <c r="A19" s="366"/>
      <c r="B19" s="367"/>
      <c r="C19" s="371" t="s">
        <v>59</v>
      </c>
      <c r="D19" s="247">
        <f t="shared" si="0"/>
        <v>0</v>
      </c>
      <c r="E19" s="368"/>
      <c r="F19" s="368"/>
    </row>
    <row r="20" spans="1:6" s="29" customFormat="1" ht="15" customHeight="1">
      <c r="A20" s="366"/>
      <c r="B20" s="367"/>
      <c r="C20" s="371" t="s">
        <v>62</v>
      </c>
      <c r="D20" s="247">
        <f t="shared" si="0"/>
        <v>0</v>
      </c>
      <c r="E20" s="368"/>
      <c r="F20" s="368"/>
    </row>
    <row r="21" spans="1:6" s="29" customFormat="1" ht="15" customHeight="1">
      <c r="A21" s="366"/>
      <c r="B21" s="367"/>
      <c r="C21" s="371" t="s">
        <v>65</v>
      </c>
      <c r="D21" s="247">
        <f t="shared" si="0"/>
        <v>0</v>
      </c>
      <c r="E21" s="368"/>
      <c r="F21" s="368"/>
    </row>
    <row r="22" spans="1:6" s="29" customFormat="1" ht="15" customHeight="1">
      <c r="A22" s="366"/>
      <c r="B22" s="367"/>
      <c r="C22" s="371" t="s">
        <v>66</v>
      </c>
      <c r="D22" s="247">
        <f t="shared" si="0"/>
        <v>0</v>
      </c>
      <c r="E22" s="368"/>
      <c r="F22" s="368"/>
    </row>
    <row r="23" spans="1:6" s="29" customFormat="1" ht="15" customHeight="1">
      <c r="A23" s="366"/>
      <c r="B23" s="367"/>
      <c r="C23" s="371" t="s">
        <v>67</v>
      </c>
      <c r="D23" s="247">
        <f t="shared" si="0"/>
        <v>0</v>
      </c>
      <c r="E23" s="368"/>
      <c r="F23" s="368"/>
    </row>
    <row r="24" spans="1:6" s="29" customFormat="1" ht="15" customHeight="1">
      <c r="A24" s="366"/>
      <c r="B24" s="367"/>
      <c r="C24" s="371" t="s">
        <v>68</v>
      </c>
      <c r="D24" s="247">
        <f t="shared" si="0"/>
        <v>0</v>
      </c>
      <c r="E24" s="368"/>
      <c r="F24" s="368"/>
    </row>
    <row r="25" spans="1:6" s="29" customFormat="1" ht="15" customHeight="1">
      <c r="A25" s="366"/>
      <c r="B25" s="367"/>
      <c r="C25" s="371" t="s">
        <v>69</v>
      </c>
      <c r="D25" s="247">
        <f t="shared" si="0"/>
        <v>0</v>
      </c>
      <c r="E25" s="368"/>
      <c r="F25" s="368"/>
    </row>
    <row r="26" spans="1:6" s="29" customFormat="1" ht="15" customHeight="1">
      <c r="A26" s="372" t="s">
        <v>70</v>
      </c>
      <c r="B26" s="367">
        <f>B6+B9</f>
        <v>2366.5</v>
      </c>
      <c r="C26" s="372" t="s">
        <v>71</v>
      </c>
      <c r="D26" s="247">
        <f t="shared" si="0"/>
        <v>2366.5</v>
      </c>
      <c r="E26" s="247">
        <f>SUM(E6:E25)</f>
        <v>2366.5</v>
      </c>
      <c r="F26" s="247">
        <f>SUM(F6:F25)</f>
        <v>0</v>
      </c>
    </row>
    <row r="27" spans="1:6" ht="14.25" customHeight="1">
      <c r="A27" s="373"/>
      <c r="B27" s="373"/>
      <c r="C27" s="373"/>
      <c r="D27" s="373"/>
      <c r="E27" s="373"/>
      <c r="F27" s="37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workbookViewId="0" topLeftCell="A1">
      <selection activeCell="A3" sqref="A3:E3"/>
    </sheetView>
  </sheetViews>
  <sheetFormatPr defaultColWidth="6.875" defaultRowHeight="18.75" customHeight="1"/>
  <cols>
    <col min="1" max="2" width="5.375" style="316" customWidth="1"/>
    <col min="3" max="3" width="5.375" style="317" customWidth="1"/>
    <col min="4" max="4" width="7.625" style="318" customWidth="1"/>
    <col min="5" max="5" width="24.125" style="319" customWidth="1"/>
    <col min="6" max="13" width="8.625" style="320" customWidth="1"/>
    <col min="14" max="18" width="8.625" style="321" customWidth="1"/>
    <col min="19" max="19" width="8.625" style="322" customWidth="1"/>
    <col min="20" max="247" width="8.00390625" style="321" customWidth="1"/>
    <col min="248" max="252" width="6.875" style="322" customWidth="1"/>
    <col min="253" max="16384" width="6.875" style="322" customWidth="1"/>
  </cols>
  <sheetData>
    <row r="1" spans="1:252" ht="23.25" customHeight="1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Q1" s="323"/>
      <c r="R1" s="323"/>
      <c r="S1" s="323" t="s">
        <v>221</v>
      </c>
      <c r="IN1"/>
      <c r="IO1"/>
      <c r="IP1"/>
      <c r="IQ1"/>
      <c r="IR1"/>
    </row>
    <row r="2" spans="1:252" ht="23.25" customHeight="1">
      <c r="A2" s="324" t="s">
        <v>222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IN2"/>
      <c r="IO2"/>
      <c r="IP2"/>
      <c r="IQ2"/>
      <c r="IR2"/>
    </row>
    <row r="3" spans="1:252" s="314" customFormat="1" ht="23.25" customHeight="1">
      <c r="A3" s="6" t="s">
        <v>2</v>
      </c>
      <c r="B3" s="6"/>
      <c r="C3" s="6"/>
      <c r="D3" s="6"/>
      <c r="E3" s="6"/>
      <c r="F3" s="323"/>
      <c r="G3" s="323"/>
      <c r="H3" s="323"/>
      <c r="I3" s="323"/>
      <c r="J3" s="323"/>
      <c r="K3" s="323"/>
      <c r="L3" s="323"/>
      <c r="M3" s="323"/>
      <c r="N3" s="323"/>
      <c r="O3" s="323"/>
      <c r="Q3" s="323"/>
      <c r="R3" s="323"/>
      <c r="S3" s="351" t="s">
        <v>78</v>
      </c>
      <c r="IN3"/>
      <c r="IO3"/>
      <c r="IP3"/>
      <c r="IQ3"/>
      <c r="IR3"/>
    </row>
    <row r="4" spans="1:252" s="314" customFormat="1" ht="23.25" customHeight="1">
      <c r="A4" s="325" t="s">
        <v>110</v>
      </c>
      <c r="B4" s="325"/>
      <c r="C4" s="325"/>
      <c r="D4" s="156" t="s">
        <v>79</v>
      </c>
      <c r="E4" s="156" t="s">
        <v>99</v>
      </c>
      <c r="F4" s="340" t="s">
        <v>223</v>
      </c>
      <c r="G4" s="326" t="s">
        <v>112</v>
      </c>
      <c r="H4" s="326"/>
      <c r="I4" s="326"/>
      <c r="J4" s="326"/>
      <c r="K4" s="326" t="s">
        <v>113</v>
      </c>
      <c r="L4" s="326"/>
      <c r="M4" s="326"/>
      <c r="N4" s="326"/>
      <c r="O4" s="326"/>
      <c r="P4" s="326"/>
      <c r="Q4" s="326"/>
      <c r="R4" s="326"/>
      <c r="S4" s="156" t="s">
        <v>116</v>
      </c>
      <c r="IN4"/>
      <c r="IO4"/>
      <c r="IP4"/>
      <c r="IQ4"/>
      <c r="IR4"/>
    </row>
    <row r="5" spans="1:252" s="314" customFormat="1" ht="23.25" customHeight="1">
      <c r="A5" s="292" t="s">
        <v>101</v>
      </c>
      <c r="B5" s="292" t="s">
        <v>102</v>
      </c>
      <c r="C5" s="292" t="s">
        <v>103</v>
      </c>
      <c r="D5" s="156"/>
      <c r="E5" s="156"/>
      <c r="F5" s="341"/>
      <c r="G5" s="156" t="s">
        <v>81</v>
      </c>
      <c r="H5" s="156" t="s">
        <v>117</v>
      </c>
      <c r="I5" s="156" t="s">
        <v>118</v>
      </c>
      <c r="J5" s="156" t="s">
        <v>119</v>
      </c>
      <c r="K5" s="156" t="s">
        <v>81</v>
      </c>
      <c r="L5" s="156" t="s">
        <v>120</v>
      </c>
      <c r="M5" s="156" t="s">
        <v>121</v>
      </c>
      <c r="N5" s="156" t="s">
        <v>122</v>
      </c>
      <c r="O5" s="156" t="s">
        <v>123</v>
      </c>
      <c r="P5" s="156" t="s">
        <v>124</v>
      </c>
      <c r="Q5" s="156" t="s">
        <v>125</v>
      </c>
      <c r="R5" s="156" t="s">
        <v>126</v>
      </c>
      <c r="S5" s="156"/>
      <c r="IN5"/>
      <c r="IO5"/>
      <c r="IP5"/>
      <c r="IQ5"/>
      <c r="IR5"/>
    </row>
    <row r="6" spans="1:252" ht="31.5" customHeight="1">
      <c r="A6" s="292"/>
      <c r="B6" s="292"/>
      <c r="C6" s="292"/>
      <c r="D6" s="156"/>
      <c r="E6" s="156"/>
      <c r="F6" s="342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IN6"/>
      <c r="IO6"/>
      <c r="IP6"/>
      <c r="IQ6"/>
      <c r="IR6"/>
    </row>
    <row r="7" spans="1:252" ht="23.25" customHeight="1">
      <c r="A7" s="327" t="s">
        <v>93</v>
      </c>
      <c r="B7" s="328" t="s">
        <v>93</v>
      </c>
      <c r="C7" s="328" t="s">
        <v>93</v>
      </c>
      <c r="D7" s="328" t="s">
        <v>93</v>
      </c>
      <c r="E7" s="328" t="s">
        <v>93</v>
      </c>
      <c r="F7" s="328">
        <v>1</v>
      </c>
      <c r="G7" s="328">
        <v>2</v>
      </c>
      <c r="H7" s="328">
        <v>3</v>
      </c>
      <c r="I7" s="327">
        <v>4</v>
      </c>
      <c r="J7" s="337">
        <v>5</v>
      </c>
      <c r="K7" s="348">
        <v>6</v>
      </c>
      <c r="L7" s="348">
        <v>7</v>
      </c>
      <c r="M7" s="348">
        <v>8</v>
      </c>
      <c r="N7" s="337">
        <v>9</v>
      </c>
      <c r="O7" s="337">
        <v>10</v>
      </c>
      <c r="P7" s="348">
        <v>11</v>
      </c>
      <c r="Q7" s="348">
        <v>12</v>
      </c>
      <c r="R7" s="348">
        <v>13</v>
      </c>
      <c r="S7" s="352">
        <v>14</v>
      </c>
      <c r="IN7"/>
      <c r="IO7"/>
      <c r="IP7"/>
      <c r="IQ7"/>
      <c r="IR7"/>
    </row>
    <row r="8" spans="1:19" ht="23.25" customHeight="1">
      <c r="A8" s="113"/>
      <c r="B8" s="113"/>
      <c r="C8" s="113"/>
      <c r="D8" s="329" t="s">
        <v>94</v>
      </c>
      <c r="E8" s="113" t="s">
        <v>95</v>
      </c>
      <c r="F8" s="112">
        <f>F9</f>
        <v>2366.5</v>
      </c>
      <c r="G8" s="112">
        <f aca="true" t="shared" si="0" ref="G8:S8">G9</f>
        <v>2320.5</v>
      </c>
      <c r="H8" s="112">
        <f t="shared" si="0"/>
        <v>1722.5</v>
      </c>
      <c r="I8" s="112">
        <f t="shared" si="0"/>
        <v>272.29999999999995</v>
      </c>
      <c r="J8" s="112">
        <f t="shared" si="0"/>
        <v>325.7</v>
      </c>
      <c r="K8" s="112">
        <f t="shared" si="0"/>
        <v>46</v>
      </c>
      <c r="L8" s="112">
        <f t="shared" si="0"/>
        <v>46</v>
      </c>
      <c r="M8" s="112">
        <f t="shared" si="0"/>
        <v>0</v>
      </c>
      <c r="N8" s="112">
        <f t="shared" si="0"/>
        <v>0</v>
      </c>
      <c r="O8" s="112">
        <f t="shared" si="0"/>
        <v>0</v>
      </c>
      <c r="P8" s="112">
        <f t="shared" si="0"/>
        <v>0</v>
      </c>
      <c r="Q8" s="112">
        <f t="shared" si="0"/>
        <v>0</v>
      </c>
      <c r="R8" s="112">
        <f t="shared" si="0"/>
        <v>0</v>
      </c>
      <c r="S8" s="112">
        <f t="shared" si="0"/>
        <v>0</v>
      </c>
    </row>
    <row r="9" spans="1:19" ht="23.25" customHeight="1">
      <c r="A9" s="113">
        <v>213</v>
      </c>
      <c r="B9" s="113"/>
      <c r="C9" s="113"/>
      <c r="D9" s="113"/>
      <c r="E9" s="113" t="s">
        <v>104</v>
      </c>
      <c r="F9" s="112">
        <f>F10</f>
        <v>2366.5</v>
      </c>
      <c r="G9" s="112">
        <f aca="true" t="shared" si="1" ref="G9:S9">G10</f>
        <v>2320.5</v>
      </c>
      <c r="H9" s="112">
        <f t="shared" si="1"/>
        <v>1722.5</v>
      </c>
      <c r="I9" s="112">
        <f t="shared" si="1"/>
        <v>272.29999999999995</v>
      </c>
      <c r="J9" s="112">
        <f t="shared" si="1"/>
        <v>325.7</v>
      </c>
      <c r="K9" s="112">
        <f t="shared" si="1"/>
        <v>46</v>
      </c>
      <c r="L9" s="112">
        <f t="shared" si="1"/>
        <v>46</v>
      </c>
      <c r="M9" s="112">
        <f t="shared" si="1"/>
        <v>0</v>
      </c>
      <c r="N9" s="112">
        <f t="shared" si="1"/>
        <v>0</v>
      </c>
      <c r="O9" s="112">
        <f t="shared" si="1"/>
        <v>0</v>
      </c>
      <c r="P9" s="112">
        <f t="shared" si="1"/>
        <v>0</v>
      </c>
      <c r="Q9" s="112">
        <f t="shared" si="1"/>
        <v>0</v>
      </c>
      <c r="R9" s="112">
        <f t="shared" si="1"/>
        <v>0</v>
      </c>
      <c r="S9" s="112">
        <f t="shared" si="1"/>
        <v>0</v>
      </c>
    </row>
    <row r="10" spans="1:19" ht="23.25" customHeight="1">
      <c r="A10" s="113"/>
      <c r="B10" s="113" t="s">
        <v>105</v>
      </c>
      <c r="C10" s="113"/>
      <c r="D10" s="113"/>
      <c r="E10" s="113" t="s">
        <v>106</v>
      </c>
      <c r="F10" s="112">
        <f>F11+F12</f>
        <v>2366.5</v>
      </c>
      <c r="G10" s="112">
        <f aca="true" t="shared" si="2" ref="G10:S10">G11+G12</f>
        <v>2320.5</v>
      </c>
      <c r="H10" s="112">
        <f t="shared" si="2"/>
        <v>1722.5</v>
      </c>
      <c r="I10" s="112">
        <f t="shared" si="2"/>
        <v>272.29999999999995</v>
      </c>
      <c r="J10" s="112">
        <f t="shared" si="2"/>
        <v>325.7</v>
      </c>
      <c r="K10" s="112">
        <f t="shared" si="2"/>
        <v>46</v>
      </c>
      <c r="L10" s="112">
        <f t="shared" si="2"/>
        <v>46</v>
      </c>
      <c r="M10" s="112">
        <f t="shared" si="2"/>
        <v>0</v>
      </c>
      <c r="N10" s="112">
        <f t="shared" si="2"/>
        <v>0</v>
      </c>
      <c r="O10" s="112">
        <f t="shared" si="2"/>
        <v>0</v>
      </c>
      <c r="P10" s="112">
        <f t="shared" si="2"/>
        <v>0</v>
      </c>
      <c r="Q10" s="112">
        <f t="shared" si="2"/>
        <v>0</v>
      </c>
      <c r="R10" s="112">
        <f t="shared" si="2"/>
        <v>0</v>
      </c>
      <c r="S10" s="112">
        <f t="shared" si="2"/>
        <v>0</v>
      </c>
    </row>
    <row r="11" spans="1:252" s="315" customFormat="1" ht="23.25" customHeight="1">
      <c r="A11" s="329" t="str">
        <f>'一般预算基本支出表14'!A11</f>
        <v>213</v>
      </c>
      <c r="B11" s="329"/>
      <c r="C11" s="329" t="str">
        <f>'一般预算基本支出表14'!C11</f>
        <v>03</v>
      </c>
      <c r="D11" s="329"/>
      <c r="E11" s="329" t="str">
        <f>'一般预算基本支出表14'!E11</f>
        <v>行政运行</v>
      </c>
      <c r="F11" s="331">
        <f>G11+K11+S11</f>
        <v>2320.5</v>
      </c>
      <c r="G11" s="331">
        <f>'一般预算基本支出表14'!F11</f>
        <v>2320.5</v>
      </c>
      <c r="H11" s="331">
        <f>'一般预算基本支出表14'!G11</f>
        <v>1722.5</v>
      </c>
      <c r="I11" s="331">
        <f>'一般预算基本支出表14'!H11</f>
        <v>272.29999999999995</v>
      </c>
      <c r="J11" s="331">
        <f>'一般预算基本支出表14'!I11</f>
        <v>325.7</v>
      </c>
      <c r="K11" s="338">
        <f>SUM(L11:R11)</f>
        <v>0</v>
      </c>
      <c r="L11" s="349"/>
      <c r="M11" s="349"/>
      <c r="N11" s="349"/>
      <c r="O11" s="349"/>
      <c r="P11" s="349"/>
      <c r="Q11" s="349"/>
      <c r="R11" s="349"/>
      <c r="S11" s="353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  <c r="DT11" s="339"/>
      <c r="DU11" s="339"/>
      <c r="DV11" s="339"/>
      <c r="DW11" s="339"/>
      <c r="DX11" s="339"/>
      <c r="DY11" s="339"/>
      <c r="DZ11" s="339"/>
      <c r="EA11" s="339"/>
      <c r="EB11" s="339"/>
      <c r="EC11" s="339"/>
      <c r="ED11" s="339"/>
      <c r="EE11" s="339"/>
      <c r="EF11" s="339"/>
      <c r="EG11" s="339"/>
      <c r="EH11" s="339"/>
      <c r="EI11" s="339"/>
      <c r="EJ11" s="339"/>
      <c r="EK11" s="339"/>
      <c r="EL11" s="339"/>
      <c r="EM11" s="339"/>
      <c r="EN11" s="339"/>
      <c r="EO11" s="339"/>
      <c r="EP11" s="339"/>
      <c r="EQ11" s="339"/>
      <c r="ER11" s="339"/>
      <c r="ES11" s="339"/>
      <c r="ET11" s="339"/>
      <c r="EU11" s="339"/>
      <c r="EV11" s="339"/>
      <c r="EW11" s="339"/>
      <c r="EX11" s="339"/>
      <c r="EY11" s="339"/>
      <c r="EZ11" s="339"/>
      <c r="FA11" s="339"/>
      <c r="FB11" s="339"/>
      <c r="FC11" s="339"/>
      <c r="FD11" s="339"/>
      <c r="FE11" s="339"/>
      <c r="FF11" s="339"/>
      <c r="FG11" s="339"/>
      <c r="FH11" s="339"/>
      <c r="FI11" s="339"/>
      <c r="FJ11" s="339"/>
      <c r="FK11" s="339"/>
      <c r="FL11" s="339"/>
      <c r="FM11" s="339"/>
      <c r="FN11" s="339"/>
      <c r="FO11" s="339"/>
      <c r="FP11" s="339"/>
      <c r="FQ11" s="339"/>
      <c r="FR11" s="339"/>
      <c r="FS11" s="339"/>
      <c r="FT11" s="339"/>
      <c r="FU11" s="339"/>
      <c r="FV11" s="339"/>
      <c r="FW11" s="339"/>
      <c r="FX11" s="339"/>
      <c r="FY11" s="339"/>
      <c r="FZ11" s="339"/>
      <c r="GA11" s="339"/>
      <c r="GB11" s="339"/>
      <c r="GC11" s="339"/>
      <c r="GD11" s="339"/>
      <c r="GE11" s="339"/>
      <c r="GF11" s="339"/>
      <c r="GG11" s="339"/>
      <c r="GH11" s="339"/>
      <c r="GI11" s="339"/>
      <c r="GJ11" s="339"/>
      <c r="GK11" s="339"/>
      <c r="GL11" s="339"/>
      <c r="GM11" s="339"/>
      <c r="GN11" s="339"/>
      <c r="GO11" s="339"/>
      <c r="GP11" s="339"/>
      <c r="GQ11" s="339"/>
      <c r="GR11" s="339"/>
      <c r="GS11" s="339"/>
      <c r="GT11" s="339"/>
      <c r="GU11" s="339"/>
      <c r="GV11" s="339"/>
      <c r="GW11" s="339"/>
      <c r="GX11" s="339"/>
      <c r="GY11" s="339"/>
      <c r="GZ11" s="339"/>
      <c r="HA11" s="339"/>
      <c r="HB11" s="339"/>
      <c r="HC11" s="339"/>
      <c r="HD11" s="339"/>
      <c r="HE11" s="339"/>
      <c r="HF11" s="339"/>
      <c r="HG11" s="339"/>
      <c r="HH11" s="339"/>
      <c r="HI11" s="339"/>
      <c r="HJ11" s="339"/>
      <c r="HK11" s="339"/>
      <c r="HL11" s="339"/>
      <c r="HM11" s="339"/>
      <c r="HN11" s="339"/>
      <c r="HO11" s="339"/>
      <c r="HP11" s="339"/>
      <c r="HQ11" s="339"/>
      <c r="HR11" s="339"/>
      <c r="HS11" s="339"/>
      <c r="HT11" s="339"/>
      <c r="HU11" s="339"/>
      <c r="HV11" s="339"/>
      <c r="HW11" s="339"/>
      <c r="HX11" s="339"/>
      <c r="HY11" s="339"/>
      <c r="HZ11" s="339"/>
      <c r="IA11" s="339"/>
      <c r="IB11" s="339"/>
      <c r="IC11" s="339"/>
      <c r="ID11" s="339"/>
      <c r="IE11" s="339"/>
      <c r="IF11" s="339"/>
      <c r="IG11" s="339"/>
      <c r="IH11" s="339"/>
      <c r="II11" s="339"/>
      <c r="IJ11" s="339"/>
      <c r="IK11" s="339"/>
      <c r="IL11" s="339"/>
      <c r="IM11" s="339"/>
      <c r="IN11" s="29"/>
      <c r="IO11" s="29"/>
      <c r="IP11" s="29"/>
      <c r="IQ11" s="29"/>
      <c r="IR11" s="29"/>
    </row>
    <row r="12" spans="1:252" ht="29.25" customHeight="1">
      <c r="A12" s="343" t="str">
        <f>A11</f>
        <v>213</v>
      </c>
      <c r="B12" s="343"/>
      <c r="C12" s="344" t="str">
        <f>C11</f>
        <v>03</v>
      </c>
      <c r="D12" s="344"/>
      <c r="E12" s="345" t="str">
        <f>'项目明细表21'!B7</f>
        <v>其他水利支出</v>
      </c>
      <c r="F12" s="346">
        <f>K12</f>
        <v>46</v>
      </c>
      <c r="G12" s="347"/>
      <c r="H12" s="346"/>
      <c r="I12" s="346"/>
      <c r="J12" s="346"/>
      <c r="K12" s="346">
        <f>SUM(L12:R12)</f>
        <v>46</v>
      </c>
      <c r="L12" s="346">
        <f>'项目明细表21'!E7</f>
        <v>46</v>
      </c>
      <c r="M12" s="350"/>
      <c r="N12" s="345"/>
      <c r="O12" s="345"/>
      <c r="P12" s="345"/>
      <c r="Q12" s="345"/>
      <c r="R12" s="345"/>
      <c r="S12" s="354"/>
      <c r="IN12"/>
      <c r="IO12"/>
      <c r="IP12"/>
      <c r="IQ12"/>
      <c r="IR12"/>
    </row>
    <row r="13" spans="1:252" ht="18.75" customHeight="1">
      <c r="A13" s="332"/>
      <c r="B13" s="332"/>
      <c r="C13" s="333"/>
      <c r="D13" s="334"/>
      <c r="E13" s="335"/>
      <c r="F13" s="336"/>
      <c r="H13" s="336"/>
      <c r="I13" s="336"/>
      <c r="J13" s="336"/>
      <c r="K13" s="336"/>
      <c r="L13" s="336"/>
      <c r="M13" s="336"/>
      <c r="N13" s="339"/>
      <c r="O13" s="339"/>
      <c r="P13" s="339"/>
      <c r="Q13" s="339"/>
      <c r="R13" s="339"/>
      <c r="S13" s="355"/>
      <c r="IN13"/>
      <c r="IO13"/>
      <c r="IP13"/>
      <c r="IQ13"/>
      <c r="IR13"/>
    </row>
    <row r="14" spans="3:252" ht="18.75" customHeight="1">
      <c r="C14" s="333"/>
      <c r="D14" s="334"/>
      <c r="E14" s="335"/>
      <c r="F14" s="336"/>
      <c r="H14" s="336"/>
      <c r="I14" s="336"/>
      <c r="J14" s="336"/>
      <c r="K14" s="336"/>
      <c r="L14" s="336"/>
      <c r="M14" s="336"/>
      <c r="N14" s="339"/>
      <c r="O14" s="339"/>
      <c r="P14" s="339"/>
      <c r="Q14" s="339"/>
      <c r="R14" s="339"/>
      <c r="S14" s="355"/>
      <c r="IN14"/>
      <c r="IO14"/>
      <c r="IP14"/>
      <c r="IQ14"/>
      <c r="IR14"/>
    </row>
    <row r="15" spans="4:252" ht="18.75" customHeight="1">
      <c r="D15" s="334"/>
      <c r="E15" s="335"/>
      <c r="F15" s="336"/>
      <c r="H15" s="336"/>
      <c r="I15" s="336"/>
      <c r="J15" s="336"/>
      <c r="K15" s="336"/>
      <c r="L15" s="336"/>
      <c r="M15" s="336"/>
      <c r="N15" s="339"/>
      <c r="O15" s="339"/>
      <c r="P15" s="339"/>
      <c r="Q15" s="339"/>
      <c r="R15" s="339"/>
      <c r="IN15"/>
      <c r="IO15"/>
      <c r="IP15"/>
      <c r="IQ15"/>
      <c r="IR15"/>
    </row>
    <row r="16" spans="4:252" ht="18.75" customHeight="1">
      <c r="D16" s="334"/>
      <c r="E16" s="335"/>
      <c r="H16" s="336"/>
      <c r="I16" s="336"/>
      <c r="J16" s="336"/>
      <c r="K16" s="336"/>
      <c r="L16" s="336"/>
      <c r="M16" s="336"/>
      <c r="N16" s="339"/>
      <c r="O16" s="339"/>
      <c r="P16" s="339"/>
      <c r="Q16" s="339"/>
      <c r="R16" s="339"/>
      <c r="IN16"/>
      <c r="IO16"/>
      <c r="IP16"/>
      <c r="IQ16"/>
      <c r="IR16"/>
    </row>
    <row r="17" spans="4:252" ht="18.75" customHeight="1">
      <c r="D17" s="334"/>
      <c r="H17" s="336"/>
      <c r="I17" s="336"/>
      <c r="J17" s="336"/>
      <c r="K17" s="336"/>
      <c r="M17" s="336"/>
      <c r="N17" s="339"/>
      <c r="O17" s="339"/>
      <c r="P17" s="339"/>
      <c r="Q17" s="339"/>
      <c r="R17" s="339"/>
      <c r="IN17"/>
      <c r="IO17"/>
      <c r="IP17"/>
      <c r="IQ17"/>
      <c r="IR17"/>
    </row>
    <row r="18" spans="8:252" ht="18.75" customHeight="1">
      <c r="H18" s="336"/>
      <c r="I18" s="336"/>
      <c r="K18" s="336"/>
      <c r="M18" s="336"/>
      <c r="N18" s="339"/>
      <c r="O18" s="339"/>
      <c r="Q18" s="339"/>
      <c r="R18" s="339"/>
      <c r="IN18"/>
      <c r="IO18"/>
      <c r="IP18"/>
      <c r="IQ18"/>
      <c r="IR18"/>
    </row>
    <row r="19" spans="4:252" ht="18.75" customHeight="1">
      <c r="D19" s="334"/>
      <c r="H19" s="336"/>
      <c r="I19" s="336"/>
      <c r="K19" s="336"/>
      <c r="N19" s="339"/>
      <c r="O19" s="339"/>
      <c r="Q19" s="339"/>
      <c r="R19" s="339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39"/>
      <c r="R20" s="33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1">
    <mergeCell ref="A2:S2"/>
    <mergeCell ref="A3:E3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9"/>
  <sheetViews>
    <sheetView showGridLines="0" showZeros="0" workbookViewId="0" topLeftCell="A1">
      <selection activeCell="D11" sqref="D11"/>
    </sheetView>
  </sheetViews>
  <sheetFormatPr defaultColWidth="6.875" defaultRowHeight="18.75" customHeight="1"/>
  <cols>
    <col min="1" max="2" width="5.375" style="316" customWidth="1"/>
    <col min="3" max="3" width="5.375" style="317" customWidth="1"/>
    <col min="4" max="4" width="7.625" style="318" customWidth="1"/>
    <col min="5" max="5" width="24.125" style="319" customWidth="1"/>
    <col min="6" max="9" width="8.625" style="320" customWidth="1"/>
    <col min="10" max="237" width="8.00390625" style="321" customWidth="1"/>
    <col min="238" max="242" width="6.875" style="322" customWidth="1"/>
    <col min="243" max="16384" width="6.875" style="322" customWidth="1"/>
  </cols>
  <sheetData>
    <row r="1" spans="1:242" ht="23.25" customHeight="1">
      <c r="A1" s="323"/>
      <c r="B1" s="323"/>
      <c r="C1" s="323"/>
      <c r="D1" s="323"/>
      <c r="E1" s="323"/>
      <c r="F1" s="323"/>
      <c r="G1" s="323"/>
      <c r="H1" s="323"/>
      <c r="I1" s="323" t="s">
        <v>224</v>
      </c>
      <c r="ID1"/>
      <c r="IE1"/>
      <c r="IF1"/>
      <c r="IG1"/>
      <c r="IH1"/>
    </row>
    <row r="2" spans="1:242" ht="23.25" customHeight="1">
      <c r="A2" s="324" t="s">
        <v>225</v>
      </c>
      <c r="B2" s="324"/>
      <c r="C2" s="324"/>
      <c r="D2" s="324"/>
      <c r="E2" s="324"/>
      <c r="F2" s="324"/>
      <c r="G2" s="324"/>
      <c r="H2" s="324"/>
      <c r="I2" s="324"/>
      <c r="ID2"/>
      <c r="IE2"/>
      <c r="IF2"/>
      <c r="IG2"/>
      <c r="IH2"/>
    </row>
    <row r="3" spans="1:242" s="314" customFormat="1" ht="23.25" customHeight="1">
      <c r="A3" s="6" t="s">
        <v>2</v>
      </c>
      <c r="B3" s="6"/>
      <c r="C3" s="6"/>
      <c r="D3" s="6"/>
      <c r="E3" s="6"/>
      <c r="F3" s="323"/>
      <c r="G3" s="323"/>
      <c r="H3" s="323"/>
      <c r="I3" s="323" t="s">
        <v>78</v>
      </c>
      <c r="ID3"/>
      <c r="IE3"/>
      <c r="IF3"/>
      <c r="IG3"/>
      <c r="IH3"/>
    </row>
    <row r="4" spans="1:242" s="314" customFormat="1" ht="23.25" customHeight="1">
      <c r="A4" s="325" t="s">
        <v>110</v>
      </c>
      <c r="B4" s="325"/>
      <c r="C4" s="325"/>
      <c r="D4" s="156" t="s">
        <v>79</v>
      </c>
      <c r="E4" s="156" t="s">
        <v>99</v>
      </c>
      <c r="F4" s="326" t="s">
        <v>112</v>
      </c>
      <c r="G4" s="326"/>
      <c r="H4" s="326"/>
      <c r="I4" s="326"/>
      <c r="ID4"/>
      <c r="IE4"/>
      <c r="IF4"/>
      <c r="IG4"/>
      <c r="IH4"/>
    </row>
    <row r="5" spans="1:242" s="314" customFormat="1" ht="23.25" customHeight="1">
      <c r="A5" s="292" t="s">
        <v>101</v>
      </c>
      <c r="B5" s="292" t="s">
        <v>102</v>
      </c>
      <c r="C5" s="292" t="s">
        <v>103</v>
      </c>
      <c r="D5" s="156"/>
      <c r="E5" s="156"/>
      <c r="F5" s="156" t="s">
        <v>81</v>
      </c>
      <c r="G5" s="156" t="s">
        <v>117</v>
      </c>
      <c r="H5" s="156" t="s">
        <v>118</v>
      </c>
      <c r="I5" s="156" t="s">
        <v>119</v>
      </c>
      <c r="ID5"/>
      <c r="IE5"/>
      <c r="IF5"/>
      <c r="IG5"/>
      <c r="IH5"/>
    </row>
    <row r="6" spans="1:242" ht="31.5" customHeight="1">
      <c r="A6" s="292"/>
      <c r="B6" s="292"/>
      <c r="C6" s="292"/>
      <c r="D6" s="156"/>
      <c r="E6" s="156"/>
      <c r="F6" s="156"/>
      <c r="G6" s="156"/>
      <c r="H6" s="156"/>
      <c r="I6" s="156"/>
      <c r="ID6"/>
      <c r="IE6"/>
      <c r="IF6"/>
      <c r="IG6"/>
      <c r="IH6"/>
    </row>
    <row r="7" spans="1:242" ht="23.25" customHeight="1">
      <c r="A7" s="327" t="s">
        <v>93</v>
      </c>
      <c r="B7" s="328" t="s">
        <v>93</v>
      </c>
      <c r="C7" s="328" t="s">
        <v>93</v>
      </c>
      <c r="D7" s="328" t="s">
        <v>93</v>
      </c>
      <c r="E7" s="328" t="s">
        <v>93</v>
      </c>
      <c r="F7" s="328">
        <v>2</v>
      </c>
      <c r="G7" s="328">
        <v>3</v>
      </c>
      <c r="H7" s="327">
        <v>4</v>
      </c>
      <c r="I7" s="337">
        <v>5</v>
      </c>
      <c r="ID7"/>
      <c r="IE7"/>
      <c r="IF7"/>
      <c r="IG7"/>
      <c r="IH7"/>
    </row>
    <row r="8" spans="1:9" ht="23.25" customHeight="1">
      <c r="A8" s="113"/>
      <c r="B8" s="113"/>
      <c r="C8" s="113"/>
      <c r="D8" s="260" t="s">
        <v>94</v>
      </c>
      <c r="E8" s="113" t="s">
        <v>95</v>
      </c>
      <c r="F8" s="112">
        <f>F9</f>
        <v>2320.5</v>
      </c>
      <c r="G8" s="112">
        <f>G9</f>
        <v>1722.5</v>
      </c>
      <c r="H8" s="112">
        <f>H9</f>
        <v>272.29999999999995</v>
      </c>
      <c r="I8" s="112">
        <f>I9</f>
        <v>325.7</v>
      </c>
    </row>
    <row r="9" spans="1:9" ht="23.25" customHeight="1">
      <c r="A9" s="113">
        <v>213</v>
      </c>
      <c r="B9" s="113"/>
      <c r="C9" s="113"/>
      <c r="D9" s="113"/>
      <c r="E9" s="113" t="s">
        <v>104</v>
      </c>
      <c r="F9" s="112">
        <f>F10</f>
        <v>2320.5</v>
      </c>
      <c r="G9" s="112">
        <f>G10</f>
        <v>1722.5</v>
      </c>
      <c r="H9" s="112">
        <f>H10</f>
        <v>272.29999999999995</v>
      </c>
      <c r="I9" s="112">
        <f>I10</f>
        <v>325.7</v>
      </c>
    </row>
    <row r="10" spans="1:9" ht="23.25" customHeight="1">
      <c r="A10" s="113"/>
      <c r="B10" s="113" t="s">
        <v>105</v>
      </c>
      <c r="C10" s="113"/>
      <c r="D10" s="113"/>
      <c r="E10" s="113" t="s">
        <v>106</v>
      </c>
      <c r="F10" s="112">
        <f>F11+F12</f>
        <v>2320.5</v>
      </c>
      <c r="G10" s="112">
        <f>G11+G12</f>
        <v>1722.5</v>
      </c>
      <c r="H10" s="112">
        <f>H11+H12</f>
        <v>272.29999999999995</v>
      </c>
      <c r="I10" s="112">
        <f>I11+I12</f>
        <v>325.7</v>
      </c>
    </row>
    <row r="11" spans="1:242" s="315" customFormat="1" ht="23.25" customHeight="1">
      <c r="A11" s="329" t="str">
        <f>'一般-工资福利15'!A11</f>
        <v>213</v>
      </c>
      <c r="B11" s="329"/>
      <c r="C11" s="329" t="str">
        <f>'一般-工资福利15'!B11</f>
        <v>03</v>
      </c>
      <c r="D11" s="330"/>
      <c r="E11" s="330" t="str">
        <f>'一般-工资福利15'!E11</f>
        <v>行政运行</v>
      </c>
      <c r="F11" s="331">
        <f>SUM(G11:I11)</f>
        <v>2320.5</v>
      </c>
      <c r="G11" s="331">
        <f>'一般-工资福利15'!F11</f>
        <v>1722.5</v>
      </c>
      <c r="H11" s="331">
        <f>'一般-商品和服务17'!F11</f>
        <v>272.29999999999995</v>
      </c>
      <c r="I11" s="338">
        <f>'一般-个人和家庭19'!F11</f>
        <v>325.7</v>
      </c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  <c r="DT11" s="339"/>
      <c r="DU11" s="339"/>
      <c r="DV11" s="339"/>
      <c r="DW11" s="339"/>
      <c r="DX11" s="339"/>
      <c r="DY11" s="339"/>
      <c r="DZ11" s="339"/>
      <c r="EA11" s="339"/>
      <c r="EB11" s="339"/>
      <c r="EC11" s="339"/>
      <c r="ED11" s="339"/>
      <c r="EE11" s="339"/>
      <c r="EF11" s="339"/>
      <c r="EG11" s="339"/>
      <c r="EH11" s="339"/>
      <c r="EI11" s="339"/>
      <c r="EJ11" s="339"/>
      <c r="EK11" s="339"/>
      <c r="EL11" s="339"/>
      <c r="EM11" s="339"/>
      <c r="EN11" s="339"/>
      <c r="EO11" s="339"/>
      <c r="EP11" s="339"/>
      <c r="EQ11" s="339"/>
      <c r="ER11" s="339"/>
      <c r="ES11" s="339"/>
      <c r="ET11" s="339"/>
      <c r="EU11" s="339"/>
      <c r="EV11" s="339"/>
      <c r="EW11" s="339"/>
      <c r="EX11" s="339"/>
      <c r="EY11" s="339"/>
      <c r="EZ11" s="339"/>
      <c r="FA11" s="339"/>
      <c r="FB11" s="339"/>
      <c r="FC11" s="339"/>
      <c r="FD11" s="339"/>
      <c r="FE11" s="339"/>
      <c r="FF11" s="339"/>
      <c r="FG11" s="339"/>
      <c r="FH11" s="339"/>
      <c r="FI11" s="339"/>
      <c r="FJ11" s="339"/>
      <c r="FK11" s="339"/>
      <c r="FL11" s="339"/>
      <c r="FM11" s="339"/>
      <c r="FN11" s="339"/>
      <c r="FO11" s="339"/>
      <c r="FP11" s="339"/>
      <c r="FQ11" s="339"/>
      <c r="FR11" s="339"/>
      <c r="FS11" s="339"/>
      <c r="FT11" s="339"/>
      <c r="FU11" s="339"/>
      <c r="FV11" s="339"/>
      <c r="FW11" s="339"/>
      <c r="FX11" s="339"/>
      <c r="FY11" s="339"/>
      <c r="FZ11" s="339"/>
      <c r="GA11" s="339"/>
      <c r="GB11" s="339"/>
      <c r="GC11" s="339"/>
      <c r="GD11" s="339"/>
      <c r="GE11" s="339"/>
      <c r="GF11" s="339"/>
      <c r="GG11" s="339"/>
      <c r="GH11" s="339"/>
      <c r="GI11" s="339"/>
      <c r="GJ11" s="339"/>
      <c r="GK11" s="339"/>
      <c r="GL11" s="339"/>
      <c r="GM11" s="339"/>
      <c r="GN11" s="339"/>
      <c r="GO11" s="339"/>
      <c r="GP11" s="339"/>
      <c r="GQ11" s="339"/>
      <c r="GR11" s="339"/>
      <c r="GS11" s="339"/>
      <c r="GT11" s="339"/>
      <c r="GU11" s="339"/>
      <c r="GV11" s="339"/>
      <c r="GW11" s="339"/>
      <c r="GX11" s="339"/>
      <c r="GY11" s="339"/>
      <c r="GZ11" s="339"/>
      <c r="HA11" s="339"/>
      <c r="HB11" s="339"/>
      <c r="HC11" s="339"/>
      <c r="HD11" s="339"/>
      <c r="HE11" s="339"/>
      <c r="HF11" s="339"/>
      <c r="HG11" s="339"/>
      <c r="HH11" s="339"/>
      <c r="HI11" s="339"/>
      <c r="HJ11" s="339"/>
      <c r="HK11" s="339"/>
      <c r="HL11" s="339"/>
      <c r="HM11" s="339"/>
      <c r="HN11" s="339"/>
      <c r="HO11" s="339"/>
      <c r="HP11" s="339"/>
      <c r="HQ11" s="339"/>
      <c r="HR11" s="339"/>
      <c r="HS11" s="339"/>
      <c r="HT11" s="339"/>
      <c r="HU11" s="339"/>
      <c r="HV11" s="339"/>
      <c r="HW11" s="339"/>
      <c r="HX11" s="339"/>
      <c r="HY11" s="339"/>
      <c r="HZ11" s="339"/>
      <c r="IA11" s="339"/>
      <c r="IB11" s="339"/>
      <c r="IC11" s="339"/>
      <c r="ID11" s="29"/>
      <c r="IE11" s="29"/>
      <c r="IF11" s="29"/>
      <c r="IG11" s="29"/>
      <c r="IH11" s="29"/>
    </row>
    <row r="12" spans="1:242" ht="29.25" customHeight="1">
      <c r="A12" s="332"/>
      <c r="B12" s="332"/>
      <c r="C12" s="333"/>
      <c r="D12" s="334"/>
      <c r="E12" s="335"/>
      <c r="G12" s="336"/>
      <c r="H12" s="336"/>
      <c r="I12" s="336"/>
      <c r="ID12"/>
      <c r="IE12"/>
      <c r="IF12"/>
      <c r="IG12"/>
      <c r="IH12"/>
    </row>
    <row r="13" spans="1:242" ht="18.75" customHeight="1">
      <c r="A13" s="332"/>
      <c r="B13" s="332"/>
      <c r="C13" s="333"/>
      <c r="D13" s="334"/>
      <c r="E13" s="335"/>
      <c r="G13" s="336"/>
      <c r="H13" s="336"/>
      <c r="I13" s="336"/>
      <c r="ID13"/>
      <c r="IE13"/>
      <c r="IF13"/>
      <c r="IG13"/>
      <c r="IH13"/>
    </row>
    <row r="14" spans="3:242" ht="18.75" customHeight="1">
      <c r="C14" s="333"/>
      <c r="D14" s="334"/>
      <c r="E14" s="335"/>
      <c r="G14" s="336"/>
      <c r="H14" s="336"/>
      <c r="I14" s="336"/>
      <c r="ID14"/>
      <c r="IE14"/>
      <c r="IF14"/>
      <c r="IG14"/>
      <c r="IH14"/>
    </row>
    <row r="15" spans="4:242" ht="18.75" customHeight="1">
      <c r="D15" s="334"/>
      <c r="E15" s="335"/>
      <c r="G15" s="336"/>
      <c r="H15" s="336"/>
      <c r="I15" s="336"/>
      <c r="ID15"/>
      <c r="IE15"/>
      <c r="IF15"/>
      <c r="IG15"/>
      <c r="IH15"/>
    </row>
    <row r="16" spans="4:242" ht="18.75" customHeight="1">
      <c r="D16" s="334"/>
      <c r="E16" s="335"/>
      <c r="G16" s="336"/>
      <c r="H16" s="336"/>
      <c r="I16" s="336"/>
      <c r="ID16"/>
      <c r="IE16"/>
      <c r="IF16"/>
      <c r="IG16"/>
      <c r="IH16"/>
    </row>
    <row r="17" spans="4:242" ht="18.75" customHeight="1">
      <c r="D17" s="334"/>
      <c r="G17" s="336"/>
      <c r="H17" s="336"/>
      <c r="I17" s="336"/>
      <c r="ID17"/>
      <c r="IE17"/>
      <c r="IF17"/>
      <c r="IG17"/>
      <c r="IH17"/>
    </row>
    <row r="18" spans="7:242" ht="18.75" customHeight="1">
      <c r="G18" s="336"/>
      <c r="H18" s="336"/>
      <c r="ID18"/>
      <c r="IE18"/>
      <c r="IF18"/>
      <c r="IG18"/>
      <c r="IH18"/>
    </row>
    <row r="19" spans="4:242" ht="18.75" customHeight="1">
      <c r="D19" s="334"/>
      <c r="G19" s="336"/>
      <c r="H19" s="336"/>
      <c r="ID19"/>
      <c r="IE19"/>
      <c r="IF19"/>
      <c r="IG19"/>
      <c r="IH19"/>
    </row>
  </sheetData>
  <sheetProtection formatCells="0" formatColumns="0" formatRows="0"/>
  <mergeCells count="11">
    <mergeCell ref="A2:I2"/>
    <mergeCell ref="A3:E3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D11" sqref="D11"/>
    </sheetView>
  </sheetViews>
  <sheetFormatPr defaultColWidth="6.75390625" defaultRowHeight="22.5" customHeight="1"/>
  <cols>
    <col min="1" max="3" width="3.625" style="286" customWidth="1"/>
    <col min="4" max="4" width="7.25390625" style="286" customWidth="1"/>
    <col min="5" max="5" width="19.50390625" style="286" customWidth="1"/>
    <col min="6" max="6" width="9.00390625" style="286" customWidth="1"/>
    <col min="7" max="7" width="8.50390625" style="286" customWidth="1"/>
    <col min="8" max="12" width="7.50390625" style="286" customWidth="1"/>
    <col min="13" max="13" width="7.50390625" style="287" customWidth="1"/>
    <col min="14" max="14" width="8.50390625" style="286" customWidth="1"/>
    <col min="15" max="23" width="7.50390625" style="286" customWidth="1"/>
    <col min="24" max="24" width="8.125" style="286" customWidth="1"/>
    <col min="25" max="27" width="7.50390625" style="286" customWidth="1"/>
    <col min="28" max="16384" width="6.75390625" style="286" customWidth="1"/>
  </cols>
  <sheetData>
    <row r="1" spans="2:28" ht="22.5" customHeight="1"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AA1" s="309" t="s">
        <v>226</v>
      </c>
      <c r="AB1" s="310"/>
    </row>
    <row r="2" spans="1:27" ht="22.5" customHeight="1">
      <c r="A2" s="289" t="s">
        <v>227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</row>
    <row r="3" spans="1:28" ht="22.5" customHeight="1">
      <c r="A3" s="6" t="s">
        <v>2</v>
      </c>
      <c r="B3" s="6"/>
      <c r="C3" s="6"/>
      <c r="D3" s="6"/>
      <c r="E3" s="6"/>
      <c r="F3" s="290"/>
      <c r="G3" s="290"/>
      <c r="H3" s="290"/>
      <c r="I3" s="290"/>
      <c r="J3" s="290"/>
      <c r="K3" s="290"/>
      <c r="L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Z3" s="311" t="s">
        <v>78</v>
      </c>
      <c r="AA3" s="311"/>
      <c r="AB3" s="312"/>
    </row>
    <row r="4" spans="1:27" ht="27" customHeight="1">
      <c r="A4" s="291" t="s">
        <v>98</v>
      </c>
      <c r="B4" s="291"/>
      <c r="C4" s="291"/>
      <c r="D4" s="292" t="s">
        <v>79</v>
      </c>
      <c r="E4" s="292" t="s">
        <v>99</v>
      </c>
      <c r="F4" s="292" t="s">
        <v>100</v>
      </c>
      <c r="G4" s="293" t="s">
        <v>144</v>
      </c>
      <c r="H4" s="293"/>
      <c r="I4" s="293"/>
      <c r="J4" s="293"/>
      <c r="K4" s="293"/>
      <c r="L4" s="293"/>
      <c r="M4" s="293"/>
      <c r="N4" s="293"/>
      <c r="O4" s="293" t="s">
        <v>145</v>
      </c>
      <c r="P4" s="293"/>
      <c r="Q4" s="293"/>
      <c r="R4" s="293"/>
      <c r="S4" s="293"/>
      <c r="T4" s="293"/>
      <c r="U4" s="293"/>
      <c r="V4" s="293"/>
      <c r="W4" s="306" t="s">
        <v>146</v>
      </c>
      <c r="X4" s="292" t="s">
        <v>147</v>
      </c>
      <c r="Y4" s="292"/>
      <c r="Z4" s="292"/>
      <c r="AA4" s="292"/>
    </row>
    <row r="5" spans="1:27" ht="27" customHeight="1">
      <c r="A5" s="292" t="s">
        <v>101</v>
      </c>
      <c r="B5" s="292" t="s">
        <v>102</v>
      </c>
      <c r="C5" s="292" t="s">
        <v>103</v>
      </c>
      <c r="D5" s="292"/>
      <c r="E5" s="292"/>
      <c r="F5" s="292"/>
      <c r="G5" s="292" t="s">
        <v>81</v>
      </c>
      <c r="H5" s="292" t="s">
        <v>148</v>
      </c>
      <c r="I5" s="292" t="s">
        <v>149</v>
      </c>
      <c r="J5" s="292" t="s">
        <v>150</v>
      </c>
      <c r="K5" s="292" t="s">
        <v>151</v>
      </c>
      <c r="L5" s="302" t="s">
        <v>152</v>
      </c>
      <c r="M5" s="292" t="s">
        <v>153</v>
      </c>
      <c r="N5" s="292" t="s">
        <v>154</v>
      </c>
      <c r="O5" s="292" t="s">
        <v>81</v>
      </c>
      <c r="P5" s="292" t="s">
        <v>155</v>
      </c>
      <c r="Q5" s="292" t="s">
        <v>156</v>
      </c>
      <c r="R5" s="292" t="s">
        <v>157</v>
      </c>
      <c r="S5" s="302" t="s">
        <v>158</v>
      </c>
      <c r="T5" s="292" t="s">
        <v>159</v>
      </c>
      <c r="U5" s="292" t="s">
        <v>160</v>
      </c>
      <c r="V5" s="292" t="s">
        <v>161</v>
      </c>
      <c r="W5" s="307"/>
      <c r="X5" s="292" t="s">
        <v>81</v>
      </c>
      <c r="Y5" s="292" t="s">
        <v>162</v>
      </c>
      <c r="Z5" s="292" t="s">
        <v>163</v>
      </c>
      <c r="AA5" s="292" t="s">
        <v>147</v>
      </c>
    </row>
    <row r="6" spans="1:27" ht="27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302"/>
      <c r="M6" s="292"/>
      <c r="N6" s="292"/>
      <c r="O6" s="292"/>
      <c r="P6" s="292"/>
      <c r="Q6" s="292"/>
      <c r="R6" s="292"/>
      <c r="S6" s="302"/>
      <c r="T6" s="292"/>
      <c r="U6" s="292"/>
      <c r="V6" s="292"/>
      <c r="W6" s="308"/>
      <c r="X6" s="292"/>
      <c r="Y6" s="292"/>
      <c r="Z6" s="292"/>
      <c r="AA6" s="292"/>
    </row>
    <row r="7" spans="1:27" ht="22.5" customHeight="1">
      <c r="A7" s="291" t="s">
        <v>93</v>
      </c>
      <c r="B7" s="291" t="s">
        <v>93</v>
      </c>
      <c r="C7" s="291" t="s">
        <v>93</v>
      </c>
      <c r="D7" s="291" t="s">
        <v>93</v>
      </c>
      <c r="E7" s="291" t="s">
        <v>93</v>
      </c>
      <c r="F7" s="291">
        <v>1</v>
      </c>
      <c r="G7" s="291">
        <v>2</v>
      </c>
      <c r="H7" s="291">
        <v>3</v>
      </c>
      <c r="I7" s="291">
        <v>4</v>
      </c>
      <c r="J7" s="291">
        <v>5</v>
      </c>
      <c r="K7" s="291">
        <v>6</v>
      </c>
      <c r="L7" s="291">
        <v>7</v>
      </c>
      <c r="M7" s="291">
        <v>8</v>
      </c>
      <c r="N7" s="291">
        <v>9</v>
      </c>
      <c r="O7" s="291">
        <v>10</v>
      </c>
      <c r="P7" s="291">
        <v>11</v>
      </c>
      <c r="Q7" s="291">
        <v>12</v>
      </c>
      <c r="R7" s="291">
        <v>13</v>
      </c>
      <c r="S7" s="291">
        <v>14</v>
      </c>
      <c r="T7" s="291">
        <v>15</v>
      </c>
      <c r="U7" s="291">
        <v>16</v>
      </c>
      <c r="V7" s="291">
        <v>17</v>
      </c>
      <c r="W7" s="291">
        <v>18</v>
      </c>
      <c r="X7" s="291">
        <v>19</v>
      </c>
      <c r="Y7" s="291">
        <v>20</v>
      </c>
      <c r="Z7" s="291">
        <v>21</v>
      </c>
      <c r="AA7" s="291">
        <v>22</v>
      </c>
    </row>
    <row r="8" spans="1:27" ht="22.5" customHeight="1">
      <c r="A8" s="113"/>
      <c r="B8" s="113"/>
      <c r="C8" s="113"/>
      <c r="D8" s="294" t="s">
        <v>94</v>
      </c>
      <c r="E8" s="113" t="s">
        <v>95</v>
      </c>
      <c r="F8" s="112">
        <f>F9</f>
        <v>1722.5</v>
      </c>
      <c r="G8" s="112">
        <f aca="true" t="shared" si="0" ref="G8:AA8">G9</f>
        <v>1182.5</v>
      </c>
      <c r="H8" s="112">
        <f t="shared" si="0"/>
        <v>718.9</v>
      </c>
      <c r="I8" s="112">
        <f t="shared" si="0"/>
        <v>0</v>
      </c>
      <c r="J8" s="112">
        <f t="shared" si="0"/>
        <v>422</v>
      </c>
      <c r="K8" s="112">
        <f t="shared" si="0"/>
        <v>0</v>
      </c>
      <c r="L8" s="112">
        <f t="shared" si="0"/>
        <v>0</v>
      </c>
      <c r="M8" s="112">
        <f t="shared" si="0"/>
        <v>41.6</v>
      </c>
      <c r="N8" s="112">
        <f t="shared" si="0"/>
        <v>0</v>
      </c>
      <c r="O8" s="112">
        <f t="shared" si="0"/>
        <v>319.1</v>
      </c>
      <c r="P8" s="112">
        <f t="shared" si="0"/>
        <v>210.8</v>
      </c>
      <c r="Q8" s="112">
        <f t="shared" si="0"/>
        <v>96.9</v>
      </c>
      <c r="R8" s="112">
        <f t="shared" si="0"/>
        <v>0</v>
      </c>
      <c r="S8" s="112">
        <f t="shared" si="0"/>
        <v>0</v>
      </c>
      <c r="T8" s="112">
        <f t="shared" si="0"/>
        <v>11.4</v>
      </c>
      <c r="U8" s="112">
        <f t="shared" si="0"/>
        <v>0</v>
      </c>
      <c r="V8" s="112">
        <f t="shared" si="0"/>
        <v>0</v>
      </c>
      <c r="W8" s="112">
        <f t="shared" si="0"/>
        <v>136.9</v>
      </c>
      <c r="X8" s="112">
        <f t="shared" si="0"/>
        <v>84</v>
      </c>
      <c r="Y8" s="112">
        <f t="shared" si="0"/>
        <v>84</v>
      </c>
      <c r="Z8" s="112">
        <f t="shared" si="0"/>
        <v>0</v>
      </c>
      <c r="AA8" s="112">
        <f t="shared" si="0"/>
        <v>0</v>
      </c>
    </row>
    <row r="9" spans="1:27" ht="22.5" customHeight="1">
      <c r="A9" s="113">
        <v>213</v>
      </c>
      <c r="B9" s="113"/>
      <c r="C9" s="113"/>
      <c r="D9" s="113"/>
      <c r="E9" s="113" t="s">
        <v>104</v>
      </c>
      <c r="F9" s="112">
        <f>F10</f>
        <v>1722.5</v>
      </c>
      <c r="G9" s="112">
        <f aca="true" t="shared" si="1" ref="G9:AA9">G10</f>
        <v>1182.5</v>
      </c>
      <c r="H9" s="112">
        <f t="shared" si="1"/>
        <v>718.9</v>
      </c>
      <c r="I9" s="112">
        <f t="shared" si="1"/>
        <v>0</v>
      </c>
      <c r="J9" s="112">
        <f t="shared" si="1"/>
        <v>422</v>
      </c>
      <c r="K9" s="112">
        <f t="shared" si="1"/>
        <v>0</v>
      </c>
      <c r="L9" s="112">
        <f t="shared" si="1"/>
        <v>0</v>
      </c>
      <c r="M9" s="112">
        <f t="shared" si="1"/>
        <v>41.6</v>
      </c>
      <c r="N9" s="112">
        <f t="shared" si="1"/>
        <v>0</v>
      </c>
      <c r="O9" s="112">
        <f t="shared" si="1"/>
        <v>319.1</v>
      </c>
      <c r="P9" s="112">
        <f t="shared" si="1"/>
        <v>210.8</v>
      </c>
      <c r="Q9" s="112">
        <f t="shared" si="1"/>
        <v>96.9</v>
      </c>
      <c r="R9" s="112">
        <f t="shared" si="1"/>
        <v>0</v>
      </c>
      <c r="S9" s="112">
        <f t="shared" si="1"/>
        <v>0</v>
      </c>
      <c r="T9" s="112">
        <f t="shared" si="1"/>
        <v>11.4</v>
      </c>
      <c r="U9" s="112">
        <f t="shared" si="1"/>
        <v>0</v>
      </c>
      <c r="V9" s="112">
        <f t="shared" si="1"/>
        <v>0</v>
      </c>
      <c r="W9" s="112">
        <f t="shared" si="1"/>
        <v>136.9</v>
      </c>
      <c r="X9" s="112">
        <f t="shared" si="1"/>
        <v>84</v>
      </c>
      <c r="Y9" s="112">
        <f t="shared" si="1"/>
        <v>84</v>
      </c>
      <c r="Z9" s="112">
        <f t="shared" si="1"/>
        <v>0</v>
      </c>
      <c r="AA9" s="112">
        <f t="shared" si="1"/>
        <v>0</v>
      </c>
    </row>
    <row r="10" spans="1:27" ht="22.5" customHeight="1">
      <c r="A10" s="113"/>
      <c r="B10" s="113" t="s">
        <v>105</v>
      </c>
      <c r="C10" s="113"/>
      <c r="D10" s="113"/>
      <c r="E10" s="113" t="s">
        <v>106</v>
      </c>
      <c r="F10" s="112">
        <f>F11+F12</f>
        <v>1722.5</v>
      </c>
      <c r="G10" s="112">
        <f aca="true" t="shared" si="2" ref="G10:AA10">G11+G12</f>
        <v>1182.5</v>
      </c>
      <c r="H10" s="112">
        <f t="shared" si="2"/>
        <v>718.9</v>
      </c>
      <c r="I10" s="112">
        <f t="shared" si="2"/>
        <v>0</v>
      </c>
      <c r="J10" s="112">
        <f t="shared" si="2"/>
        <v>422</v>
      </c>
      <c r="K10" s="112">
        <f t="shared" si="2"/>
        <v>0</v>
      </c>
      <c r="L10" s="112">
        <f t="shared" si="2"/>
        <v>0</v>
      </c>
      <c r="M10" s="112">
        <f t="shared" si="2"/>
        <v>41.6</v>
      </c>
      <c r="N10" s="112">
        <f t="shared" si="2"/>
        <v>0</v>
      </c>
      <c r="O10" s="112">
        <f t="shared" si="2"/>
        <v>319.1</v>
      </c>
      <c r="P10" s="112">
        <f t="shared" si="2"/>
        <v>210.8</v>
      </c>
      <c r="Q10" s="112">
        <f t="shared" si="2"/>
        <v>96.9</v>
      </c>
      <c r="R10" s="112">
        <f t="shared" si="2"/>
        <v>0</v>
      </c>
      <c r="S10" s="112">
        <f t="shared" si="2"/>
        <v>0</v>
      </c>
      <c r="T10" s="112">
        <f t="shared" si="2"/>
        <v>11.4</v>
      </c>
      <c r="U10" s="112">
        <f t="shared" si="2"/>
        <v>0</v>
      </c>
      <c r="V10" s="112">
        <f t="shared" si="2"/>
        <v>0</v>
      </c>
      <c r="W10" s="112">
        <f t="shared" si="2"/>
        <v>136.9</v>
      </c>
      <c r="X10" s="112">
        <f t="shared" si="2"/>
        <v>84</v>
      </c>
      <c r="Y10" s="112">
        <f t="shared" si="2"/>
        <v>84</v>
      </c>
      <c r="Z10" s="112">
        <f t="shared" si="2"/>
        <v>0</v>
      </c>
      <c r="AA10" s="112">
        <f t="shared" si="2"/>
        <v>0</v>
      </c>
    </row>
    <row r="11" spans="1:256" s="29" customFormat="1" ht="26.25" customHeight="1">
      <c r="A11" s="295" t="s">
        <v>228</v>
      </c>
      <c r="B11" s="295" t="s">
        <v>105</v>
      </c>
      <c r="C11" s="295" t="s">
        <v>229</v>
      </c>
      <c r="D11" s="294"/>
      <c r="E11" s="296" t="s">
        <v>230</v>
      </c>
      <c r="F11" s="297">
        <f>G11+O11+W11+X11</f>
        <v>1722.5</v>
      </c>
      <c r="G11" s="298">
        <f>SUM(H11:N11)</f>
        <v>1182.5</v>
      </c>
      <c r="H11" s="299">
        <v>718.9</v>
      </c>
      <c r="I11" s="303"/>
      <c r="J11" s="299">
        <v>422</v>
      </c>
      <c r="K11" s="303"/>
      <c r="L11" s="303"/>
      <c r="M11" s="304">
        <v>41.6</v>
      </c>
      <c r="N11" s="303"/>
      <c r="O11" s="298">
        <f>SUM(P11:V11)</f>
        <v>319.1</v>
      </c>
      <c r="P11" s="82">
        <v>210.8</v>
      </c>
      <c r="Q11" s="82">
        <v>96.9</v>
      </c>
      <c r="R11" s="303"/>
      <c r="S11" s="303"/>
      <c r="T11" s="296">
        <v>11.4</v>
      </c>
      <c r="U11" s="303"/>
      <c r="V11" s="303"/>
      <c r="W11" s="82">
        <v>136.9</v>
      </c>
      <c r="X11" s="298">
        <f>SUM(Y11:AA11)</f>
        <v>84</v>
      </c>
      <c r="Y11" s="303">
        <v>84</v>
      </c>
      <c r="Z11" s="303"/>
      <c r="AA11" s="30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  <c r="DO11" s="313"/>
      <c r="DP11" s="313"/>
      <c r="DQ11" s="313"/>
      <c r="DR11" s="313"/>
      <c r="DS11" s="313"/>
      <c r="DT11" s="313"/>
      <c r="DU11" s="313"/>
      <c r="DV11" s="313"/>
      <c r="DW11" s="313"/>
      <c r="DX11" s="313"/>
      <c r="DY11" s="313"/>
      <c r="DZ11" s="313"/>
      <c r="EA11" s="313"/>
      <c r="EB11" s="313"/>
      <c r="EC11" s="313"/>
      <c r="ED11" s="313"/>
      <c r="EE11" s="313"/>
      <c r="EF11" s="313"/>
      <c r="EG11" s="313"/>
      <c r="EH11" s="313"/>
      <c r="EI11" s="313"/>
      <c r="EJ11" s="313"/>
      <c r="EK11" s="313"/>
      <c r="EL11" s="313"/>
      <c r="EM11" s="313"/>
      <c r="EN11" s="313"/>
      <c r="EO11" s="313"/>
      <c r="EP11" s="313"/>
      <c r="EQ11" s="313"/>
      <c r="ER11" s="313"/>
      <c r="ES11" s="313"/>
      <c r="ET11" s="313"/>
      <c r="EU11" s="313"/>
      <c r="EV11" s="313"/>
      <c r="EW11" s="313"/>
      <c r="EX11" s="313"/>
      <c r="EY11" s="313"/>
      <c r="EZ11" s="313"/>
      <c r="FA11" s="313"/>
      <c r="FB11" s="313"/>
      <c r="FC11" s="313"/>
      <c r="FD11" s="313"/>
      <c r="FE11" s="313"/>
      <c r="FF11" s="313"/>
      <c r="FG11" s="313"/>
      <c r="FH11" s="313"/>
      <c r="FI11" s="313"/>
      <c r="FJ11" s="313"/>
      <c r="FK11" s="313"/>
      <c r="FL11" s="313"/>
      <c r="FM11" s="313"/>
      <c r="FN11" s="313"/>
      <c r="FO11" s="313"/>
      <c r="FP11" s="313"/>
      <c r="FQ11" s="313"/>
      <c r="FR11" s="313"/>
      <c r="FS11" s="313"/>
      <c r="FT11" s="313"/>
      <c r="FU11" s="313"/>
      <c r="FV11" s="313"/>
      <c r="FW11" s="313"/>
      <c r="FX11" s="313"/>
      <c r="FY11" s="313"/>
      <c r="FZ11" s="313"/>
      <c r="GA11" s="313"/>
      <c r="GB11" s="313"/>
      <c r="GC11" s="313"/>
      <c r="GD11" s="313"/>
      <c r="GE11" s="313"/>
      <c r="GF11" s="313"/>
      <c r="GG11" s="313"/>
      <c r="GH11" s="313"/>
      <c r="GI11" s="313"/>
      <c r="GJ11" s="313"/>
      <c r="GK11" s="313"/>
      <c r="GL11" s="313"/>
      <c r="GM11" s="313"/>
      <c r="GN11" s="313"/>
      <c r="GO11" s="313"/>
      <c r="GP11" s="313"/>
      <c r="GQ11" s="313"/>
      <c r="GR11" s="313"/>
      <c r="GS11" s="313"/>
      <c r="GT11" s="313"/>
      <c r="GU11" s="313"/>
      <c r="GV11" s="313"/>
      <c r="GW11" s="313"/>
      <c r="GX11" s="313"/>
      <c r="GY11" s="313"/>
      <c r="GZ11" s="313"/>
      <c r="HA11" s="313"/>
      <c r="HB11" s="313"/>
      <c r="HC11" s="313"/>
      <c r="HD11" s="313"/>
      <c r="HE11" s="313"/>
      <c r="HF11" s="313"/>
      <c r="HG11" s="313"/>
      <c r="HH11" s="313"/>
      <c r="HI11" s="313"/>
      <c r="HJ11" s="313"/>
      <c r="HK11" s="313"/>
      <c r="HL11" s="313"/>
      <c r="HM11" s="313"/>
      <c r="HN11" s="313"/>
      <c r="HO11" s="313"/>
      <c r="HP11" s="313"/>
      <c r="HQ11" s="313"/>
      <c r="HR11" s="313"/>
      <c r="HS11" s="313"/>
      <c r="HT11" s="313"/>
      <c r="HU11" s="313"/>
      <c r="HV11" s="313"/>
      <c r="HW11" s="313"/>
      <c r="HX11" s="313"/>
      <c r="HY11" s="313"/>
      <c r="HZ11" s="313"/>
      <c r="IA11" s="313"/>
      <c r="IB11" s="313"/>
      <c r="IC11" s="313"/>
      <c r="ID11" s="313"/>
      <c r="IE11" s="313"/>
      <c r="IF11" s="313"/>
      <c r="IG11" s="313"/>
      <c r="IH11" s="313"/>
      <c r="II11" s="313"/>
      <c r="IJ11" s="313"/>
      <c r="IK11" s="313"/>
      <c r="IL11" s="313"/>
      <c r="IM11" s="313"/>
      <c r="IN11" s="313"/>
      <c r="IO11" s="313"/>
      <c r="IP11" s="313"/>
      <c r="IQ11" s="313"/>
      <c r="IR11" s="313"/>
      <c r="IS11" s="313"/>
      <c r="IT11" s="313"/>
      <c r="IU11" s="313"/>
      <c r="IV11" s="313"/>
    </row>
    <row r="12" spans="1:28" ht="22.5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5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</row>
    <row r="13" spans="1:28" ht="22.5" customHeight="1">
      <c r="A13" s="300"/>
      <c r="B13" s="300"/>
      <c r="C13" s="300"/>
      <c r="D13" s="300"/>
      <c r="E13" s="300"/>
      <c r="F13" s="301"/>
      <c r="G13" s="300"/>
      <c r="H13" s="300"/>
      <c r="I13" s="300"/>
      <c r="J13" s="300"/>
      <c r="K13" s="300"/>
      <c r="L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</row>
    <row r="14" spans="1:27" ht="22.5" customHeight="1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</row>
    <row r="15" spans="1:27" ht="22.5" customHeigh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</row>
    <row r="16" spans="1:26" ht="22.5" customHeight="1">
      <c r="A16" s="300"/>
      <c r="B16" s="300"/>
      <c r="C16" s="300"/>
      <c r="D16" s="300"/>
      <c r="E16" s="300"/>
      <c r="F16" s="300"/>
      <c r="J16" s="300"/>
      <c r="K16" s="300"/>
      <c r="L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</row>
    <row r="17" spans="1:25" ht="22.5" customHeight="1">
      <c r="A17" s="300"/>
      <c r="B17" s="300"/>
      <c r="C17" s="300"/>
      <c r="D17" s="300"/>
      <c r="E17" s="300"/>
      <c r="F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</row>
    <row r="18" spans="15:24" ht="22.5" customHeight="1">
      <c r="O18" s="300"/>
      <c r="P18" s="300"/>
      <c r="Q18" s="300"/>
      <c r="R18" s="300"/>
      <c r="S18" s="300"/>
      <c r="T18" s="300"/>
      <c r="U18" s="300"/>
      <c r="V18" s="300"/>
      <c r="W18" s="300"/>
      <c r="X18" s="300"/>
    </row>
    <row r="19" spans="15:17" ht="22.5" customHeight="1">
      <c r="O19" s="300"/>
      <c r="P19" s="300"/>
      <c r="Q19" s="300"/>
    </row>
    <row r="20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231</v>
      </c>
    </row>
    <row r="2" spans="1:14" ht="33" customHeight="1">
      <c r="A2" s="284" t="s">
        <v>232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4.25" customHeight="1">
      <c r="A3" s="6" t="s">
        <v>2</v>
      </c>
      <c r="B3" s="6"/>
      <c r="C3" s="6"/>
      <c r="D3" s="6"/>
      <c r="E3" s="6"/>
      <c r="M3" s="249" t="s">
        <v>78</v>
      </c>
      <c r="N3" s="249"/>
    </row>
    <row r="4" spans="1:14" ht="22.5" customHeight="1">
      <c r="A4" s="245" t="s">
        <v>98</v>
      </c>
      <c r="B4" s="245"/>
      <c r="C4" s="245"/>
      <c r="D4" s="92" t="s">
        <v>130</v>
      </c>
      <c r="E4" s="92" t="s">
        <v>80</v>
      </c>
      <c r="F4" s="92" t="s">
        <v>81</v>
      </c>
      <c r="G4" s="92" t="s">
        <v>132</v>
      </c>
      <c r="H4" s="92"/>
      <c r="I4" s="92"/>
      <c r="J4" s="92"/>
      <c r="K4" s="92"/>
      <c r="L4" s="92" t="s">
        <v>136</v>
      </c>
      <c r="M4" s="92"/>
      <c r="N4" s="92"/>
    </row>
    <row r="5" spans="1:14" ht="17.25" customHeight="1">
      <c r="A5" s="92" t="s">
        <v>101</v>
      </c>
      <c r="B5" s="95" t="s">
        <v>102</v>
      </c>
      <c r="C5" s="92" t="s">
        <v>103</v>
      </c>
      <c r="D5" s="92"/>
      <c r="E5" s="92"/>
      <c r="F5" s="92"/>
      <c r="G5" s="92" t="s">
        <v>166</v>
      </c>
      <c r="H5" s="92" t="s">
        <v>167</v>
      </c>
      <c r="I5" s="92" t="s">
        <v>145</v>
      </c>
      <c r="J5" s="92" t="s">
        <v>146</v>
      </c>
      <c r="K5" s="92" t="s">
        <v>147</v>
      </c>
      <c r="L5" s="92" t="s">
        <v>166</v>
      </c>
      <c r="M5" s="92" t="s">
        <v>117</v>
      </c>
      <c r="N5" s="92" t="s">
        <v>168</v>
      </c>
    </row>
    <row r="6" spans="1:14" ht="20.25" customHeight="1">
      <c r="A6" s="92"/>
      <c r="B6" s="95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20.25" customHeight="1">
      <c r="A7" s="113"/>
      <c r="B7" s="113"/>
      <c r="C7" s="113"/>
      <c r="D7" s="260" t="s">
        <v>94</v>
      </c>
      <c r="E7" s="113" t="s">
        <v>95</v>
      </c>
      <c r="F7" s="112">
        <f>F8</f>
        <v>1722.5</v>
      </c>
      <c r="G7" s="112">
        <f aca="true" t="shared" si="0" ref="G7:N7">G8</f>
        <v>1722.5</v>
      </c>
      <c r="H7" s="112">
        <f t="shared" si="0"/>
        <v>1182.5</v>
      </c>
      <c r="I7" s="112">
        <f t="shared" si="0"/>
        <v>319.1</v>
      </c>
      <c r="J7" s="112">
        <f t="shared" si="0"/>
        <v>136.9</v>
      </c>
      <c r="K7" s="112">
        <f t="shared" si="0"/>
        <v>84</v>
      </c>
      <c r="L7" s="112">
        <f t="shared" si="0"/>
        <v>0</v>
      </c>
      <c r="M7" s="112">
        <f t="shared" si="0"/>
        <v>0</v>
      </c>
      <c r="N7" s="112">
        <f t="shared" si="0"/>
        <v>0</v>
      </c>
    </row>
    <row r="8" spans="1:14" ht="20.25" customHeight="1">
      <c r="A8" s="113">
        <v>213</v>
      </c>
      <c r="B8" s="113"/>
      <c r="C8" s="113"/>
      <c r="D8" s="113"/>
      <c r="E8" s="113" t="s">
        <v>104</v>
      </c>
      <c r="F8" s="112">
        <f>F9</f>
        <v>1722.5</v>
      </c>
      <c r="G8" s="112">
        <f aca="true" t="shared" si="1" ref="G8:N8">G9</f>
        <v>1722.5</v>
      </c>
      <c r="H8" s="112">
        <f t="shared" si="1"/>
        <v>1182.5</v>
      </c>
      <c r="I8" s="112">
        <f t="shared" si="1"/>
        <v>319.1</v>
      </c>
      <c r="J8" s="112">
        <f t="shared" si="1"/>
        <v>136.9</v>
      </c>
      <c r="K8" s="112">
        <f t="shared" si="1"/>
        <v>84</v>
      </c>
      <c r="L8" s="112">
        <f t="shared" si="1"/>
        <v>0</v>
      </c>
      <c r="M8" s="112">
        <f t="shared" si="1"/>
        <v>0</v>
      </c>
      <c r="N8" s="112">
        <f t="shared" si="1"/>
        <v>0</v>
      </c>
    </row>
    <row r="9" spans="1:14" ht="20.25" customHeight="1">
      <c r="A9" s="113"/>
      <c r="B9" s="113" t="s">
        <v>105</v>
      </c>
      <c r="C9" s="113"/>
      <c r="D9" s="113"/>
      <c r="E9" s="113" t="s">
        <v>106</v>
      </c>
      <c r="F9" s="112">
        <f>F10+F11</f>
        <v>1722.5</v>
      </c>
      <c r="G9" s="112">
        <f aca="true" t="shared" si="2" ref="G9:N9">G10+G11</f>
        <v>1722.5</v>
      </c>
      <c r="H9" s="112">
        <f t="shared" si="2"/>
        <v>1182.5</v>
      </c>
      <c r="I9" s="112">
        <f t="shared" si="2"/>
        <v>319.1</v>
      </c>
      <c r="J9" s="112">
        <f t="shared" si="2"/>
        <v>136.9</v>
      </c>
      <c r="K9" s="112">
        <f t="shared" si="2"/>
        <v>84</v>
      </c>
      <c r="L9" s="112">
        <f t="shared" si="2"/>
        <v>0</v>
      </c>
      <c r="M9" s="112">
        <f t="shared" si="2"/>
        <v>0</v>
      </c>
      <c r="N9" s="112">
        <f t="shared" si="2"/>
        <v>0</v>
      </c>
    </row>
    <row r="10" spans="1:14" s="29" customFormat="1" ht="29.25" customHeight="1">
      <c r="A10" s="285" t="str">
        <f>'一般-工资福利15'!A11</f>
        <v>213</v>
      </c>
      <c r="B10" s="285" t="str">
        <f>'一般-工资福利15'!B11</f>
        <v>03</v>
      </c>
      <c r="C10" s="285" t="str">
        <f>'一般-工资福利15'!C11</f>
        <v>01</v>
      </c>
      <c r="D10" s="285">
        <f>'一般-工资福利15'!D11</f>
        <v>0</v>
      </c>
      <c r="E10" s="285" t="str">
        <f>'一般-工资福利15'!E11</f>
        <v>行政运行</v>
      </c>
      <c r="F10" s="246">
        <f>G10+L10</f>
        <v>1722.5</v>
      </c>
      <c r="G10" s="246">
        <f>SUM(H10:K10)</f>
        <v>1722.5</v>
      </c>
      <c r="H10" s="246">
        <f>'一般-工资福利15'!G11</f>
        <v>1182.5</v>
      </c>
      <c r="I10" s="246">
        <f>'一般-工资福利15'!O11</f>
        <v>319.1</v>
      </c>
      <c r="J10" s="246">
        <f>'一般-工资福利15'!W11</f>
        <v>136.9</v>
      </c>
      <c r="K10" s="246">
        <f>'一般-工资福利15'!X11</f>
        <v>84</v>
      </c>
      <c r="L10" s="246"/>
      <c r="M10" s="246"/>
      <c r="N10" s="246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D8" sqref="D8"/>
    </sheetView>
  </sheetViews>
  <sheetFormatPr defaultColWidth="6.75390625" defaultRowHeight="22.5" customHeight="1"/>
  <cols>
    <col min="1" max="1" width="4.75390625" style="271" customWidth="1"/>
    <col min="2" max="3" width="4.00390625" style="271" customWidth="1"/>
    <col min="4" max="4" width="9.625" style="271" customWidth="1"/>
    <col min="5" max="5" width="21.875" style="271" customWidth="1"/>
    <col min="6" max="6" width="8.625" style="271" customWidth="1"/>
    <col min="7" max="14" width="7.25390625" style="271" customWidth="1"/>
    <col min="15" max="15" width="7.00390625" style="271" customWidth="1"/>
    <col min="16" max="24" width="7.25390625" style="271" customWidth="1"/>
    <col min="25" max="25" width="6.875" style="271" customWidth="1"/>
    <col min="26" max="26" width="7.25390625" style="271" customWidth="1"/>
    <col min="27" max="16384" width="6.75390625" style="271" customWidth="1"/>
  </cols>
  <sheetData>
    <row r="1" spans="2:26" ht="22.5" customHeight="1"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X1" s="281" t="s">
        <v>233</v>
      </c>
      <c r="Y1" s="281"/>
      <c r="Z1" s="281"/>
    </row>
    <row r="2" spans="1:26" ht="22.5" customHeight="1">
      <c r="A2" s="273" t="s">
        <v>234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</row>
    <row r="3" spans="1:26" ht="22.5" customHeight="1">
      <c r="A3" s="6" t="s">
        <v>2</v>
      </c>
      <c r="B3" s="6"/>
      <c r="C3" s="6"/>
      <c r="D3" s="6"/>
      <c r="E3" s="6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X3" s="282" t="s">
        <v>78</v>
      </c>
      <c r="Y3" s="282"/>
      <c r="Z3" s="282"/>
    </row>
    <row r="4" spans="1:26" ht="22.5" customHeight="1">
      <c r="A4" s="275" t="s">
        <v>98</v>
      </c>
      <c r="B4" s="275"/>
      <c r="C4" s="275"/>
      <c r="D4" s="276" t="s">
        <v>79</v>
      </c>
      <c r="E4" s="276" t="s">
        <v>99</v>
      </c>
      <c r="F4" s="276" t="s">
        <v>171</v>
      </c>
      <c r="G4" s="276" t="s">
        <v>172</v>
      </c>
      <c r="H4" s="276" t="s">
        <v>173</v>
      </c>
      <c r="I4" s="276" t="s">
        <v>174</v>
      </c>
      <c r="J4" s="276" t="s">
        <v>175</v>
      </c>
      <c r="K4" s="276" t="s">
        <v>176</v>
      </c>
      <c r="L4" s="276" t="s">
        <v>177</v>
      </c>
      <c r="M4" s="276" t="s">
        <v>178</v>
      </c>
      <c r="N4" s="276" t="s">
        <v>179</v>
      </c>
      <c r="O4" s="276" t="s">
        <v>180</v>
      </c>
      <c r="P4" s="276" t="s">
        <v>181</v>
      </c>
      <c r="Q4" s="276" t="s">
        <v>182</v>
      </c>
      <c r="R4" s="276" t="s">
        <v>183</v>
      </c>
      <c r="S4" s="276" t="s">
        <v>184</v>
      </c>
      <c r="T4" s="276" t="s">
        <v>185</v>
      </c>
      <c r="U4" s="276" t="s">
        <v>186</v>
      </c>
      <c r="V4" s="276" t="s">
        <v>187</v>
      </c>
      <c r="W4" s="276" t="s">
        <v>188</v>
      </c>
      <c r="X4" s="276" t="s">
        <v>189</v>
      </c>
      <c r="Y4" s="276" t="s">
        <v>190</v>
      </c>
      <c r="Z4" s="276" t="s">
        <v>191</v>
      </c>
    </row>
    <row r="5" spans="1:26" ht="22.5" customHeight="1">
      <c r="A5" s="276" t="s">
        <v>101</v>
      </c>
      <c r="B5" s="276" t="s">
        <v>102</v>
      </c>
      <c r="C5" s="276" t="s">
        <v>103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</row>
    <row r="6" spans="1:26" ht="22.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26" ht="22.5" customHeight="1">
      <c r="A7" s="275" t="s">
        <v>93</v>
      </c>
      <c r="B7" s="275" t="s">
        <v>93</v>
      </c>
      <c r="C7" s="275" t="s">
        <v>93</v>
      </c>
      <c r="D7" s="275" t="s">
        <v>93</v>
      </c>
      <c r="E7" s="275" t="s">
        <v>93</v>
      </c>
      <c r="F7" s="275">
        <v>1</v>
      </c>
      <c r="G7" s="275">
        <v>2</v>
      </c>
      <c r="H7" s="275">
        <v>3</v>
      </c>
      <c r="I7" s="275">
        <v>4</v>
      </c>
      <c r="J7" s="275">
        <v>5</v>
      </c>
      <c r="K7" s="275">
        <v>6</v>
      </c>
      <c r="L7" s="275">
        <v>7</v>
      </c>
      <c r="M7" s="275">
        <v>8</v>
      </c>
      <c r="N7" s="275">
        <v>9</v>
      </c>
      <c r="O7" s="275">
        <v>10</v>
      </c>
      <c r="P7" s="275">
        <v>11</v>
      </c>
      <c r="Q7" s="275">
        <v>12</v>
      </c>
      <c r="R7" s="275">
        <v>13</v>
      </c>
      <c r="S7" s="275">
        <v>14</v>
      </c>
      <c r="T7" s="275">
        <v>15</v>
      </c>
      <c r="U7" s="275">
        <v>16</v>
      </c>
      <c r="V7" s="275">
        <v>17</v>
      </c>
      <c r="W7" s="275">
        <v>18</v>
      </c>
      <c r="X7" s="275">
        <v>19</v>
      </c>
      <c r="Y7" s="275">
        <v>20</v>
      </c>
      <c r="Z7" s="275">
        <v>21</v>
      </c>
    </row>
    <row r="8" spans="1:26" ht="22.5" customHeight="1">
      <c r="A8" s="113"/>
      <c r="B8" s="113"/>
      <c r="C8" s="113"/>
      <c r="D8" s="260" t="s">
        <v>94</v>
      </c>
      <c r="E8" s="113" t="s">
        <v>95</v>
      </c>
      <c r="F8" s="112">
        <f>F9</f>
        <v>272.29999999999995</v>
      </c>
      <c r="G8" s="112">
        <f aca="true" t="shared" si="0" ref="G8:Z8">G9</f>
        <v>33.81</v>
      </c>
      <c r="H8" s="112">
        <f t="shared" si="0"/>
        <v>7.51</v>
      </c>
      <c r="I8" s="112">
        <f t="shared" si="0"/>
        <v>5.64</v>
      </c>
      <c r="J8" s="112">
        <f t="shared" si="0"/>
        <v>22.54</v>
      </c>
      <c r="K8" s="112">
        <f t="shared" si="0"/>
        <v>37.57</v>
      </c>
      <c r="L8" s="112">
        <f t="shared" si="0"/>
        <v>26.3</v>
      </c>
      <c r="M8" s="112">
        <f t="shared" si="0"/>
        <v>45.08</v>
      </c>
      <c r="N8" s="112">
        <f t="shared" si="0"/>
        <v>0</v>
      </c>
      <c r="O8" s="112">
        <f t="shared" si="0"/>
        <v>7.51</v>
      </c>
      <c r="P8" s="112">
        <f t="shared" si="0"/>
        <v>0</v>
      </c>
      <c r="Q8" s="112">
        <f t="shared" si="0"/>
        <v>13.15</v>
      </c>
      <c r="R8" s="112">
        <f t="shared" si="0"/>
        <v>18.78</v>
      </c>
      <c r="S8" s="112">
        <f t="shared" si="0"/>
        <v>0</v>
      </c>
      <c r="T8" s="112">
        <f t="shared" si="0"/>
        <v>0</v>
      </c>
      <c r="U8" s="112">
        <f t="shared" si="0"/>
        <v>0</v>
      </c>
      <c r="V8" s="112">
        <f t="shared" si="0"/>
        <v>46.9</v>
      </c>
      <c r="W8" s="112">
        <f t="shared" si="0"/>
        <v>0</v>
      </c>
      <c r="X8" s="112">
        <f t="shared" si="0"/>
        <v>0</v>
      </c>
      <c r="Y8" s="112">
        <f t="shared" si="0"/>
        <v>0</v>
      </c>
      <c r="Z8" s="112">
        <f t="shared" si="0"/>
        <v>7.51</v>
      </c>
    </row>
    <row r="9" spans="1:26" ht="22.5" customHeight="1">
      <c r="A9" s="113">
        <v>213</v>
      </c>
      <c r="B9" s="113"/>
      <c r="C9" s="113"/>
      <c r="D9" s="113"/>
      <c r="E9" s="113" t="s">
        <v>104</v>
      </c>
      <c r="F9" s="112">
        <f>F10</f>
        <v>272.29999999999995</v>
      </c>
      <c r="G9" s="112">
        <f aca="true" t="shared" si="1" ref="G9:Z9">G10</f>
        <v>33.81</v>
      </c>
      <c r="H9" s="112">
        <f t="shared" si="1"/>
        <v>7.51</v>
      </c>
      <c r="I9" s="112">
        <f t="shared" si="1"/>
        <v>5.64</v>
      </c>
      <c r="J9" s="112">
        <f t="shared" si="1"/>
        <v>22.54</v>
      </c>
      <c r="K9" s="112">
        <f t="shared" si="1"/>
        <v>37.57</v>
      </c>
      <c r="L9" s="112">
        <f t="shared" si="1"/>
        <v>26.3</v>
      </c>
      <c r="M9" s="112">
        <f t="shared" si="1"/>
        <v>45.08</v>
      </c>
      <c r="N9" s="112">
        <f t="shared" si="1"/>
        <v>0</v>
      </c>
      <c r="O9" s="112">
        <f t="shared" si="1"/>
        <v>7.51</v>
      </c>
      <c r="P9" s="112">
        <f t="shared" si="1"/>
        <v>0</v>
      </c>
      <c r="Q9" s="112">
        <f t="shared" si="1"/>
        <v>13.15</v>
      </c>
      <c r="R9" s="112">
        <f t="shared" si="1"/>
        <v>18.78</v>
      </c>
      <c r="S9" s="112">
        <f t="shared" si="1"/>
        <v>0</v>
      </c>
      <c r="T9" s="112">
        <f t="shared" si="1"/>
        <v>0</v>
      </c>
      <c r="U9" s="112">
        <f t="shared" si="1"/>
        <v>0</v>
      </c>
      <c r="V9" s="112">
        <f t="shared" si="1"/>
        <v>46.9</v>
      </c>
      <c r="W9" s="112">
        <f t="shared" si="1"/>
        <v>0</v>
      </c>
      <c r="X9" s="112">
        <f t="shared" si="1"/>
        <v>0</v>
      </c>
      <c r="Y9" s="112">
        <f t="shared" si="1"/>
        <v>0</v>
      </c>
      <c r="Z9" s="112">
        <f t="shared" si="1"/>
        <v>7.51</v>
      </c>
    </row>
    <row r="10" spans="1:26" ht="22.5" customHeight="1">
      <c r="A10" s="113"/>
      <c r="B10" s="113" t="s">
        <v>105</v>
      </c>
      <c r="C10" s="113"/>
      <c r="D10" s="113"/>
      <c r="E10" s="113" t="s">
        <v>106</v>
      </c>
      <c r="F10" s="112">
        <f>F11+F12</f>
        <v>272.29999999999995</v>
      </c>
      <c r="G10" s="112">
        <f aca="true" t="shared" si="2" ref="G10:Z10">G11+G12</f>
        <v>33.81</v>
      </c>
      <c r="H10" s="112">
        <f t="shared" si="2"/>
        <v>7.51</v>
      </c>
      <c r="I10" s="112">
        <f t="shared" si="2"/>
        <v>5.64</v>
      </c>
      <c r="J10" s="112">
        <f t="shared" si="2"/>
        <v>22.54</v>
      </c>
      <c r="K10" s="112">
        <f t="shared" si="2"/>
        <v>37.57</v>
      </c>
      <c r="L10" s="112">
        <f t="shared" si="2"/>
        <v>26.3</v>
      </c>
      <c r="M10" s="112">
        <f t="shared" si="2"/>
        <v>45.08</v>
      </c>
      <c r="N10" s="112">
        <f t="shared" si="2"/>
        <v>0</v>
      </c>
      <c r="O10" s="112">
        <f t="shared" si="2"/>
        <v>7.51</v>
      </c>
      <c r="P10" s="112">
        <f t="shared" si="2"/>
        <v>0</v>
      </c>
      <c r="Q10" s="112">
        <f t="shared" si="2"/>
        <v>13.15</v>
      </c>
      <c r="R10" s="112">
        <f t="shared" si="2"/>
        <v>18.78</v>
      </c>
      <c r="S10" s="112">
        <f t="shared" si="2"/>
        <v>0</v>
      </c>
      <c r="T10" s="112">
        <f t="shared" si="2"/>
        <v>0</v>
      </c>
      <c r="U10" s="112">
        <f t="shared" si="2"/>
        <v>0</v>
      </c>
      <c r="V10" s="112">
        <f t="shared" si="2"/>
        <v>46.9</v>
      </c>
      <c r="W10" s="112">
        <f t="shared" si="2"/>
        <v>0</v>
      </c>
      <c r="X10" s="112">
        <f t="shared" si="2"/>
        <v>0</v>
      </c>
      <c r="Y10" s="112">
        <f t="shared" si="2"/>
        <v>0</v>
      </c>
      <c r="Z10" s="112">
        <f t="shared" si="2"/>
        <v>7.51</v>
      </c>
    </row>
    <row r="11" spans="1:26" s="270" customFormat="1" ht="22.5" customHeight="1">
      <c r="A11" s="277" t="str">
        <f>'一般-工资福利15'!A11</f>
        <v>213</v>
      </c>
      <c r="B11" s="277" t="str">
        <f>'一般-工资福利15'!B11</f>
        <v>03</v>
      </c>
      <c r="C11" s="277" t="str">
        <f>'一般-工资福利15'!C11</f>
        <v>01</v>
      </c>
      <c r="D11" s="277">
        <f>'一般-工资福利15'!D11</f>
        <v>0</v>
      </c>
      <c r="E11" s="277" t="str">
        <f>'一般-工资福利15'!E11</f>
        <v>行政运行</v>
      </c>
      <c r="F11" s="278">
        <f>SUM(G11:Z11)</f>
        <v>272.29999999999995</v>
      </c>
      <c r="G11" s="82">
        <v>33.81</v>
      </c>
      <c r="H11" s="82">
        <v>7.51</v>
      </c>
      <c r="I11" s="82">
        <v>5.64</v>
      </c>
      <c r="J11" s="82">
        <v>22.54</v>
      </c>
      <c r="K11" s="82">
        <v>37.57</v>
      </c>
      <c r="L11" s="82">
        <v>26.3</v>
      </c>
      <c r="M11" s="82">
        <v>45.08</v>
      </c>
      <c r="N11" s="280"/>
      <c r="O11" s="82">
        <v>7.51</v>
      </c>
      <c r="P11" s="82"/>
      <c r="Q11" s="82">
        <v>13.15</v>
      </c>
      <c r="R11" s="82">
        <v>18.78</v>
      </c>
      <c r="S11" s="280"/>
      <c r="T11" s="280"/>
      <c r="U11" s="280"/>
      <c r="V11" s="283">
        <v>46.9</v>
      </c>
      <c r="W11" s="82"/>
      <c r="X11" s="280"/>
      <c r="Y11" s="283"/>
      <c r="Z11" s="82">
        <v>7.51</v>
      </c>
    </row>
    <row r="12" spans="1:26" ht="28.5" customHeight="1">
      <c r="A12" s="279"/>
      <c r="B12" s="270"/>
      <c r="C12" s="270"/>
      <c r="D12" s="270"/>
      <c r="E12" s="270"/>
      <c r="F12" s="270"/>
      <c r="G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</row>
    <row r="13" spans="11:19" ht="22.5" customHeight="1">
      <c r="K13" s="270"/>
      <c r="L13" s="270"/>
      <c r="M13" s="270"/>
      <c r="S13" s="270"/>
    </row>
    <row r="14" spans="11:13" ht="22.5" customHeight="1">
      <c r="K14" s="270"/>
      <c r="L14" s="270"/>
      <c r="M14" s="270"/>
    </row>
    <row r="15" ht="22.5" customHeight="1">
      <c r="K15" s="270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235</v>
      </c>
    </row>
    <row r="2" spans="1:20" ht="33.75" customHeight="1">
      <c r="A2" s="87" t="s">
        <v>236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4.25" customHeight="1">
      <c r="A3" s="6" t="s">
        <v>2</v>
      </c>
      <c r="B3" s="6"/>
      <c r="C3" s="6"/>
      <c r="D3" s="6"/>
      <c r="E3" s="6"/>
      <c r="S3" s="249" t="s">
        <v>78</v>
      </c>
      <c r="T3" s="249"/>
    </row>
    <row r="4" spans="1:20" ht="22.5" customHeight="1">
      <c r="A4" s="268" t="s">
        <v>98</v>
      </c>
      <c r="B4" s="268"/>
      <c r="C4" s="268"/>
      <c r="D4" s="92" t="s">
        <v>194</v>
      </c>
      <c r="E4" s="92" t="s">
        <v>131</v>
      </c>
      <c r="F4" s="91" t="s">
        <v>171</v>
      </c>
      <c r="G4" s="92" t="s">
        <v>133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 t="s">
        <v>136</v>
      </c>
      <c r="S4" s="92"/>
      <c r="T4" s="92"/>
    </row>
    <row r="5" spans="1:20" ht="14.25" customHeight="1">
      <c r="A5" s="268"/>
      <c r="B5" s="268"/>
      <c r="C5" s="268"/>
      <c r="D5" s="92"/>
      <c r="E5" s="92"/>
      <c r="F5" s="93"/>
      <c r="G5" s="92" t="s">
        <v>90</v>
      </c>
      <c r="H5" s="92" t="s">
        <v>195</v>
      </c>
      <c r="I5" s="92" t="s">
        <v>181</v>
      </c>
      <c r="J5" s="92" t="s">
        <v>182</v>
      </c>
      <c r="K5" s="92" t="s">
        <v>196</v>
      </c>
      <c r="L5" s="92" t="s">
        <v>197</v>
      </c>
      <c r="M5" s="92" t="s">
        <v>183</v>
      </c>
      <c r="N5" s="92" t="s">
        <v>198</v>
      </c>
      <c r="O5" s="92" t="s">
        <v>186</v>
      </c>
      <c r="P5" s="92" t="s">
        <v>199</v>
      </c>
      <c r="Q5" s="92" t="s">
        <v>200</v>
      </c>
      <c r="R5" s="92" t="s">
        <v>90</v>
      </c>
      <c r="S5" s="92" t="s">
        <v>201</v>
      </c>
      <c r="T5" s="92" t="s">
        <v>168</v>
      </c>
    </row>
    <row r="6" spans="1:20" ht="42.75" customHeight="1">
      <c r="A6" s="92" t="s">
        <v>101</v>
      </c>
      <c r="B6" s="92" t="s">
        <v>102</v>
      </c>
      <c r="C6" s="92" t="s">
        <v>103</v>
      </c>
      <c r="D6" s="92"/>
      <c r="E6" s="92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42.75" customHeight="1">
      <c r="A7" s="113"/>
      <c r="B7" s="113"/>
      <c r="C7" s="113"/>
      <c r="D7" s="260" t="s">
        <v>94</v>
      </c>
      <c r="E7" s="113" t="s">
        <v>95</v>
      </c>
      <c r="F7" s="112">
        <f>F8</f>
        <v>272.29999999999995</v>
      </c>
      <c r="G7" s="112">
        <f aca="true" t="shared" si="0" ref="G7:T7">G8</f>
        <v>272.29999999999995</v>
      </c>
      <c r="H7" s="112">
        <f t="shared" si="0"/>
        <v>225.34999999999997</v>
      </c>
      <c r="I7" s="112">
        <f t="shared" si="0"/>
        <v>0</v>
      </c>
      <c r="J7" s="112">
        <f t="shared" si="0"/>
        <v>13.15</v>
      </c>
      <c r="K7" s="112">
        <f t="shared" si="0"/>
        <v>0</v>
      </c>
      <c r="L7" s="112">
        <f t="shared" si="0"/>
        <v>0</v>
      </c>
      <c r="M7" s="112">
        <f t="shared" si="0"/>
        <v>18.78</v>
      </c>
      <c r="N7" s="112">
        <f t="shared" si="0"/>
        <v>0</v>
      </c>
      <c r="O7" s="112">
        <f t="shared" si="0"/>
        <v>0</v>
      </c>
      <c r="P7" s="112">
        <f t="shared" si="0"/>
        <v>7.51</v>
      </c>
      <c r="Q7" s="112">
        <f t="shared" si="0"/>
        <v>7.51</v>
      </c>
      <c r="R7" s="112">
        <f t="shared" si="0"/>
        <v>0</v>
      </c>
      <c r="S7" s="112">
        <f t="shared" si="0"/>
        <v>0</v>
      </c>
      <c r="T7" s="112">
        <f t="shared" si="0"/>
        <v>0</v>
      </c>
    </row>
    <row r="8" spans="1:20" ht="42.75" customHeight="1">
      <c r="A8" s="113">
        <v>213</v>
      </c>
      <c r="B8" s="113"/>
      <c r="C8" s="113"/>
      <c r="D8" s="113"/>
      <c r="E8" s="113" t="s">
        <v>104</v>
      </c>
      <c r="F8" s="112">
        <f>F9</f>
        <v>272.29999999999995</v>
      </c>
      <c r="G8" s="112">
        <f aca="true" t="shared" si="1" ref="G8:T8">G9</f>
        <v>272.29999999999995</v>
      </c>
      <c r="H8" s="112">
        <f t="shared" si="1"/>
        <v>225.34999999999997</v>
      </c>
      <c r="I8" s="112">
        <f t="shared" si="1"/>
        <v>0</v>
      </c>
      <c r="J8" s="112">
        <f t="shared" si="1"/>
        <v>13.15</v>
      </c>
      <c r="K8" s="112">
        <f t="shared" si="1"/>
        <v>0</v>
      </c>
      <c r="L8" s="112">
        <f t="shared" si="1"/>
        <v>0</v>
      </c>
      <c r="M8" s="112">
        <f t="shared" si="1"/>
        <v>18.78</v>
      </c>
      <c r="N8" s="112">
        <f t="shared" si="1"/>
        <v>0</v>
      </c>
      <c r="O8" s="112">
        <f t="shared" si="1"/>
        <v>0</v>
      </c>
      <c r="P8" s="112">
        <f t="shared" si="1"/>
        <v>7.51</v>
      </c>
      <c r="Q8" s="112">
        <f t="shared" si="1"/>
        <v>7.51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42.75" customHeight="1">
      <c r="A9" s="113"/>
      <c r="B9" s="113" t="s">
        <v>105</v>
      </c>
      <c r="C9" s="113"/>
      <c r="D9" s="113"/>
      <c r="E9" s="113" t="s">
        <v>106</v>
      </c>
      <c r="F9" s="112">
        <f>F10+F11</f>
        <v>272.29999999999995</v>
      </c>
      <c r="G9" s="112">
        <f aca="true" t="shared" si="2" ref="G9:T9">G10+G11</f>
        <v>272.29999999999995</v>
      </c>
      <c r="H9" s="112">
        <f t="shared" si="2"/>
        <v>225.34999999999997</v>
      </c>
      <c r="I9" s="112">
        <f t="shared" si="2"/>
        <v>0</v>
      </c>
      <c r="J9" s="112">
        <f t="shared" si="2"/>
        <v>13.15</v>
      </c>
      <c r="K9" s="112">
        <f t="shared" si="2"/>
        <v>0</v>
      </c>
      <c r="L9" s="112">
        <f t="shared" si="2"/>
        <v>0</v>
      </c>
      <c r="M9" s="112">
        <f t="shared" si="2"/>
        <v>18.78</v>
      </c>
      <c r="N9" s="112">
        <f t="shared" si="2"/>
        <v>0</v>
      </c>
      <c r="O9" s="112">
        <f t="shared" si="2"/>
        <v>0</v>
      </c>
      <c r="P9" s="112">
        <f t="shared" si="2"/>
        <v>7.51</v>
      </c>
      <c r="Q9" s="112">
        <f t="shared" si="2"/>
        <v>7.51</v>
      </c>
      <c r="R9" s="112">
        <f t="shared" si="2"/>
        <v>0</v>
      </c>
      <c r="S9" s="112">
        <f t="shared" si="2"/>
        <v>0</v>
      </c>
      <c r="T9" s="112">
        <f t="shared" si="2"/>
        <v>0</v>
      </c>
    </row>
    <row r="10" spans="1:20" s="29" customFormat="1" ht="35.25" customHeight="1">
      <c r="A10" s="128" t="str">
        <f>'一般-工资福利15'!A11</f>
        <v>213</v>
      </c>
      <c r="B10" s="128" t="str">
        <f>'一般-工资福利15'!B11</f>
        <v>03</v>
      </c>
      <c r="C10" s="128" t="str">
        <f>'一般-工资福利15'!C11</f>
        <v>01</v>
      </c>
      <c r="D10" s="128">
        <f>'一般-工资福利15'!D11</f>
        <v>0</v>
      </c>
      <c r="E10" s="128" t="str">
        <f>'一般-工资福利15'!E11</f>
        <v>行政运行</v>
      </c>
      <c r="F10" s="269">
        <f>G10+R10</f>
        <v>272.29999999999995</v>
      </c>
      <c r="G10" s="246">
        <f>'一般-商品和服务17'!F11</f>
        <v>272.29999999999995</v>
      </c>
      <c r="H10" s="246">
        <f>G10-SUM(I10:Q10)</f>
        <v>225.34999999999997</v>
      </c>
      <c r="I10" s="246">
        <f>'一般-商品和服务17'!P11</f>
        <v>0</v>
      </c>
      <c r="J10" s="246">
        <f>'一般-商品和服务17'!Q11</f>
        <v>13.15</v>
      </c>
      <c r="K10" s="246"/>
      <c r="L10" s="246"/>
      <c r="M10" s="246">
        <f>'一般-商品和服务17'!R11</f>
        <v>18.78</v>
      </c>
      <c r="N10" s="246">
        <f>'一般-商品和服务17'!N11</f>
        <v>0</v>
      </c>
      <c r="O10" s="246">
        <f>'一般-商品和服务17'!U11</f>
        <v>0</v>
      </c>
      <c r="P10" s="246">
        <f>'一般-商品和服务17'!O11</f>
        <v>7.51</v>
      </c>
      <c r="Q10" s="246">
        <f>'一般-商品和服务17'!Z11+'一般-商品和服务17'!X11+'一般-商品和服务17'!Y11</f>
        <v>7.51</v>
      </c>
      <c r="R10" s="246">
        <f>'工资福利(政府预算)(2)16'!L10</f>
        <v>0</v>
      </c>
      <c r="S10" s="246"/>
      <c r="T10" s="246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workbookViewId="0" topLeftCell="A1">
      <selection activeCell="D8" sqref="D8"/>
    </sheetView>
  </sheetViews>
  <sheetFormatPr defaultColWidth="6.875" defaultRowHeight="22.5" customHeight="1"/>
  <cols>
    <col min="1" max="3" width="4.00390625" style="251" customWidth="1"/>
    <col min="4" max="4" width="11.125" style="251" customWidth="1"/>
    <col min="5" max="5" width="30.125" style="251" customWidth="1"/>
    <col min="6" max="6" width="11.375" style="251" customWidth="1"/>
    <col min="7" max="12" width="10.375" style="251" customWidth="1"/>
    <col min="13" max="246" width="6.75390625" style="251" customWidth="1"/>
    <col min="247" max="252" width="6.75390625" style="252" customWidth="1"/>
    <col min="253" max="16384" width="6.875" style="253" customWidth="1"/>
  </cols>
  <sheetData>
    <row r="1" spans="12:253" ht="22.5" customHeight="1">
      <c r="L1" s="251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4" t="s">
        <v>238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6" t="s">
        <v>2</v>
      </c>
      <c r="B3" s="6"/>
      <c r="C3" s="6"/>
      <c r="D3" s="6"/>
      <c r="E3" s="6"/>
      <c r="H3" s="255"/>
      <c r="J3" s="265" t="s">
        <v>78</v>
      </c>
      <c r="K3" s="265"/>
      <c r="L3" s="26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6" t="s">
        <v>98</v>
      </c>
      <c r="B4" s="256"/>
      <c r="C4" s="256"/>
      <c r="D4" s="257" t="s">
        <v>130</v>
      </c>
      <c r="E4" s="257" t="s">
        <v>99</v>
      </c>
      <c r="F4" s="257" t="s">
        <v>171</v>
      </c>
      <c r="G4" s="258" t="s">
        <v>204</v>
      </c>
      <c r="H4" s="257" t="s">
        <v>205</v>
      </c>
      <c r="I4" s="257" t="s">
        <v>206</v>
      </c>
      <c r="J4" s="257" t="s">
        <v>207</v>
      </c>
      <c r="K4" s="257" t="s">
        <v>208</v>
      </c>
      <c r="L4" s="257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7" t="s">
        <v>101</v>
      </c>
      <c r="B5" s="257" t="s">
        <v>102</v>
      </c>
      <c r="C5" s="257" t="s">
        <v>103</v>
      </c>
      <c r="D5" s="257"/>
      <c r="E5" s="257"/>
      <c r="F5" s="257"/>
      <c r="G5" s="258"/>
      <c r="H5" s="257"/>
      <c r="I5" s="257"/>
      <c r="J5" s="257"/>
      <c r="K5" s="257"/>
      <c r="L5" s="25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7"/>
      <c r="B6" s="257"/>
      <c r="C6" s="257"/>
      <c r="D6" s="257"/>
      <c r="E6" s="257"/>
      <c r="F6" s="257"/>
      <c r="G6" s="258"/>
      <c r="H6" s="257"/>
      <c r="I6" s="257"/>
      <c r="J6" s="257"/>
      <c r="K6" s="257"/>
      <c r="L6" s="25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9" t="s">
        <v>93</v>
      </c>
      <c r="B7" s="259" t="s">
        <v>93</v>
      </c>
      <c r="C7" s="259" t="s">
        <v>93</v>
      </c>
      <c r="D7" s="259" t="s">
        <v>93</v>
      </c>
      <c r="E7" s="259" t="s">
        <v>93</v>
      </c>
      <c r="F7" s="259">
        <v>1</v>
      </c>
      <c r="G7" s="256">
        <v>2</v>
      </c>
      <c r="H7" s="256">
        <v>3</v>
      </c>
      <c r="I7" s="256">
        <v>4</v>
      </c>
      <c r="J7" s="259">
        <v>5</v>
      </c>
      <c r="K7" s="259"/>
      <c r="L7" s="259">
        <v>6</v>
      </c>
      <c r="M7" s="25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113"/>
      <c r="B8" s="113"/>
      <c r="C8" s="113"/>
      <c r="D8" s="260" t="s">
        <v>94</v>
      </c>
      <c r="E8" s="113" t="s">
        <v>95</v>
      </c>
      <c r="F8" s="112">
        <f>F9</f>
        <v>325.7</v>
      </c>
      <c r="G8" s="112">
        <f aca="true" t="shared" si="0" ref="G8:L8">G9</f>
        <v>325.7</v>
      </c>
      <c r="H8" s="112">
        <f t="shared" si="0"/>
        <v>0</v>
      </c>
      <c r="I8" s="112">
        <f t="shared" si="0"/>
        <v>0</v>
      </c>
      <c r="J8" s="112">
        <f t="shared" si="0"/>
        <v>0</v>
      </c>
      <c r="K8" s="112">
        <f t="shared" si="0"/>
        <v>0</v>
      </c>
      <c r="L8" s="112">
        <f t="shared" si="0"/>
        <v>0</v>
      </c>
      <c r="M8" s="255"/>
    </row>
    <row r="9" spans="1:13" ht="22.5" customHeight="1">
      <c r="A9" s="113">
        <v>213</v>
      </c>
      <c r="B9" s="113"/>
      <c r="C9" s="113"/>
      <c r="D9" s="113"/>
      <c r="E9" s="113" t="s">
        <v>104</v>
      </c>
      <c r="F9" s="112">
        <f>F10</f>
        <v>325.7</v>
      </c>
      <c r="G9" s="112">
        <f aca="true" t="shared" si="1" ref="G9:L9">G10</f>
        <v>325.7</v>
      </c>
      <c r="H9" s="112">
        <f t="shared" si="1"/>
        <v>0</v>
      </c>
      <c r="I9" s="112">
        <f t="shared" si="1"/>
        <v>0</v>
      </c>
      <c r="J9" s="112">
        <f t="shared" si="1"/>
        <v>0</v>
      </c>
      <c r="K9" s="112">
        <f t="shared" si="1"/>
        <v>0</v>
      </c>
      <c r="L9" s="112">
        <f t="shared" si="1"/>
        <v>0</v>
      </c>
      <c r="M9" s="255"/>
    </row>
    <row r="10" spans="1:13" ht="22.5" customHeight="1">
      <c r="A10" s="113"/>
      <c r="B10" s="113" t="s">
        <v>105</v>
      </c>
      <c r="C10" s="113"/>
      <c r="D10" s="113"/>
      <c r="E10" s="113" t="s">
        <v>106</v>
      </c>
      <c r="F10" s="112">
        <f>F11+F12</f>
        <v>325.7</v>
      </c>
      <c r="G10" s="112">
        <f aca="true" t="shared" si="2" ref="G10:L10">G11+G12</f>
        <v>325.7</v>
      </c>
      <c r="H10" s="112">
        <f t="shared" si="2"/>
        <v>0</v>
      </c>
      <c r="I10" s="112">
        <f t="shared" si="2"/>
        <v>0</v>
      </c>
      <c r="J10" s="112">
        <f t="shared" si="2"/>
        <v>0</v>
      </c>
      <c r="K10" s="112">
        <f t="shared" si="2"/>
        <v>0</v>
      </c>
      <c r="L10" s="112">
        <f t="shared" si="2"/>
        <v>0</v>
      </c>
      <c r="M10" s="255"/>
    </row>
    <row r="11" spans="1:253" s="250" customFormat="1" ht="22.5" customHeight="1">
      <c r="A11" s="261" t="str">
        <f>'一般-工资福利15'!A11</f>
        <v>213</v>
      </c>
      <c r="B11" s="261" t="str">
        <f>'一般-工资福利15'!B11</f>
        <v>03</v>
      </c>
      <c r="C11" s="261" t="str">
        <f>'一般-工资福利15'!C11</f>
        <v>01</v>
      </c>
      <c r="D11" s="261">
        <f>'一般-工资福利15'!D11</f>
        <v>0</v>
      </c>
      <c r="E11" s="261" t="str">
        <f>'一般-工资福利15'!E11</f>
        <v>行政运行</v>
      </c>
      <c r="F11" s="262">
        <f>SUM(G11:L11)</f>
        <v>325.7</v>
      </c>
      <c r="G11" s="263">
        <v>325.7</v>
      </c>
      <c r="H11" s="264"/>
      <c r="I11" s="264"/>
      <c r="J11" s="264"/>
      <c r="K11" s="264"/>
      <c r="L11" s="82"/>
      <c r="M11" s="266"/>
      <c r="N11" s="255"/>
      <c r="O11" s="255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</row>
    <row r="12" spans="1:253" ht="26.2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55"/>
      <c r="M13" s="26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6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67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6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6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6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6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6">
    <mergeCell ref="A2:L2"/>
    <mergeCell ref="A3:E3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A7" sqref="A7"/>
    </sheetView>
  </sheetViews>
  <sheetFormatPr defaultColWidth="6.875" defaultRowHeight="22.5" customHeight="1"/>
  <cols>
    <col min="1" max="1" width="8.375" style="499" customWidth="1"/>
    <col min="2" max="2" width="25.50390625" style="499" customWidth="1"/>
    <col min="3" max="13" width="9.875" style="499" customWidth="1"/>
    <col min="14" max="255" width="6.75390625" style="499" customWidth="1"/>
    <col min="256" max="256" width="6.875" style="500" customWidth="1"/>
  </cols>
  <sheetData>
    <row r="1" spans="2:255" ht="22.5" customHeight="1">
      <c r="B1" s="501"/>
      <c r="C1" s="501"/>
      <c r="D1" s="501"/>
      <c r="E1" s="501"/>
      <c r="F1" s="501"/>
      <c r="G1" s="501"/>
      <c r="H1" s="501"/>
      <c r="I1" s="501"/>
      <c r="J1" s="501"/>
      <c r="M1" s="517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02" t="s">
        <v>77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03" t="s">
        <v>2</v>
      </c>
      <c r="B3" s="503"/>
      <c r="C3" s="504"/>
      <c r="D3" s="505"/>
      <c r="E3" s="505"/>
      <c r="F3" s="505"/>
      <c r="G3" s="504"/>
      <c r="H3" s="504"/>
      <c r="I3" s="504"/>
      <c r="J3" s="504"/>
      <c r="L3" s="518" t="s">
        <v>78</v>
      </c>
      <c r="M3" s="51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06" t="s">
        <v>79</v>
      </c>
      <c r="B4" s="506" t="s">
        <v>80</v>
      </c>
      <c r="C4" s="507" t="s">
        <v>81</v>
      </c>
      <c r="D4" s="508" t="s">
        <v>82</v>
      </c>
      <c r="E4" s="508"/>
      <c r="F4" s="508"/>
      <c r="G4" s="509" t="s">
        <v>83</v>
      </c>
      <c r="H4" s="509" t="s">
        <v>84</v>
      </c>
      <c r="I4" s="509" t="s">
        <v>85</v>
      </c>
      <c r="J4" s="509" t="s">
        <v>86</v>
      </c>
      <c r="K4" s="509" t="s">
        <v>87</v>
      </c>
      <c r="L4" s="519" t="s">
        <v>88</v>
      </c>
      <c r="M4" s="520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09"/>
      <c r="B5" s="509"/>
      <c r="C5" s="509"/>
      <c r="D5" s="509" t="s">
        <v>90</v>
      </c>
      <c r="E5" s="509" t="s">
        <v>91</v>
      </c>
      <c r="F5" s="509" t="s">
        <v>92</v>
      </c>
      <c r="G5" s="509"/>
      <c r="H5" s="509"/>
      <c r="I5" s="509"/>
      <c r="J5" s="509"/>
      <c r="K5" s="509"/>
      <c r="L5" s="509"/>
      <c r="M5" s="5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10" t="s">
        <v>93</v>
      </c>
      <c r="B6" s="510" t="s">
        <v>93</v>
      </c>
      <c r="C6" s="510">
        <v>1</v>
      </c>
      <c r="D6" s="510">
        <v>2</v>
      </c>
      <c r="E6" s="510">
        <v>3</v>
      </c>
      <c r="F6" s="510">
        <v>4</v>
      </c>
      <c r="G6" s="510">
        <v>5</v>
      </c>
      <c r="H6" s="510">
        <v>6</v>
      </c>
      <c r="I6" s="510">
        <v>7</v>
      </c>
      <c r="J6" s="510">
        <v>8</v>
      </c>
      <c r="K6" s="510">
        <v>9</v>
      </c>
      <c r="L6" s="510">
        <v>10</v>
      </c>
      <c r="M6" s="522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98" customFormat="1" ht="23.25" customHeight="1">
      <c r="A7" s="260" t="s">
        <v>94</v>
      </c>
      <c r="B7" s="511" t="s">
        <v>95</v>
      </c>
      <c r="C7" s="512">
        <f>SUM(E7:M7)</f>
        <v>2366.5</v>
      </c>
      <c r="D7" s="513">
        <f>SUM(E7:F7)</f>
        <v>2366.5</v>
      </c>
      <c r="E7" s="514">
        <f>'财政拨款收支总表12'!B7</f>
        <v>2086.5</v>
      </c>
      <c r="F7" s="512">
        <f>'财政拨款收支总表12'!B8</f>
        <v>280</v>
      </c>
      <c r="G7" s="512"/>
      <c r="H7" s="512">
        <f>'财政拨款收支总表12'!B9</f>
        <v>0</v>
      </c>
      <c r="I7" s="523"/>
      <c r="J7" s="523"/>
      <c r="K7" s="523"/>
      <c r="L7" s="523"/>
      <c r="M7" s="524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ht="29.25" customHeight="1">
      <c r="A8" s="515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15"/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15"/>
      <c r="B10" s="515"/>
      <c r="C10" s="516"/>
      <c r="D10" s="515"/>
      <c r="E10" s="515"/>
      <c r="F10" s="515"/>
      <c r="G10" s="515"/>
      <c r="H10" s="515"/>
      <c r="I10" s="515"/>
      <c r="J10" s="515"/>
      <c r="K10" s="515"/>
      <c r="L10" s="51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15"/>
      <c r="D12" s="515"/>
      <c r="G12" s="515"/>
      <c r="H12" s="515"/>
      <c r="I12" s="515"/>
      <c r="J12" s="515"/>
      <c r="K12" s="515"/>
      <c r="L12" s="51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15"/>
      <c r="I13" s="515"/>
      <c r="J13" s="51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1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1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1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B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D10" sqref="D10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87" t="s">
        <v>240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7.75" customHeight="1">
      <c r="A3" s="6" t="s">
        <v>2</v>
      </c>
      <c r="B3" s="6"/>
      <c r="C3" s="6"/>
      <c r="D3" s="6"/>
      <c r="E3" s="6"/>
      <c r="J3" s="249" t="s">
        <v>78</v>
      </c>
      <c r="K3" s="249"/>
    </row>
    <row r="4" spans="1:11" ht="33" customHeight="1">
      <c r="A4" s="245" t="s">
        <v>98</v>
      </c>
      <c r="B4" s="245"/>
      <c r="C4" s="245"/>
      <c r="D4" s="92" t="s">
        <v>194</v>
      </c>
      <c r="E4" s="92" t="s">
        <v>131</v>
      </c>
      <c r="F4" s="92" t="s">
        <v>119</v>
      </c>
      <c r="G4" s="92"/>
      <c r="H4" s="92"/>
      <c r="I4" s="92"/>
      <c r="J4" s="92"/>
      <c r="K4" s="92"/>
    </row>
    <row r="5" spans="1:11" ht="14.25" customHeight="1">
      <c r="A5" s="92" t="s">
        <v>101</v>
      </c>
      <c r="B5" s="92" t="s">
        <v>102</v>
      </c>
      <c r="C5" s="92" t="s">
        <v>103</v>
      </c>
      <c r="D5" s="92"/>
      <c r="E5" s="92"/>
      <c r="F5" s="92" t="s">
        <v>90</v>
      </c>
      <c r="G5" s="92" t="s">
        <v>211</v>
      </c>
      <c r="H5" s="92" t="s">
        <v>208</v>
      </c>
      <c r="I5" s="92" t="s">
        <v>212</v>
      </c>
      <c r="J5" s="92" t="s">
        <v>204</v>
      </c>
      <c r="K5" s="92" t="s">
        <v>213</v>
      </c>
    </row>
    <row r="6" spans="1:11" ht="32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32.25" customHeight="1">
      <c r="A7" s="113"/>
      <c r="B7" s="113"/>
      <c r="C7" s="113"/>
      <c r="D7" s="128" t="str">
        <f>'一般-工资福利15'!D8</f>
        <v>094001</v>
      </c>
      <c r="E7" s="113" t="s">
        <v>95</v>
      </c>
      <c r="F7" s="112">
        <f>F8</f>
        <v>325.7</v>
      </c>
      <c r="G7" s="112">
        <f>G8</f>
        <v>0</v>
      </c>
      <c r="H7" s="112">
        <f>H8</f>
        <v>0</v>
      </c>
      <c r="I7" s="112">
        <f>I8</f>
        <v>0</v>
      </c>
      <c r="J7" s="112">
        <f>J8</f>
        <v>325.7</v>
      </c>
      <c r="K7" s="92"/>
    </row>
    <row r="8" spans="1:11" ht="32.25" customHeight="1">
      <c r="A8" s="113">
        <v>213</v>
      </c>
      <c r="B8" s="113"/>
      <c r="C8" s="113"/>
      <c r="D8" s="113"/>
      <c r="E8" s="113" t="s">
        <v>104</v>
      </c>
      <c r="F8" s="112">
        <f>F9</f>
        <v>325.7</v>
      </c>
      <c r="G8" s="112">
        <f>G9</f>
        <v>0</v>
      </c>
      <c r="H8" s="112">
        <f>H9</f>
        <v>0</v>
      </c>
      <c r="I8" s="112">
        <f>I9</f>
        <v>0</v>
      </c>
      <c r="J8" s="112">
        <f>J9</f>
        <v>325.7</v>
      </c>
      <c r="K8" s="92"/>
    </row>
    <row r="9" spans="1:11" ht="32.25" customHeight="1">
      <c r="A9" s="113"/>
      <c r="B9" s="113" t="s">
        <v>105</v>
      </c>
      <c r="C9" s="113"/>
      <c r="D9" s="113"/>
      <c r="E9" s="113" t="s">
        <v>106</v>
      </c>
      <c r="F9" s="112">
        <f>F10+F11</f>
        <v>325.7</v>
      </c>
      <c r="G9" s="112">
        <f>G10+G11</f>
        <v>0</v>
      </c>
      <c r="H9" s="112">
        <f>H10+H11</f>
        <v>0</v>
      </c>
      <c r="I9" s="112">
        <f>I10+I11</f>
        <v>0</v>
      </c>
      <c r="J9" s="112">
        <f>J10+J11</f>
        <v>325.7</v>
      </c>
      <c r="K9" s="92"/>
    </row>
    <row r="10" spans="1:11" s="29" customFormat="1" ht="24.75" customHeight="1">
      <c r="A10" s="128" t="str">
        <f>'一般-工资福利15'!A11</f>
        <v>213</v>
      </c>
      <c r="B10" s="128" t="str">
        <f>'一般-工资福利15'!B11</f>
        <v>03</v>
      </c>
      <c r="C10" s="128" t="str">
        <f>'一般-工资福利15'!C11</f>
        <v>01</v>
      </c>
      <c r="D10" s="128"/>
      <c r="E10" s="128" t="str">
        <f>'一般-工资福利15'!E11</f>
        <v>行政运行</v>
      </c>
      <c r="F10" s="246">
        <f>'一般-个人和家庭19'!F11</f>
        <v>325.7</v>
      </c>
      <c r="G10" s="247">
        <f>F10-SUM(H10:K10)</f>
        <v>0</v>
      </c>
      <c r="H10" s="248">
        <f>'一般-个人和家庭19'!K11</f>
        <v>0</v>
      </c>
      <c r="I10" s="248"/>
      <c r="J10" s="248">
        <f>'一般-个人和家庭19'!G11+'一般-个人和家庭19'!H11</f>
        <v>325.7</v>
      </c>
      <c r="K10" s="248">
        <f>'一般-个人和家庭19'!L11</f>
        <v>0</v>
      </c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1" width="8.75390625" style="212" customWidth="1"/>
    <col min="2" max="2" width="15.875" style="212" customWidth="1"/>
    <col min="3" max="3" width="21.75390625" style="212" customWidth="1"/>
    <col min="4" max="5" width="11.125" style="212" customWidth="1"/>
    <col min="6" max="14" width="10.125" style="212" customWidth="1"/>
    <col min="15" max="16384" width="6.875" style="212" customWidth="1"/>
  </cols>
  <sheetData>
    <row r="1" spans="1:255" ht="22.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33"/>
      <c r="L1" s="234"/>
      <c r="N1" s="235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4" t="s">
        <v>242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" t="s">
        <v>2</v>
      </c>
      <c r="B3" s="6"/>
      <c r="C3" s="6"/>
      <c r="D3" s="6"/>
      <c r="E3" s="6"/>
      <c r="F3" s="215"/>
      <c r="G3" s="215"/>
      <c r="H3" s="216"/>
      <c r="I3" s="216"/>
      <c r="J3" s="216"/>
      <c r="K3" s="233"/>
      <c r="L3" s="236"/>
      <c r="N3" s="237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7" t="s">
        <v>243</v>
      </c>
      <c r="B4" s="217" t="s">
        <v>131</v>
      </c>
      <c r="C4" s="218" t="s">
        <v>244</v>
      </c>
      <c r="D4" s="219" t="s">
        <v>100</v>
      </c>
      <c r="E4" s="220" t="s">
        <v>82</v>
      </c>
      <c r="F4" s="220"/>
      <c r="G4" s="220"/>
      <c r="H4" s="221" t="s">
        <v>83</v>
      </c>
      <c r="I4" s="217" t="s">
        <v>84</v>
      </c>
      <c r="J4" s="217" t="s">
        <v>85</v>
      </c>
      <c r="K4" s="217" t="s">
        <v>86</v>
      </c>
      <c r="L4" s="238" t="s">
        <v>87</v>
      </c>
      <c r="M4" s="239" t="s">
        <v>88</v>
      </c>
      <c r="N4" s="240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7"/>
      <c r="B5" s="217"/>
      <c r="C5" s="218"/>
      <c r="D5" s="217"/>
      <c r="E5" s="222" t="s">
        <v>90</v>
      </c>
      <c r="F5" s="222" t="s">
        <v>91</v>
      </c>
      <c r="G5" s="222" t="s">
        <v>92</v>
      </c>
      <c r="H5" s="217"/>
      <c r="I5" s="217"/>
      <c r="J5" s="217"/>
      <c r="K5" s="217"/>
      <c r="L5" s="219"/>
      <c r="M5" s="239"/>
      <c r="N5" s="24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3" t="s">
        <v>93</v>
      </c>
      <c r="B6" s="223" t="s">
        <v>93</v>
      </c>
      <c r="C6" s="223" t="s">
        <v>93</v>
      </c>
      <c r="D6" s="223">
        <v>1</v>
      </c>
      <c r="E6" s="223">
        <v>2</v>
      </c>
      <c r="F6" s="223">
        <v>3</v>
      </c>
      <c r="G6" s="223">
        <v>4</v>
      </c>
      <c r="H6" s="223">
        <v>5</v>
      </c>
      <c r="I6" s="223">
        <v>6</v>
      </c>
      <c r="J6" s="223">
        <v>7</v>
      </c>
      <c r="K6" s="223">
        <v>8</v>
      </c>
      <c r="L6" s="223">
        <v>9</v>
      </c>
      <c r="M6" s="241">
        <v>10</v>
      </c>
      <c r="N6" s="242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11" customFormat="1" ht="23.25" customHeight="1">
      <c r="A7" s="224">
        <v>2130399</v>
      </c>
      <c r="B7" s="225" t="s">
        <v>245</v>
      </c>
      <c r="C7" s="226" t="s">
        <v>246</v>
      </c>
      <c r="D7" s="227">
        <f>SUM(F7:N7)</f>
        <v>46</v>
      </c>
      <c r="E7" s="228">
        <f>SUM(F7:G7)</f>
        <v>46</v>
      </c>
      <c r="F7" s="229">
        <v>46</v>
      </c>
      <c r="G7" s="230"/>
      <c r="H7" s="230"/>
      <c r="I7" s="230"/>
      <c r="J7" s="230"/>
      <c r="K7" s="230"/>
      <c r="L7" s="243"/>
      <c r="M7" s="244"/>
      <c r="N7" s="243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ht="22.5" customHeight="1">
      <c r="A8" s="231"/>
      <c r="B8" s="231"/>
      <c r="C8" s="231"/>
      <c r="D8" s="231"/>
      <c r="E8" s="231"/>
      <c r="F8" s="231"/>
      <c r="G8" s="232"/>
      <c r="H8" s="231"/>
      <c r="I8" s="231"/>
      <c r="J8" s="231"/>
      <c r="K8" s="231"/>
      <c r="L8" s="231"/>
      <c r="M8" s="231"/>
      <c r="N8" s="23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31"/>
      <c r="B10" s="231"/>
      <c r="C10" s="231"/>
      <c r="D10" s="233"/>
      <c r="E10" s="231"/>
      <c r="F10" s="233"/>
      <c r="G10" s="231"/>
      <c r="H10" s="231"/>
      <c r="I10" s="231"/>
      <c r="J10" s="231"/>
      <c r="K10" s="231"/>
      <c r="L10" s="231"/>
      <c r="M10" s="231"/>
      <c r="N10" s="23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1"/>
      <c r="B13" s="231"/>
      <c r="C13" s="231"/>
      <c r="D13" s="233"/>
      <c r="E13" s="233"/>
      <c r="F13" s="231"/>
      <c r="G13" s="231"/>
      <c r="H13" s="231"/>
      <c r="I13" s="233"/>
      <c r="J13" s="231"/>
      <c r="K13" s="231"/>
      <c r="L13" s="231"/>
      <c r="M13" s="231"/>
      <c r="N13" s="2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1"/>
      <c r="B14" s="231"/>
      <c r="C14" s="231"/>
      <c r="D14" s="233"/>
      <c r="E14" s="233"/>
      <c r="F14" s="233"/>
      <c r="G14" s="231"/>
      <c r="H14" s="233"/>
      <c r="I14" s="233"/>
      <c r="J14" s="231"/>
      <c r="K14" s="231"/>
      <c r="L14" s="233"/>
      <c r="M14" s="231"/>
      <c r="N14" s="2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3"/>
      <c r="B15" s="233"/>
      <c r="C15" s="231"/>
      <c r="D15" s="233"/>
      <c r="E15" s="233"/>
      <c r="F15" s="233"/>
      <c r="G15" s="231"/>
      <c r="H15" s="233"/>
      <c r="I15" s="233"/>
      <c r="J15" s="231"/>
      <c r="K15" s="233"/>
      <c r="L15" s="233"/>
      <c r="M15" s="233"/>
      <c r="N15" s="2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3"/>
      <c r="B16" s="233"/>
      <c r="C16" s="233"/>
      <c r="D16" s="233"/>
      <c r="E16" s="233"/>
      <c r="F16" s="233"/>
      <c r="G16" s="231"/>
      <c r="H16" s="233"/>
      <c r="I16" s="233"/>
      <c r="J16" s="233"/>
      <c r="K16" s="233"/>
      <c r="L16" s="233"/>
      <c r="M16" s="233"/>
      <c r="N16" s="2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33"/>
      <c r="B19" s="233"/>
      <c r="C19" s="233"/>
      <c r="D19" s="233"/>
      <c r="E19" s="233"/>
      <c r="F19" s="233"/>
      <c r="G19" s="233"/>
      <c r="H19" s="233"/>
      <c r="I19" s="231"/>
      <c r="J19" s="233"/>
      <c r="K19" s="233"/>
      <c r="L19" s="233"/>
      <c r="M19" s="233"/>
      <c r="N19" s="2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4">
    <mergeCell ref="A2:N2"/>
    <mergeCell ref="A3:E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D7" sqref="D7"/>
    </sheetView>
  </sheetViews>
  <sheetFormatPr defaultColWidth="6.875" defaultRowHeight="12.75" customHeight="1"/>
  <cols>
    <col min="1" max="3" width="4.00390625" style="170" customWidth="1"/>
    <col min="4" max="4" width="9.625" style="170" customWidth="1"/>
    <col min="5" max="5" width="23.125" style="170" customWidth="1"/>
    <col min="6" max="6" width="8.875" style="170" customWidth="1"/>
    <col min="7" max="7" width="8.125" style="170" customWidth="1"/>
    <col min="8" max="10" width="7.125" style="170" customWidth="1"/>
    <col min="11" max="11" width="7.75390625" style="170" customWidth="1"/>
    <col min="12" max="19" width="7.125" style="170" customWidth="1"/>
    <col min="20" max="21" width="7.25390625" style="170" customWidth="1"/>
    <col min="22" max="16384" width="6.875" style="170" customWidth="1"/>
  </cols>
  <sheetData>
    <row r="1" spans="1:21" ht="24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90"/>
      <c r="R1" s="190"/>
      <c r="S1" s="196"/>
      <c r="T1" s="196"/>
      <c r="U1" s="171" t="s">
        <v>247</v>
      </c>
    </row>
    <row r="2" spans="1:21" ht="24.75" customHeight="1">
      <c r="A2" s="172" t="s">
        <v>248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2" ht="24.75" customHeight="1">
      <c r="A3" s="6" t="s">
        <v>2</v>
      </c>
      <c r="B3" s="6"/>
      <c r="C3" s="6"/>
      <c r="D3" s="6"/>
      <c r="E3" s="6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97"/>
      <c r="R3" s="197"/>
      <c r="S3" s="198"/>
      <c r="T3" s="199" t="s">
        <v>78</v>
      </c>
      <c r="U3" s="199"/>
      <c r="V3" s="200"/>
    </row>
    <row r="4" spans="1:22" ht="24.75" customHeight="1">
      <c r="A4" s="173" t="s">
        <v>110</v>
      </c>
      <c r="B4" s="173"/>
      <c r="C4" s="174"/>
      <c r="D4" s="175" t="s">
        <v>79</v>
      </c>
      <c r="E4" s="175" t="s">
        <v>99</v>
      </c>
      <c r="F4" s="176" t="s">
        <v>111</v>
      </c>
      <c r="G4" s="177" t="s">
        <v>112</v>
      </c>
      <c r="H4" s="173"/>
      <c r="I4" s="173"/>
      <c r="J4" s="174"/>
      <c r="K4" s="178" t="s">
        <v>113</v>
      </c>
      <c r="L4" s="193"/>
      <c r="M4" s="193"/>
      <c r="N4" s="193"/>
      <c r="O4" s="193"/>
      <c r="P4" s="193"/>
      <c r="Q4" s="193"/>
      <c r="R4" s="201"/>
      <c r="S4" s="202" t="s">
        <v>114</v>
      </c>
      <c r="T4" s="203" t="s">
        <v>115</v>
      </c>
      <c r="U4" s="203" t="s">
        <v>116</v>
      </c>
      <c r="V4" s="200"/>
    </row>
    <row r="5" spans="1:22" ht="24.75" customHeight="1">
      <c r="A5" s="178" t="s">
        <v>101</v>
      </c>
      <c r="B5" s="175" t="s">
        <v>102</v>
      </c>
      <c r="C5" s="175" t="s">
        <v>103</v>
      </c>
      <c r="D5" s="175"/>
      <c r="E5" s="175"/>
      <c r="F5" s="176"/>
      <c r="G5" s="175" t="s">
        <v>81</v>
      </c>
      <c r="H5" s="175" t="s">
        <v>117</v>
      </c>
      <c r="I5" s="175" t="s">
        <v>118</v>
      </c>
      <c r="J5" s="176" t="s">
        <v>119</v>
      </c>
      <c r="K5" s="194" t="s">
        <v>81</v>
      </c>
      <c r="L5" s="156" t="s">
        <v>120</v>
      </c>
      <c r="M5" s="156" t="s">
        <v>121</v>
      </c>
      <c r="N5" s="156" t="s">
        <v>122</v>
      </c>
      <c r="O5" s="156" t="s">
        <v>123</v>
      </c>
      <c r="P5" s="156" t="s">
        <v>124</v>
      </c>
      <c r="Q5" s="156" t="s">
        <v>125</v>
      </c>
      <c r="R5" s="156" t="s">
        <v>126</v>
      </c>
      <c r="S5" s="204"/>
      <c r="T5" s="203"/>
      <c r="U5" s="203"/>
      <c r="V5" s="200"/>
    </row>
    <row r="6" spans="1:21" ht="30.75" customHeight="1">
      <c r="A6" s="178"/>
      <c r="B6" s="175"/>
      <c r="C6" s="175"/>
      <c r="D6" s="175"/>
      <c r="E6" s="176"/>
      <c r="F6" s="179" t="s">
        <v>100</v>
      </c>
      <c r="G6" s="175"/>
      <c r="H6" s="175"/>
      <c r="I6" s="175"/>
      <c r="J6" s="176"/>
      <c r="K6" s="195"/>
      <c r="L6" s="156"/>
      <c r="M6" s="156"/>
      <c r="N6" s="156"/>
      <c r="O6" s="156"/>
      <c r="P6" s="156"/>
      <c r="Q6" s="156"/>
      <c r="R6" s="156"/>
      <c r="S6" s="205"/>
      <c r="T6" s="203"/>
      <c r="U6" s="203"/>
    </row>
    <row r="7" spans="1:21" ht="24.75" customHeight="1">
      <c r="A7" s="180" t="s">
        <v>93</v>
      </c>
      <c r="B7" s="180" t="s">
        <v>93</v>
      </c>
      <c r="C7" s="181" t="s">
        <v>93</v>
      </c>
      <c r="D7" s="181" t="s">
        <v>93</v>
      </c>
      <c r="E7" s="181" t="s">
        <v>93</v>
      </c>
      <c r="F7" s="181">
        <v>1</v>
      </c>
      <c r="G7" s="181">
        <v>2</v>
      </c>
      <c r="H7" s="180">
        <v>3</v>
      </c>
      <c r="I7" s="180">
        <v>4</v>
      </c>
      <c r="J7" s="180">
        <v>5</v>
      </c>
      <c r="K7" s="180">
        <v>6</v>
      </c>
      <c r="L7" s="180">
        <v>7</v>
      </c>
      <c r="M7" s="180">
        <v>8</v>
      </c>
      <c r="N7" s="180">
        <v>9</v>
      </c>
      <c r="O7" s="180">
        <v>10</v>
      </c>
      <c r="P7" s="180">
        <v>11</v>
      </c>
      <c r="Q7" s="180">
        <v>12</v>
      </c>
      <c r="R7" s="180">
        <v>13</v>
      </c>
      <c r="S7" s="180">
        <v>14</v>
      </c>
      <c r="T7" s="206">
        <v>15</v>
      </c>
      <c r="U7" s="206">
        <v>16</v>
      </c>
    </row>
    <row r="8" spans="1:21" s="169" customFormat="1" ht="33.75" customHeight="1">
      <c r="A8" s="182"/>
      <c r="B8" s="182"/>
      <c r="C8" s="183"/>
      <c r="D8" s="184"/>
      <c r="E8" s="185"/>
      <c r="F8" s="186"/>
      <c r="G8" s="186"/>
      <c r="H8" s="187"/>
      <c r="I8" s="187"/>
      <c r="J8" s="187"/>
      <c r="K8" s="187"/>
      <c r="L8" s="187"/>
      <c r="M8" s="186"/>
      <c r="N8" s="187"/>
      <c r="O8" s="187"/>
      <c r="P8" s="187"/>
      <c r="Q8" s="187"/>
      <c r="R8" s="187"/>
      <c r="S8" s="207"/>
      <c r="T8" s="207"/>
      <c r="U8" s="208"/>
    </row>
    <row r="9" spans="1:21" ht="24.75" customHeight="1">
      <c r="A9" s="188"/>
      <c r="B9" s="188"/>
      <c r="C9" s="188"/>
      <c r="D9" s="188"/>
      <c r="E9" s="148" t="s">
        <v>249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209"/>
      <c r="T9" s="209"/>
      <c r="U9" s="209"/>
    </row>
    <row r="10" spans="1:21" ht="18.75" customHeight="1">
      <c r="A10" s="188"/>
      <c r="B10" s="188"/>
      <c r="C10" s="188"/>
      <c r="D10" s="188"/>
      <c r="E10" s="148"/>
      <c r="F10" s="189"/>
      <c r="G10" s="190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209"/>
      <c r="T10" s="209"/>
      <c r="U10" s="209"/>
    </row>
    <row r="11" spans="1:21" ht="18.75" customHeight="1">
      <c r="A11" s="191"/>
      <c r="B11" s="188"/>
      <c r="C11" s="188"/>
      <c r="D11" s="188"/>
      <c r="E11" s="148"/>
      <c r="F11" s="189"/>
      <c r="G11" s="190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209"/>
      <c r="T11" s="209"/>
      <c r="U11" s="209"/>
    </row>
    <row r="12" spans="1:21" ht="18.75" customHeight="1">
      <c r="A12" s="191"/>
      <c r="B12" s="188"/>
      <c r="C12" s="188"/>
      <c r="D12" s="188"/>
      <c r="E12" s="14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209"/>
      <c r="T12" s="209"/>
      <c r="U12" s="210"/>
    </row>
    <row r="13" spans="1:21" ht="18.75" customHeight="1">
      <c r="A13" s="191"/>
      <c r="B13" s="191"/>
      <c r="C13" s="188"/>
      <c r="D13" s="188"/>
      <c r="E13" s="14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9"/>
      <c r="T13" s="209"/>
      <c r="U13" s="210"/>
    </row>
    <row r="14" spans="1:21" ht="18.75" customHeight="1">
      <c r="A14" s="191"/>
      <c r="B14" s="191"/>
      <c r="C14" s="191"/>
      <c r="D14" s="188"/>
      <c r="E14" s="14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9"/>
      <c r="T14" s="209"/>
      <c r="U14" s="210"/>
    </row>
    <row r="15" spans="1:21" ht="18.75" customHeight="1">
      <c r="A15" s="191"/>
      <c r="B15" s="191"/>
      <c r="C15" s="191"/>
      <c r="D15" s="188"/>
      <c r="E15" s="14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9"/>
      <c r="T15" s="210"/>
      <c r="U15" s="210"/>
    </row>
    <row r="16" spans="1:21" ht="18.75" customHeight="1">
      <c r="A16" s="191"/>
      <c r="B16" s="191"/>
      <c r="C16" s="191"/>
      <c r="D16" s="191"/>
      <c r="E16" s="192"/>
      <c r="F16" s="189"/>
      <c r="G16" s="190"/>
      <c r="H16" s="190"/>
      <c r="I16" s="190"/>
      <c r="J16" s="190"/>
      <c r="K16" s="190"/>
      <c r="L16" s="190"/>
      <c r="M16" s="190"/>
      <c r="N16" s="190"/>
      <c r="O16" s="190"/>
      <c r="P16" s="189"/>
      <c r="Q16" s="189"/>
      <c r="R16" s="189"/>
      <c r="S16" s="210"/>
      <c r="T16" s="210"/>
      <c r="U16" s="210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99" t="s">
        <v>250</v>
      </c>
    </row>
    <row r="2" spans="1:21" ht="24.75" customHeight="1">
      <c r="A2" s="87" t="s">
        <v>251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6" t="s">
        <v>2</v>
      </c>
      <c r="B3" s="6"/>
      <c r="C3" s="6"/>
      <c r="D3" s="6"/>
      <c r="E3" s="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00" t="s">
        <v>78</v>
      </c>
      <c r="U3" s="100"/>
    </row>
    <row r="4" spans="1:21" ht="27.75" customHeight="1">
      <c r="A4" s="88" t="s">
        <v>110</v>
      </c>
      <c r="B4" s="89"/>
      <c r="C4" s="90"/>
      <c r="D4" s="91" t="s">
        <v>130</v>
      </c>
      <c r="E4" s="91" t="s">
        <v>131</v>
      </c>
      <c r="F4" s="91" t="s">
        <v>100</v>
      </c>
      <c r="G4" s="92" t="s">
        <v>132</v>
      </c>
      <c r="H4" s="92" t="s">
        <v>133</v>
      </c>
      <c r="I4" s="92" t="s">
        <v>134</v>
      </c>
      <c r="J4" s="92" t="s">
        <v>135</v>
      </c>
      <c r="K4" s="92" t="s">
        <v>136</v>
      </c>
      <c r="L4" s="92" t="s">
        <v>137</v>
      </c>
      <c r="M4" s="92" t="s">
        <v>121</v>
      </c>
      <c r="N4" s="92" t="s">
        <v>138</v>
      </c>
      <c r="O4" s="92" t="s">
        <v>119</v>
      </c>
      <c r="P4" s="92" t="s">
        <v>123</v>
      </c>
      <c r="Q4" s="92" t="s">
        <v>122</v>
      </c>
      <c r="R4" s="92" t="s">
        <v>139</v>
      </c>
      <c r="S4" s="92" t="s">
        <v>140</v>
      </c>
      <c r="T4" s="92" t="s">
        <v>141</v>
      </c>
      <c r="U4" s="92" t="s">
        <v>126</v>
      </c>
    </row>
    <row r="5" spans="1:21" ht="13.5" customHeight="1">
      <c r="A5" s="91" t="s">
        <v>101</v>
      </c>
      <c r="B5" s="91" t="s">
        <v>102</v>
      </c>
      <c r="C5" s="91" t="s">
        <v>103</v>
      </c>
      <c r="D5" s="93"/>
      <c r="E5" s="93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18" customHeight="1">
      <c r="A6" s="94"/>
      <c r="B6" s="94"/>
      <c r="C6" s="94"/>
      <c r="D6" s="94"/>
      <c r="E6" s="94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29" customFormat="1" ht="29.25" customHeight="1">
      <c r="A7" s="128"/>
      <c r="B7" s="128"/>
      <c r="C7" s="128"/>
      <c r="D7" s="128"/>
      <c r="E7" s="95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ht="14.25">
      <c r="E8" t="s">
        <v>249</v>
      </c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30" customWidth="1"/>
    <col min="4" max="4" width="9.625" style="130" customWidth="1"/>
    <col min="5" max="5" width="22.50390625" style="130" customWidth="1"/>
    <col min="6" max="7" width="8.50390625" style="130" customWidth="1"/>
    <col min="8" max="10" width="7.25390625" style="130" customWidth="1"/>
    <col min="11" max="11" width="8.50390625" style="130" customWidth="1"/>
    <col min="12" max="19" width="7.25390625" style="130" customWidth="1"/>
    <col min="20" max="21" width="7.75390625" style="130" customWidth="1"/>
    <col min="22" max="16384" width="6.875" style="130" customWidth="1"/>
  </cols>
  <sheetData>
    <row r="1" spans="1:21" ht="24.7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52"/>
      <c r="R1" s="152"/>
      <c r="S1" s="157"/>
      <c r="T1" s="157"/>
      <c r="U1" s="131" t="s">
        <v>252</v>
      </c>
    </row>
    <row r="2" spans="1:21" ht="24.75" customHeight="1">
      <c r="A2" s="132" t="s">
        <v>253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2" ht="24.75" customHeight="1">
      <c r="A3" s="6" t="s">
        <v>2</v>
      </c>
      <c r="B3" s="6"/>
      <c r="C3" s="6"/>
      <c r="D3" s="6"/>
      <c r="E3" s="6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58"/>
      <c r="R3" s="158"/>
      <c r="S3" s="159"/>
      <c r="T3" s="160" t="s">
        <v>78</v>
      </c>
      <c r="U3" s="160"/>
      <c r="V3" s="161"/>
    </row>
    <row r="4" spans="1:22" ht="24.75" customHeight="1">
      <c r="A4" s="133" t="s">
        <v>110</v>
      </c>
      <c r="B4" s="133"/>
      <c r="C4" s="133"/>
      <c r="D4" s="134" t="s">
        <v>79</v>
      </c>
      <c r="E4" s="135" t="s">
        <v>99</v>
      </c>
      <c r="F4" s="135" t="s">
        <v>111</v>
      </c>
      <c r="G4" s="133" t="s">
        <v>112</v>
      </c>
      <c r="H4" s="133"/>
      <c r="I4" s="133"/>
      <c r="J4" s="135"/>
      <c r="K4" s="135" t="s">
        <v>113</v>
      </c>
      <c r="L4" s="134"/>
      <c r="M4" s="134"/>
      <c r="N4" s="134"/>
      <c r="O4" s="134"/>
      <c r="P4" s="134"/>
      <c r="Q4" s="134"/>
      <c r="R4" s="162"/>
      <c r="S4" s="163" t="s">
        <v>114</v>
      </c>
      <c r="T4" s="164" t="s">
        <v>115</v>
      </c>
      <c r="U4" s="164" t="s">
        <v>116</v>
      </c>
      <c r="V4" s="161"/>
    </row>
    <row r="5" spans="1:22" ht="24.75" customHeight="1">
      <c r="A5" s="136" t="s">
        <v>101</v>
      </c>
      <c r="B5" s="136" t="s">
        <v>102</v>
      </c>
      <c r="C5" s="136" t="s">
        <v>103</v>
      </c>
      <c r="D5" s="135"/>
      <c r="E5" s="135"/>
      <c r="F5" s="133"/>
      <c r="G5" s="136" t="s">
        <v>81</v>
      </c>
      <c r="H5" s="136" t="s">
        <v>117</v>
      </c>
      <c r="I5" s="136" t="s">
        <v>118</v>
      </c>
      <c r="J5" s="154" t="s">
        <v>119</v>
      </c>
      <c r="K5" s="155" t="s">
        <v>81</v>
      </c>
      <c r="L5" s="156" t="s">
        <v>120</v>
      </c>
      <c r="M5" s="156" t="s">
        <v>121</v>
      </c>
      <c r="N5" s="156" t="s">
        <v>122</v>
      </c>
      <c r="O5" s="156" t="s">
        <v>123</v>
      </c>
      <c r="P5" s="156" t="s">
        <v>124</v>
      </c>
      <c r="Q5" s="156" t="s">
        <v>125</v>
      </c>
      <c r="R5" s="156" t="s">
        <v>126</v>
      </c>
      <c r="S5" s="164"/>
      <c r="T5" s="164"/>
      <c r="U5" s="164"/>
      <c r="V5" s="161"/>
    </row>
    <row r="6" spans="1:21" ht="30.75" customHeight="1">
      <c r="A6" s="135"/>
      <c r="B6" s="135"/>
      <c r="C6" s="135"/>
      <c r="D6" s="135"/>
      <c r="E6" s="133"/>
      <c r="F6" s="137" t="s">
        <v>100</v>
      </c>
      <c r="G6" s="135"/>
      <c r="H6" s="135"/>
      <c r="I6" s="135"/>
      <c r="J6" s="133"/>
      <c r="K6" s="134"/>
      <c r="L6" s="156"/>
      <c r="M6" s="156"/>
      <c r="N6" s="156"/>
      <c r="O6" s="156"/>
      <c r="P6" s="156"/>
      <c r="Q6" s="156"/>
      <c r="R6" s="156"/>
      <c r="S6" s="164"/>
      <c r="T6" s="164"/>
      <c r="U6" s="164"/>
    </row>
    <row r="7" spans="1:21" ht="24.75" customHeight="1">
      <c r="A7" s="138" t="s">
        <v>93</v>
      </c>
      <c r="B7" s="138" t="s">
        <v>93</v>
      </c>
      <c r="C7" s="138" t="s">
        <v>93</v>
      </c>
      <c r="D7" s="138" t="s">
        <v>93</v>
      </c>
      <c r="E7" s="138" t="s">
        <v>93</v>
      </c>
      <c r="F7" s="139">
        <v>1</v>
      </c>
      <c r="G7" s="138">
        <v>2</v>
      </c>
      <c r="H7" s="138">
        <v>3</v>
      </c>
      <c r="I7" s="138">
        <v>4</v>
      </c>
      <c r="J7" s="138">
        <v>5</v>
      </c>
      <c r="K7" s="138">
        <v>6</v>
      </c>
      <c r="L7" s="138">
        <v>7</v>
      </c>
      <c r="M7" s="138">
        <v>8</v>
      </c>
      <c r="N7" s="138">
        <v>9</v>
      </c>
      <c r="O7" s="138">
        <v>10</v>
      </c>
      <c r="P7" s="138">
        <v>11</v>
      </c>
      <c r="Q7" s="138">
        <v>12</v>
      </c>
      <c r="R7" s="138">
        <v>13</v>
      </c>
      <c r="S7" s="138">
        <v>14</v>
      </c>
      <c r="T7" s="139">
        <v>15</v>
      </c>
      <c r="U7" s="139">
        <v>16</v>
      </c>
    </row>
    <row r="8" spans="1:21" s="129" customFormat="1" ht="24.75" customHeight="1">
      <c r="A8" s="140"/>
      <c r="B8" s="140"/>
      <c r="C8" s="141"/>
      <c r="D8" s="142"/>
      <c r="E8" s="143"/>
      <c r="F8" s="144">
        <f>G8+K8+S8+T8+U8</f>
        <v>0</v>
      </c>
      <c r="G8" s="145">
        <f>H8+I8+J8</f>
        <v>0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65"/>
      <c r="T8" s="165"/>
      <c r="U8" s="166"/>
    </row>
    <row r="9" spans="1:21" ht="27" customHeight="1">
      <c r="A9" s="147"/>
      <c r="B9" s="147"/>
      <c r="C9" s="147"/>
      <c r="D9" s="147"/>
      <c r="E9" s="148" t="s">
        <v>254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67"/>
      <c r="T9" s="167"/>
      <c r="U9" s="167"/>
    </row>
    <row r="10" spans="1:21" ht="18.75" customHeight="1">
      <c r="A10" s="147"/>
      <c r="B10" s="147"/>
      <c r="C10" s="147"/>
      <c r="D10" s="147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67"/>
      <c r="T10" s="167"/>
      <c r="U10" s="167"/>
    </row>
    <row r="11" spans="1:21" ht="18.75" customHeight="1">
      <c r="A11" s="147"/>
      <c r="B11" s="147"/>
      <c r="C11" s="147"/>
      <c r="D11" s="147"/>
      <c r="E11" s="150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67"/>
      <c r="T11" s="167"/>
      <c r="U11" s="167"/>
    </row>
    <row r="12" spans="1:21" ht="18.75" customHeight="1">
      <c r="A12" s="147"/>
      <c r="B12" s="147"/>
      <c r="C12" s="147"/>
      <c r="D12" s="147"/>
      <c r="E12" s="150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67"/>
      <c r="T12" s="167"/>
      <c r="U12" s="167"/>
    </row>
    <row r="13" spans="1:21" ht="18.75" customHeight="1">
      <c r="A13" s="147"/>
      <c r="B13" s="147"/>
      <c r="C13" s="147"/>
      <c r="D13" s="147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67"/>
      <c r="T13" s="167"/>
      <c r="U13" s="168"/>
    </row>
    <row r="14" spans="1:21" ht="18.75" customHeight="1">
      <c r="A14" s="151"/>
      <c r="B14" s="151"/>
      <c r="C14" s="151"/>
      <c r="D14" s="147"/>
      <c r="E14" s="150"/>
      <c r="F14" s="149"/>
      <c r="G14" s="152"/>
      <c r="H14" s="149"/>
      <c r="I14" s="149"/>
      <c r="J14" s="149"/>
      <c r="K14" s="152"/>
      <c r="L14" s="149"/>
      <c r="M14" s="149"/>
      <c r="N14" s="149"/>
      <c r="O14" s="149"/>
      <c r="P14" s="149"/>
      <c r="Q14" s="149"/>
      <c r="R14" s="149"/>
      <c r="S14" s="167"/>
      <c r="T14" s="167"/>
      <c r="U14" s="168"/>
    </row>
    <row r="15" spans="1:21" ht="18.75" customHeight="1">
      <c r="A15" s="151"/>
      <c r="B15" s="151"/>
      <c r="C15" s="151"/>
      <c r="D15" s="151"/>
      <c r="E15" s="153"/>
      <c r="F15" s="149"/>
      <c r="G15" s="152"/>
      <c r="H15" s="152"/>
      <c r="I15" s="152"/>
      <c r="J15" s="152"/>
      <c r="K15" s="152"/>
      <c r="L15" s="152"/>
      <c r="M15" s="149"/>
      <c r="N15" s="149"/>
      <c r="O15" s="149"/>
      <c r="P15" s="149"/>
      <c r="Q15" s="149"/>
      <c r="R15" s="149"/>
      <c r="S15" s="167"/>
      <c r="T15" s="168"/>
      <c r="U15" s="168"/>
    </row>
    <row r="16" spans="1:21" ht="18.75" customHeight="1">
      <c r="A16" s="151"/>
      <c r="B16" s="151"/>
      <c r="C16" s="151"/>
      <c r="D16" s="151"/>
      <c r="E16" s="153"/>
      <c r="F16" s="149"/>
      <c r="G16" s="152"/>
      <c r="H16" s="152"/>
      <c r="I16" s="152"/>
      <c r="J16" s="152"/>
      <c r="K16" s="152"/>
      <c r="L16" s="152"/>
      <c r="M16" s="149"/>
      <c r="N16" s="149"/>
      <c r="O16" s="149"/>
      <c r="P16" s="149"/>
      <c r="Q16" s="149"/>
      <c r="R16" s="149"/>
      <c r="S16" s="168"/>
      <c r="T16" s="168"/>
      <c r="U16" s="168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9"/>
      <c r="M17" s="129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A3:E3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99" t="s">
        <v>255</v>
      </c>
    </row>
    <row r="2" spans="1:21" ht="24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6" t="s">
        <v>2</v>
      </c>
      <c r="B3" s="6"/>
      <c r="C3" s="6"/>
      <c r="D3" s="6"/>
      <c r="E3" s="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00" t="s">
        <v>78</v>
      </c>
      <c r="U3" s="100"/>
    </row>
    <row r="4" spans="1:21" ht="27.75" customHeight="1">
      <c r="A4" s="88" t="s">
        <v>110</v>
      </c>
      <c r="B4" s="89"/>
      <c r="C4" s="90"/>
      <c r="D4" s="91" t="s">
        <v>130</v>
      </c>
      <c r="E4" s="91" t="s">
        <v>131</v>
      </c>
      <c r="F4" s="91" t="s">
        <v>100</v>
      </c>
      <c r="G4" s="92" t="s">
        <v>132</v>
      </c>
      <c r="H4" s="92" t="s">
        <v>133</v>
      </c>
      <c r="I4" s="92" t="s">
        <v>134</v>
      </c>
      <c r="J4" s="92" t="s">
        <v>135</v>
      </c>
      <c r="K4" s="92" t="s">
        <v>136</v>
      </c>
      <c r="L4" s="92" t="s">
        <v>137</v>
      </c>
      <c r="M4" s="92" t="s">
        <v>121</v>
      </c>
      <c r="N4" s="92" t="s">
        <v>138</v>
      </c>
      <c r="O4" s="92" t="s">
        <v>119</v>
      </c>
      <c r="P4" s="92" t="s">
        <v>123</v>
      </c>
      <c r="Q4" s="92" t="s">
        <v>122</v>
      </c>
      <c r="R4" s="92" t="s">
        <v>139</v>
      </c>
      <c r="S4" s="92" t="s">
        <v>140</v>
      </c>
      <c r="T4" s="92" t="s">
        <v>141</v>
      </c>
      <c r="U4" s="92" t="s">
        <v>126</v>
      </c>
    </row>
    <row r="5" spans="1:21" ht="13.5" customHeight="1">
      <c r="A5" s="91" t="s">
        <v>101</v>
      </c>
      <c r="B5" s="91" t="s">
        <v>102</v>
      </c>
      <c r="C5" s="91" t="s">
        <v>103</v>
      </c>
      <c r="D5" s="93"/>
      <c r="E5" s="93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18" customHeight="1">
      <c r="A6" s="94"/>
      <c r="B6" s="94"/>
      <c r="C6" s="94"/>
      <c r="D6" s="94"/>
      <c r="E6" s="94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29" customFormat="1" ht="29.25" customHeight="1">
      <c r="A7" s="128"/>
      <c r="B7" s="128"/>
      <c r="C7" s="128"/>
      <c r="D7" s="128"/>
      <c r="E7" s="95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ht="14.25">
      <c r="E8" t="str">
        <f>'专户24'!E9</f>
        <v>我单位无纳入专户管理的非税收入拨款，本表以空表列示。</v>
      </c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E15" sqref="E15"/>
    </sheetView>
  </sheetViews>
  <sheetFormatPr defaultColWidth="6.875" defaultRowHeight="12.75" customHeight="1"/>
  <cols>
    <col min="1" max="3" width="3.625" style="103" customWidth="1"/>
    <col min="4" max="4" width="6.875" style="103" customWidth="1"/>
    <col min="5" max="5" width="22.625" style="103" customWidth="1"/>
    <col min="6" max="6" width="9.375" style="103" customWidth="1"/>
    <col min="7" max="7" width="8.625" style="103" customWidth="1"/>
    <col min="8" max="10" width="7.50390625" style="103" customWidth="1"/>
    <col min="11" max="11" width="8.375" style="103" customWidth="1"/>
    <col min="12" max="21" width="7.50390625" style="103" customWidth="1"/>
    <col min="22" max="41" width="6.875" style="103" customWidth="1"/>
    <col min="42" max="42" width="6.625" style="103" customWidth="1"/>
    <col min="43" max="253" width="6.875" style="103" customWidth="1"/>
    <col min="254" max="256" width="6.875" style="104" customWidth="1"/>
  </cols>
  <sheetData>
    <row r="1" spans="22:255" ht="27" customHeight="1">
      <c r="V1" s="121" t="s">
        <v>257</v>
      </c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IT1"/>
      <c r="IU1"/>
    </row>
    <row r="2" spans="1:255" ht="33" customHeight="1">
      <c r="A2" s="105" t="s">
        <v>258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IT2"/>
      <c r="IU2"/>
    </row>
    <row r="3" spans="1:255" ht="18.75" customHeight="1">
      <c r="A3" s="6" t="s">
        <v>2</v>
      </c>
      <c r="B3" s="6"/>
      <c r="C3" s="6"/>
      <c r="D3" s="6"/>
      <c r="E3" s="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22"/>
      <c r="U3" s="123" t="s">
        <v>78</v>
      </c>
      <c r="V3" s="122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IT3"/>
      <c r="IU3"/>
    </row>
    <row r="4" spans="1:255" s="101" customFormat="1" ht="23.25" customHeight="1">
      <c r="A4" s="107" t="s">
        <v>110</v>
      </c>
      <c r="B4" s="107"/>
      <c r="C4" s="107"/>
      <c r="D4" s="108" t="s">
        <v>79</v>
      </c>
      <c r="E4" s="109" t="s">
        <v>99</v>
      </c>
      <c r="F4" s="108" t="s">
        <v>111</v>
      </c>
      <c r="G4" s="110" t="s">
        <v>112</v>
      </c>
      <c r="H4" s="110"/>
      <c r="I4" s="110"/>
      <c r="J4" s="110"/>
      <c r="K4" s="110" t="s">
        <v>113</v>
      </c>
      <c r="L4" s="110"/>
      <c r="M4" s="110"/>
      <c r="N4" s="110"/>
      <c r="O4" s="110"/>
      <c r="P4" s="110"/>
      <c r="Q4" s="110"/>
      <c r="R4" s="110"/>
      <c r="S4" s="111" t="s">
        <v>259</v>
      </c>
      <c r="T4" s="111"/>
      <c r="U4" s="111"/>
      <c r="V4" s="111"/>
      <c r="IT4"/>
      <c r="IU4"/>
    </row>
    <row r="5" spans="1:255" s="101" customFormat="1" ht="23.25" customHeight="1">
      <c r="A5" s="111" t="s">
        <v>101</v>
      </c>
      <c r="B5" s="108" t="s">
        <v>102</v>
      </c>
      <c r="C5" s="108" t="s">
        <v>103</v>
      </c>
      <c r="D5" s="108"/>
      <c r="E5" s="109"/>
      <c r="F5" s="108"/>
      <c r="G5" s="108" t="s">
        <v>81</v>
      </c>
      <c r="H5" s="108" t="s">
        <v>117</v>
      </c>
      <c r="I5" s="108" t="s">
        <v>118</v>
      </c>
      <c r="J5" s="108" t="s">
        <v>119</v>
      </c>
      <c r="K5" s="108" t="s">
        <v>81</v>
      </c>
      <c r="L5" s="108" t="s">
        <v>120</v>
      </c>
      <c r="M5" s="108" t="s">
        <v>121</v>
      </c>
      <c r="N5" s="108" t="s">
        <v>122</v>
      </c>
      <c r="O5" s="108" t="s">
        <v>123</v>
      </c>
      <c r="P5" s="108" t="s">
        <v>124</v>
      </c>
      <c r="Q5" s="108" t="s">
        <v>125</v>
      </c>
      <c r="R5" s="108" t="s">
        <v>126</v>
      </c>
      <c r="S5" s="111" t="s">
        <v>81</v>
      </c>
      <c r="T5" s="111" t="s">
        <v>260</v>
      </c>
      <c r="U5" s="111" t="s">
        <v>261</v>
      </c>
      <c r="V5" s="111" t="s">
        <v>262</v>
      </c>
      <c r="IT5"/>
      <c r="IU5"/>
    </row>
    <row r="6" spans="1:255" ht="31.5" customHeight="1">
      <c r="A6" s="111"/>
      <c r="B6" s="108"/>
      <c r="C6" s="108"/>
      <c r="D6" s="108"/>
      <c r="E6" s="109"/>
      <c r="F6" s="112" t="s">
        <v>100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11"/>
      <c r="T6" s="111"/>
      <c r="U6" s="111"/>
      <c r="V6" s="111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04"/>
      <c r="IR6" s="104"/>
      <c r="IS6" s="104"/>
      <c r="IT6"/>
      <c r="IU6"/>
    </row>
    <row r="7" spans="1:255" ht="23.25" customHeight="1">
      <c r="A7" s="112" t="s">
        <v>93</v>
      </c>
      <c r="B7" s="112" t="s">
        <v>93</v>
      </c>
      <c r="C7" s="112" t="s">
        <v>93</v>
      </c>
      <c r="D7" s="112" t="s">
        <v>93</v>
      </c>
      <c r="E7" s="112" t="s">
        <v>93</v>
      </c>
      <c r="F7" s="112">
        <v>1</v>
      </c>
      <c r="G7" s="112">
        <v>2</v>
      </c>
      <c r="H7" s="112">
        <v>3</v>
      </c>
      <c r="I7" s="120">
        <v>4</v>
      </c>
      <c r="J7" s="120">
        <v>5</v>
      </c>
      <c r="K7" s="112">
        <v>6</v>
      </c>
      <c r="L7" s="112">
        <v>7</v>
      </c>
      <c r="M7" s="112">
        <v>8</v>
      </c>
      <c r="N7" s="120">
        <v>9</v>
      </c>
      <c r="O7" s="120">
        <v>10</v>
      </c>
      <c r="P7" s="112">
        <v>11</v>
      </c>
      <c r="Q7" s="112">
        <v>12</v>
      </c>
      <c r="R7" s="112">
        <v>13</v>
      </c>
      <c r="S7" s="112">
        <v>14</v>
      </c>
      <c r="T7" s="112">
        <v>15</v>
      </c>
      <c r="U7" s="112">
        <v>16</v>
      </c>
      <c r="V7" s="112">
        <v>17</v>
      </c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04"/>
      <c r="IR7" s="104"/>
      <c r="IS7" s="104"/>
      <c r="IT7"/>
      <c r="IU7"/>
    </row>
    <row r="8" spans="1:253" ht="23.25" customHeight="1">
      <c r="A8" s="113"/>
      <c r="B8" s="113"/>
      <c r="C8" s="113"/>
      <c r="D8" s="113" t="s">
        <v>94</v>
      </c>
      <c r="E8" s="113" t="s">
        <v>95</v>
      </c>
      <c r="F8" s="112">
        <f>F9</f>
        <v>2366.5</v>
      </c>
      <c r="G8" s="112">
        <f aca="true" t="shared" si="0" ref="G8:V8">G9</f>
        <v>2320.5</v>
      </c>
      <c r="H8" s="112">
        <f t="shared" si="0"/>
        <v>1722.5</v>
      </c>
      <c r="I8" s="112">
        <f t="shared" si="0"/>
        <v>272.29999999999995</v>
      </c>
      <c r="J8" s="112">
        <f t="shared" si="0"/>
        <v>325.7</v>
      </c>
      <c r="K8" s="112">
        <f t="shared" si="0"/>
        <v>46</v>
      </c>
      <c r="L8" s="112">
        <f t="shared" si="0"/>
        <v>46</v>
      </c>
      <c r="M8" s="112">
        <f t="shared" si="0"/>
        <v>0</v>
      </c>
      <c r="N8" s="112">
        <f t="shared" si="0"/>
        <v>0</v>
      </c>
      <c r="O8" s="112">
        <f t="shared" si="0"/>
        <v>0</v>
      </c>
      <c r="P8" s="112">
        <f t="shared" si="0"/>
        <v>0</v>
      </c>
      <c r="Q8" s="112">
        <f t="shared" si="0"/>
        <v>0</v>
      </c>
      <c r="R8" s="112">
        <f t="shared" si="0"/>
        <v>0</v>
      </c>
      <c r="S8" s="112">
        <f t="shared" si="0"/>
        <v>2366.5</v>
      </c>
      <c r="T8" s="112">
        <f t="shared" si="0"/>
        <v>2040.8</v>
      </c>
      <c r="U8" s="112">
        <f t="shared" si="0"/>
        <v>0</v>
      </c>
      <c r="V8" s="112">
        <f t="shared" si="0"/>
        <v>325.7</v>
      </c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04"/>
      <c r="IR8" s="104"/>
      <c r="IS8" s="104"/>
    </row>
    <row r="9" spans="1:253" ht="23.25" customHeight="1">
      <c r="A9" s="113">
        <v>213</v>
      </c>
      <c r="B9" s="113"/>
      <c r="C9" s="113"/>
      <c r="D9" s="113"/>
      <c r="E9" s="113" t="s">
        <v>104</v>
      </c>
      <c r="F9" s="112">
        <f>F10</f>
        <v>2366.5</v>
      </c>
      <c r="G9" s="112">
        <f aca="true" t="shared" si="1" ref="G9:V9">G10</f>
        <v>2320.5</v>
      </c>
      <c r="H9" s="112">
        <f t="shared" si="1"/>
        <v>1722.5</v>
      </c>
      <c r="I9" s="112">
        <f t="shared" si="1"/>
        <v>272.29999999999995</v>
      </c>
      <c r="J9" s="112">
        <f t="shared" si="1"/>
        <v>325.7</v>
      </c>
      <c r="K9" s="112">
        <f t="shared" si="1"/>
        <v>46</v>
      </c>
      <c r="L9" s="112">
        <f t="shared" si="1"/>
        <v>46</v>
      </c>
      <c r="M9" s="112">
        <f t="shared" si="1"/>
        <v>0</v>
      </c>
      <c r="N9" s="112">
        <f t="shared" si="1"/>
        <v>0</v>
      </c>
      <c r="O9" s="112">
        <f t="shared" si="1"/>
        <v>0</v>
      </c>
      <c r="P9" s="112">
        <f t="shared" si="1"/>
        <v>0</v>
      </c>
      <c r="Q9" s="112">
        <f t="shared" si="1"/>
        <v>0</v>
      </c>
      <c r="R9" s="112">
        <f t="shared" si="1"/>
        <v>0</v>
      </c>
      <c r="S9" s="112">
        <f t="shared" si="1"/>
        <v>2366.5</v>
      </c>
      <c r="T9" s="112">
        <f t="shared" si="1"/>
        <v>2040.8</v>
      </c>
      <c r="U9" s="112">
        <f t="shared" si="1"/>
        <v>0</v>
      </c>
      <c r="V9" s="112">
        <f t="shared" si="1"/>
        <v>325.7</v>
      </c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04"/>
      <c r="IR9" s="104"/>
      <c r="IS9" s="104"/>
    </row>
    <row r="10" spans="1:253" ht="23.25" customHeight="1">
      <c r="A10" s="113"/>
      <c r="B10" s="113" t="s">
        <v>105</v>
      </c>
      <c r="C10" s="113"/>
      <c r="D10" s="113"/>
      <c r="E10" s="113" t="s">
        <v>106</v>
      </c>
      <c r="F10" s="112">
        <f>F11+F12</f>
        <v>2366.5</v>
      </c>
      <c r="G10" s="112">
        <f aca="true" t="shared" si="2" ref="G10:V10">G11+G12</f>
        <v>2320.5</v>
      </c>
      <c r="H10" s="112">
        <f t="shared" si="2"/>
        <v>1722.5</v>
      </c>
      <c r="I10" s="112">
        <f t="shared" si="2"/>
        <v>272.29999999999995</v>
      </c>
      <c r="J10" s="112">
        <f t="shared" si="2"/>
        <v>325.7</v>
      </c>
      <c r="K10" s="112">
        <f t="shared" si="2"/>
        <v>46</v>
      </c>
      <c r="L10" s="112">
        <f t="shared" si="2"/>
        <v>46</v>
      </c>
      <c r="M10" s="112">
        <f t="shared" si="2"/>
        <v>0</v>
      </c>
      <c r="N10" s="112">
        <f t="shared" si="2"/>
        <v>0</v>
      </c>
      <c r="O10" s="112">
        <f t="shared" si="2"/>
        <v>0</v>
      </c>
      <c r="P10" s="112">
        <f t="shared" si="2"/>
        <v>0</v>
      </c>
      <c r="Q10" s="112">
        <f t="shared" si="2"/>
        <v>0</v>
      </c>
      <c r="R10" s="112">
        <f t="shared" si="2"/>
        <v>0</v>
      </c>
      <c r="S10" s="112">
        <f t="shared" si="2"/>
        <v>2366.5</v>
      </c>
      <c r="T10" s="112">
        <f t="shared" si="2"/>
        <v>2040.8</v>
      </c>
      <c r="U10" s="112">
        <f t="shared" si="2"/>
        <v>0</v>
      </c>
      <c r="V10" s="112">
        <f t="shared" si="2"/>
        <v>325.7</v>
      </c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04"/>
      <c r="IR10" s="104"/>
      <c r="IS10" s="104"/>
    </row>
    <row r="11" spans="1:255" s="102" customFormat="1" ht="23.25" customHeight="1">
      <c r="A11" s="114" t="str">
        <f>'一般预算支出13'!A12</f>
        <v>213</v>
      </c>
      <c r="B11" s="114" t="str">
        <f>'一般预算支出13'!C12</f>
        <v>03</v>
      </c>
      <c r="C11" s="115" t="str">
        <f>'部门支出总表03 '!C10</f>
        <v>01</v>
      </c>
      <c r="D11" s="115">
        <f>'一般预算支出13'!D11</f>
        <v>0</v>
      </c>
      <c r="E11" s="115" t="str">
        <f>'工资福利(政府预算)(2)16'!E10</f>
        <v>行政运行</v>
      </c>
      <c r="F11" s="116">
        <f>'一般预算支出13'!F11</f>
        <v>2320.5</v>
      </c>
      <c r="G11" s="116">
        <f>'一般预算支出13'!G11</f>
        <v>2320.5</v>
      </c>
      <c r="H11" s="116">
        <f>'一般预算支出13'!H11</f>
        <v>1722.5</v>
      </c>
      <c r="I11" s="116">
        <f>'一般预算支出13'!I11</f>
        <v>272.29999999999995</v>
      </c>
      <c r="J11" s="116">
        <f>'一般预算支出13'!J11</f>
        <v>325.7</v>
      </c>
      <c r="K11" s="116">
        <f>'一般预算支出13'!K11</f>
        <v>0</v>
      </c>
      <c r="L11" s="116">
        <f>'一般预算支出13'!L11</f>
        <v>0</v>
      </c>
      <c r="M11" s="116">
        <f>'一般预算支出13'!M11</f>
        <v>0</v>
      </c>
      <c r="N11" s="116">
        <f>'一般预算支出13'!N11</f>
        <v>0</v>
      </c>
      <c r="O11" s="116">
        <f>'一般预算支出13'!O11</f>
        <v>0</v>
      </c>
      <c r="P11" s="116">
        <f>'一般预算支出13'!P11</f>
        <v>0</v>
      </c>
      <c r="Q11" s="116">
        <f>'一般预算支出13'!Q11</f>
        <v>0</v>
      </c>
      <c r="R11" s="116">
        <f>'一般预算支出13'!R11</f>
        <v>0</v>
      </c>
      <c r="S11" s="125">
        <f>SUM(T11:V11)</f>
        <v>2320.5</v>
      </c>
      <c r="T11" s="125">
        <f>H11+I11</f>
        <v>1994.8</v>
      </c>
      <c r="U11" s="125"/>
      <c r="V11" s="126">
        <f>J11</f>
        <v>325.7</v>
      </c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29"/>
      <c r="IU11" s="29"/>
    </row>
    <row r="12" spans="1:255" ht="26.25" customHeight="1">
      <c r="A12" s="117" t="str">
        <f>A11</f>
        <v>213</v>
      </c>
      <c r="B12" s="117" t="str">
        <f>B11</f>
        <v>03</v>
      </c>
      <c r="C12" s="118" t="str">
        <f>'部门支出总表03 '!C11</f>
        <v>02</v>
      </c>
      <c r="D12" s="118">
        <f>D11</f>
        <v>0</v>
      </c>
      <c r="E12" s="118" t="str">
        <f>'部门支出总表03 '!E11</f>
        <v>其他水利支出</v>
      </c>
      <c r="F12" s="116">
        <f>'一般预算支出13'!F12</f>
        <v>46</v>
      </c>
      <c r="G12" s="116">
        <f>'一般预算支出13'!G12</f>
        <v>0</v>
      </c>
      <c r="H12" s="116">
        <f>'一般预算支出13'!H12</f>
        <v>0</v>
      </c>
      <c r="I12" s="116">
        <f>'一般预算支出13'!I12</f>
        <v>0</v>
      </c>
      <c r="J12" s="116">
        <f>'一般预算支出13'!J12</f>
        <v>0</v>
      </c>
      <c r="K12" s="116">
        <f>'一般预算支出13'!K12</f>
        <v>46</v>
      </c>
      <c r="L12" s="116">
        <f>'一般预算支出13'!L12</f>
        <v>46</v>
      </c>
      <c r="M12" s="116">
        <f>'一般预算支出13'!M12</f>
        <v>0</v>
      </c>
      <c r="N12" s="116">
        <f>'一般预算支出13'!N12</f>
        <v>0</v>
      </c>
      <c r="O12" s="116">
        <f>'一般预算支出13'!O12</f>
        <v>0</v>
      </c>
      <c r="P12" s="116">
        <f>'一般预算支出13'!P12</f>
        <v>0</v>
      </c>
      <c r="Q12" s="116">
        <f>'一般预算支出13'!Q12</f>
        <v>0</v>
      </c>
      <c r="R12" s="116">
        <f>'一般预算支出13'!R12</f>
        <v>0</v>
      </c>
      <c r="S12" s="125">
        <f>SUM(T12:V12)</f>
        <v>46</v>
      </c>
      <c r="T12" s="125">
        <f>F12</f>
        <v>46</v>
      </c>
      <c r="U12" s="117"/>
      <c r="V12" s="127"/>
      <c r="IT12"/>
      <c r="IU12"/>
    </row>
    <row r="13" spans="1:255" ht="12.7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IT13"/>
      <c r="IU13"/>
    </row>
    <row r="14" spans="1:255" ht="12.7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IT14"/>
      <c r="IU14"/>
    </row>
    <row r="15" spans="1:255" ht="12.7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IT15"/>
      <c r="IU15"/>
    </row>
    <row r="16" spans="1:255" ht="12.7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IT16"/>
      <c r="IU16"/>
    </row>
    <row r="34" ht="11.25" customHeight="1"/>
  </sheetData>
  <sheetProtection formatCells="0" formatColumns="0" formatRows="0"/>
  <mergeCells count="26">
    <mergeCell ref="A2:V2"/>
    <mergeCell ref="A3:E3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8.50390625" style="0" bestFit="1" customWidth="1"/>
    <col min="8" max="21" width="7.25390625" style="0" customWidth="1"/>
  </cols>
  <sheetData>
    <row r="1" spans="1:21" ht="14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99" t="s">
        <v>263</v>
      </c>
    </row>
    <row r="2" spans="1:21" ht="24.75" customHeight="1">
      <c r="A2" s="87" t="s">
        <v>264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6" t="s">
        <v>2</v>
      </c>
      <c r="B3" s="6"/>
      <c r="C3" s="6"/>
      <c r="D3" s="6"/>
      <c r="E3" s="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00" t="s">
        <v>78</v>
      </c>
      <c r="U3" s="100"/>
    </row>
    <row r="4" spans="1:21" ht="27.75" customHeight="1">
      <c r="A4" s="88" t="s">
        <v>110</v>
      </c>
      <c r="B4" s="89"/>
      <c r="C4" s="90"/>
      <c r="D4" s="91" t="s">
        <v>130</v>
      </c>
      <c r="E4" s="91" t="s">
        <v>131</v>
      </c>
      <c r="F4" s="91" t="s">
        <v>100</v>
      </c>
      <c r="G4" s="92" t="s">
        <v>132</v>
      </c>
      <c r="H4" s="92" t="s">
        <v>133</v>
      </c>
      <c r="I4" s="92" t="s">
        <v>134</v>
      </c>
      <c r="J4" s="92" t="s">
        <v>135</v>
      </c>
      <c r="K4" s="92" t="s">
        <v>136</v>
      </c>
      <c r="L4" s="92" t="s">
        <v>137</v>
      </c>
      <c r="M4" s="92" t="s">
        <v>121</v>
      </c>
      <c r="N4" s="92" t="s">
        <v>138</v>
      </c>
      <c r="O4" s="92" t="s">
        <v>119</v>
      </c>
      <c r="P4" s="92" t="s">
        <v>123</v>
      </c>
      <c r="Q4" s="92" t="s">
        <v>122</v>
      </c>
      <c r="R4" s="92" t="s">
        <v>139</v>
      </c>
      <c r="S4" s="92" t="s">
        <v>140</v>
      </c>
      <c r="T4" s="92" t="s">
        <v>141</v>
      </c>
      <c r="U4" s="92" t="s">
        <v>126</v>
      </c>
    </row>
    <row r="5" spans="1:21" ht="13.5" customHeight="1">
      <c r="A5" s="91" t="s">
        <v>101</v>
      </c>
      <c r="B5" s="91" t="s">
        <v>102</v>
      </c>
      <c r="C5" s="91" t="s">
        <v>103</v>
      </c>
      <c r="D5" s="93"/>
      <c r="E5" s="93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18" customHeight="1">
      <c r="A6" s="94"/>
      <c r="B6" s="94"/>
      <c r="C6" s="94"/>
      <c r="D6" s="94"/>
      <c r="E6" s="94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29" customFormat="1" ht="21" customHeight="1">
      <c r="A7" s="95" t="str">
        <f>'经费拔款26'!A11</f>
        <v>213</v>
      </c>
      <c r="B7" s="95" t="str">
        <f>'经费拔款26'!B11</f>
        <v>03</v>
      </c>
      <c r="C7" s="95" t="str">
        <f>'经费拔款26'!C11</f>
        <v>01</v>
      </c>
      <c r="D7" s="530" t="s">
        <v>94</v>
      </c>
      <c r="E7" s="95" t="str">
        <f>'经费拔款26'!E11</f>
        <v>行政运行</v>
      </c>
      <c r="F7" s="96">
        <f>SUM(G7:U7)</f>
        <v>2320.5</v>
      </c>
      <c r="G7" s="97">
        <f>'经费拔款26'!H11</f>
        <v>1722.5</v>
      </c>
      <c r="H7" s="97">
        <f>'经费拔款26'!I11</f>
        <v>272.29999999999995</v>
      </c>
      <c r="I7" s="97"/>
      <c r="J7" s="97"/>
      <c r="K7" s="97"/>
      <c r="L7" s="97"/>
      <c r="M7" s="97"/>
      <c r="N7" s="97"/>
      <c r="O7" s="97">
        <f>'经费拔款26'!J11</f>
        <v>325.7</v>
      </c>
      <c r="P7" s="97"/>
      <c r="Q7" s="97"/>
      <c r="R7" s="97"/>
      <c r="S7" s="97"/>
      <c r="T7" s="97"/>
      <c r="U7" s="97"/>
    </row>
    <row r="8" spans="1:21" ht="21.75" customHeight="1">
      <c r="A8" s="95" t="str">
        <f>'经费拔款26'!A12</f>
        <v>213</v>
      </c>
      <c r="B8" s="95" t="str">
        <f>'经费拔款26'!B12</f>
        <v>03</v>
      </c>
      <c r="C8" s="95" t="str">
        <f>'经费拔款26'!C12</f>
        <v>02</v>
      </c>
      <c r="D8" s="95">
        <f>'经费拔款26'!D12</f>
        <v>0</v>
      </c>
      <c r="E8" s="95" t="str">
        <f>'经费拔款26'!E12</f>
        <v>其他水利支出</v>
      </c>
      <c r="F8" s="96">
        <f>SUM(G8:U8)</f>
        <v>46</v>
      </c>
      <c r="G8" s="98"/>
      <c r="H8" s="96">
        <f>'经费拔款26'!L12</f>
        <v>46</v>
      </c>
      <c r="I8" s="98">
        <f>'经费拔款26'!Q12</f>
        <v>0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1" width="15.50390625" style="59" customWidth="1"/>
    <col min="2" max="2" width="9.125" style="59" customWidth="1"/>
    <col min="3" max="8" width="7.875" style="59" customWidth="1"/>
    <col min="9" max="9" width="9.125" style="59" customWidth="1"/>
    <col min="10" max="15" width="7.875" style="59" customWidth="1"/>
    <col min="16" max="16384" width="6.875" style="59" customWidth="1"/>
  </cols>
  <sheetData>
    <row r="1" spans="15:250" ht="12.75" customHeight="1">
      <c r="O1" s="78" t="s">
        <v>265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60" t="s">
        <v>266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21.75" customHeight="1">
      <c r="A3" s="6" t="s">
        <v>2</v>
      </c>
      <c r="B3" s="6"/>
      <c r="C3" s="6"/>
      <c r="D3" s="6"/>
      <c r="E3" s="6"/>
      <c r="F3" s="61"/>
      <c r="G3" s="61"/>
      <c r="H3" s="61"/>
      <c r="I3" s="61"/>
      <c r="J3" s="61"/>
      <c r="K3" s="61"/>
      <c r="L3" s="61"/>
      <c r="M3" s="61"/>
      <c r="N3" s="61"/>
      <c r="O3" s="61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62" t="s">
        <v>267</v>
      </c>
      <c r="B4" s="63" t="s">
        <v>268</v>
      </c>
      <c r="C4" s="63"/>
      <c r="D4" s="63"/>
      <c r="E4" s="63"/>
      <c r="F4" s="63"/>
      <c r="G4" s="63"/>
      <c r="H4" s="63"/>
      <c r="I4" s="79" t="s">
        <v>269</v>
      </c>
      <c r="J4" s="80"/>
      <c r="K4" s="80"/>
      <c r="L4" s="80"/>
      <c r="M4" s="80"/>
      <c r="N4" s="80"/>
      <c r="O4" s="8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62"/>
      <c r="B5" s="64" t="s">
        <v>81</v>
      </c>
      <c r="C5" s="64" t="s">
        <v>183</v>
      </c>
      <c r="D5" s="64" t="s">
        <v>270</v>
      </c>
      <c r="E5" s="65" t="s">
        <v>271</v>
      </c>
      <c r="F5" s="66" t="s">
        <v>186</v>
      </c>
      <c r="G5" s="66" t="s">
        <v>272</v>
      </c>
      <c r="H5" s="67" t="s">
        <v>188</v>
      </c>
      <c r="I5" s="69" t="s">
        <v>81</v>
      </c>
      <c r="J5" s="70" t="s">
        <v>183</v>
      </c>
      <c r="K5" s="70" t="s">
        <v>270</v>
      </c>
      <c r="L5" s="70" t="s">
        <v>271</v>
      </c>
      <c r="M5" s="70" t="s">
        <v>186</v>
      </c>
      <c r="N5" s="70" t="s">
        <v>272</v>
      </c>
      <c r="O5" s="70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62"/>
      <c r="B6" s="68"/>
      <c r="C6" s="68"/>
      <c r="D6" s="68"/>
      <c r="E6" s="69"/>
      <c r="F6" s="70"/>
      <c r="G6" s="70"/>
      <c r="H6" s="71"/>
      <c r="I6" s="69"/>
      <c r="J6" s="70"/>
      <c r="K6" s="70"/>
      <c r="L6" s="70"/>
      <c r="M6" s="70"/>
      <c r="N6" s="70"/>
      <c r="O6" s="7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72" t="s">
        <v>93</v>
      </c>
      <c r="B7" s="73">
        <v>7</v>
      </c>
      <c r="C7" s="73">
        <v>8</v>
      </c>
      <c r="D7" s="73">
        <v>9</v>
      </c>
      <c r="E7" s="73">
        <v>10</v>
      </c>
      <c r="F7" s="73">
        <v>11</v>
      </c>
      <c r="G7" s="73">
        <v>12</v>
      </c>
      <c r="H7" s="73">
        <v>13</v>
      </c>
      <c r="I7" s="73">
        <v>14</v>
      </c>
      <c r="J7" s="73">
        <v>15</v>
      </c>
      <c r="K7" s="73">
        <v>16</v>
      </c>
      <c r="L7" s="73">
        <v>17</v>
      </c>
      <c r="M7" s="73">
        <v>18</v>
      </c>
      <c r="N7" s="73">
        <v>19</v>
      </c>
      <c r="O7" s="73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8" customFormat="1" ht="28.5" customHeight="1">
      <c r="A8" s="74" t="str">
        <f>'部门收入总表02'!B7</f>
        <v>岳阳县水利局</v>
      </c>
      <c r="B8" s="75">
        <f>SUM(C8:H8)</f>
        <v>21</v>
      </c>
      <c r="C8" s="76">
        <v>21</v>
      </c>
      <c r="D8" s="76"/>
      <c r="E8" s="76"/>
      <c r="F8" s="76"/>
      <c r="G8" s="76"/>
      <c r="H8" s="77">
        <f>'基本-一般商品服务08'!W11</f>
        <v>0</v>
      </c>
      <c r="I8" s="81">
        <f>SUM(J8:O8)</f>
        <v>18.78</v>
      </c>
      <c r="J8" s="82">
        <v>18.78</v>
      </c>
      <c r="K8" s="83"/>
      <c r="L8" s="83"/>
      <c r="M8" s="83"/>
      <c r="N8" s="83"/>
      <c r="O8" s="84">
        <f>H8</f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</row>
    <row r="9" spans="1:250" ht="30.75" customHeight="1">
      <c r="A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8"/>
      <c r="D10" s="58"/>
      <c r="E10" s="58"/>
      <c r="F10" s="58"/>
      <c r="G10" s="58"/>
      <c r="H10" s="58"/>
      <c r="I10" s="58"/>
      <c r="J10" s="58"/>
      <c r="L10" s="58"/>
      <c r="N10" s="85"/>
      <c r="O10" s="5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8"/>
      <c r="G11" s="58"/>
      <c r="H11" s="58"/>
      <c r="I11" s="58"/>
      <c r="K11" s="58"/>
      <c r="O11" s="5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9">
    <mergeCell ref="A2:O2"/>
    <mergeCell ref="A3:E3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workbookViewId="0" topLeftCell="A4">
      <selection activeCell="A7" sqref="A7"/>
    </sheetView>
  </sheetViews>
  <sheetFormatPr defaultColWidth="6.875" defaultRowHeight="12.75" customHeight="1"/>
  <cols>
    <col min="1" max="1" width="8.75390625" style="31" customWidth="1"/>
    <col min="2" max="2" width="16.625" style="31" customWidth="1"/>
    <col min="3" max="3" width="9.50390625" style="31" customWidth="1"/>
    <col min="4" max="4" width="9.25390625" style="31" customWidth="1"/>
    <col min="5" max="5" width="10.625" style="31" customWidth="1"/>
    <col min="6" max="7" width="23.625" style="31" customWidth="1"/>
    <col min="8" max="8" width="23.50390625" style="31" customWidth="1"/>
    <col min="9" max="9" width="20.625" style="31" customWidth="1"/>
    <col min="10" max="10" width="8.75390625" style="31" customWidth="1"/>
    <col min="11" max="16384" width="6.875" style="31" customWidth="1"/>
  </cols>
  <sheetData>
    <row r="1" spans="1:10" ht="18.75" customHeight="1">
      <c r="A1" s="32"/>
      <c r="B1" s="32"/>
      <c r="C1" s="32"/>
      <c r="D1" s="32"/>
      <c r="E1" s="33"/>
      <c r="F1" s="32"/>
      <c r="G1" s="32"/>
      <c r="H1" s="32"/>
      <c r="I1" s="32" t="s">
        <v>273</v>
      </c>
      <c r="J1" s="32"/>
    </row>
    <row r="2" spans="1:10" ht="18.75" customHeight="1">
      <c r="A2" s="34" t="s">
        <v>274</v>
      </c>
      <c r="B2" s="34"/>
      <c r="C2" s="34"/>
      <c r="D2" s="34"/>
      <c r="E2" s="34"/>
      <c r="F2" s="34"/>
      <c r="G2" s="34"/>
      <c r="H2" s="34"/>
      <c r="I2" s="34"/>
      <c r="J2" s="32"/>
    </row>
    <row r="3" spans="1:9" ht="18.75" customHeight="1">
      <c r="A3" s="6" t="s">
        <v>2</v>
      </c>
      <c r="B3" s="6"/>
      <c r="C3" s="6"/>
      <c r="D3" s="6"/>
      <c r="E3" s="6"/>
      <c r="I3" s="54" t="s">
        <v>78</v>
      </c>
    </row>
    <row r="4" spans="1:10" ht="32.25" customHeight="1">
      <c r="A4" s="35" t="s">
        <v>130</v>
      </c>
      <c r="B4" s="36" t="s">
        <v>80</v>
      </c>
      <c r="C4" s="37" t="s">
        <v>275</v>
      </c>
      <c r="D4" s="38"/>
      <c r="E4" s="39"/>
      <c r="F4" s="38" t="s">
        <v>276</v>
      </c>
      <c r="G4" s="37" t="s">
        <v>277</v>
      </c>
      <c r="H4" s="37" t="s">
        <v>278</v>
      </c>
      <c r="I4" s="38"/>
      <c r="J4" s="32"/>
    </row>
    <row r="5" spans="1:10" ht="24.75" customHeight="1">
      <c r="A5" s="35"/>
      <c r="B5" s="36"/>
      <c r="C5" s="40" t="s">
        <v>279</v>
      </c>
      <c r="D5" s="41" t="s">
        <v>112</v>
      </c>
      <c r="E5" s="42" t="s">
        <v>113</v>
      </c>
      <c r="F5" s="38"/>
      <c r="G5" s="37"/>
      <c r="H5" s="43" t="s">
        <v>280</v>
      </c>
      <c r="I5" s="55" t="s">
        <v>281</v>
      </c>
      <c r="J5" s="32"/>
    </row>
    <row r="6" spans="1:10" ht="24.75" customHeight="1">
      <c r="A6" s="44" t="s">
        <v>93</v>
      </c>
      <c r="B6" s="44" t="s">
        <v>93</v>
      </c>
      <c r="C6" s="45" t="s">
        <v>93</v>
      </c>
      <c r="D6" s="45" t="s">
        <v>93</v>
      </c>
      <c r="E6" s="45" t="s">
        <v>93</v>
      </c>
      <c r="F6" s="44" t="s">
        <v>93</v>
      </c>
      <c r="G6" s="44" t="s">
        <v>93</v>
      </c>
      <c r="H6" s="45" t="s">
        <v>93</v>
      </c>
      <c r="I6" s="44" t="s">
        <v>93</v>
      </c>
      <c r="J6" s="32"/>
    </row>
    <row r="7" spans="1:13" s="30" customFormat="1" ht="225" customHeight="1">
      <c r="A7" s="531" t="s">
        <v>94</v>
      </c>
      <c r="B7" s="47" t="str">
        <f>'三公28'!A8</f>
        <v>岳阳县水利局</v>
      </c>
      <c r="C7" s="48">
        <f>SUM(D7:E7)</f>
        <v>2366.5</v>
      </c>
      <c r="D7" s="48">
        <f>'部门收支总表01'!F6</f>
        <v>2320.5</v>
      </c>
      <c r="E7" s="49">
        <f>'部门收支总表01'!F10</f>
        <v>46</v>
      </c>
      <c r="F7" s="50" t="s">
        <v>282</v>
      </c>
      <c r="G7" s="50" t="s">
        <v>283</v>
      </c>
      <c r="H7" s="51" t="s">
        <v>284</v>
      </c>
      <c r="I7" s="51" t="s">
        <v>285</v>
      </c>
      <c r="J7" s="56"/>
      <c r="K7" s="57"/>
      <c r="L7" s="57"/>
      <c r="M7" s="57"/>
    </row>
    <row r="8" spans="1:10" ht="49.5" customHeight="1">
      <c r="A8" s="52"/>
      <c r="B8" s="52"/>
      <c r="C8" s="52"/>
      <c r="D8" s="52"/>
      <c r="E8" s="53"/>
      <c r="F8" s="52"/>
      <c r="G8" s="52"/>
      <c r="H8" s="52"/>
      <c r="I8" s="52"/>
      <c r="J8" s="32"/>
    </row>
    <row r="9" spans="1:10" ht="18.75" customHeight="1">
      <c r="A9" s="32"/>
      <c r="B9" s="52"/>
      <c r="C9" s="52"/>
      <c r="D9" s="52"/>
      <c r="E9" s="33"/>
      <c r="F9" s="32"/>
      <c r="G9" s="32"/>
      <c r="H9" s="52"/>
      <c r="I9" s="52"/>
      <c r="J9" s="32"/>
    </row>
    <row r="10" spans="1:10" ht="18.75" customHeight="1">
      <c r="A10" s="32"/>
      <c r="B10" s="52"/>
      <c r="C10" s="52"/>
      <c r="D10" s="52"/>
      <c r="E10" s="53"/>
      <c r="F10" s="32"/>
      <c r="G10" s="32"/>
      <c r="H10" s="32"/>
      <c r="I10" s="32"/>
      <c r="J10" s="32"/>
    </row>
    <row r="11" spans="1:10" ht="18.75" customHeight="1">
      <c r="A11" s="32"/>
      <c r="B11" s="52"/>
      <c r="C11" s="32"/>
      <c r="D11" s="52"/>
      <c r="E11" s="33"/>
      <c r="F11" s="32"/>
      <c r="G11" s="32"/>
      <c r="H11" s="52"/>
      <c r="I11" s="52"/>
      <c r="J11" s="32"/>
    </row>
    <row r="12" spans="1:10" ht="18.75" customHeight="1">
      <c r="A12" s="32"/>
      <c r="B12" s="32"/>
      <c r="C12" s="52"/>
      <c r="D12" s="52"/>
      <c r="E12" s="33"/>
      <c r="F12" s="32"/>
      <c r="G12" s="32"/>
      <c r="H12" s="32"/>
      <c r="I12" s="32"/>
      <c r="J12" s="32"/>
    </row>
    <row r="13" spans="1:10" ht="18.75" customHeight="1">
      <c r="A13" s="32"/>
      <c r="B13" s="32"/>
      <c r="C13" s="52"/>
      <c r="D13" s="52"/>
      <c r="E13" s="53"/>
      <c r="F13" s="32"/>
      <c r="G13" s="52"/>
      <c r="H13" s="52"/>
      <c r="I13" s="32"/>
      <c r="J13" s="32"/>
    </row>
    <row r="14" spans="1:10" ht="18.75" customHeight="1">
      <c r="A14" s="32"/>
      <c r="B14" s="32"/>
      <c r="C14" s="32"/>
      <c r="D14" s="32"/>
      <c r="E14" s="33"/>
      <c r="F14" s="32"/>
      <c r="G14" s="32"/>
      <c r="H14" s="32"/>
      <c r="I14" s="32"/>
      <c r="J14" s="32"/>
    </row>
  </sheetData>
  <sheetProtection formatCells="0" formatColumns="0" formatRows="0"/>
  <mergeCells count="8">
    <mergeCell ref="A2:I2"/>
    <mergeCell ref="A3:E3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3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A3" sqref="A3:E3"/>
    </sheetView>
  </sheetViews>
  <sheetFormatPr defaultColWidth="6.875" defaultRowHeight="22.5" customHeight="1"/>
  <cols>
    <col min="1" max="3" width="3.375" style="472" customWidth="1"/>
    <col min="4" max="4" width="7.375" style="472" customWidth="1"/>
    <col min="5" max="5" width="21.75390625" style="472" customWidth="1"/>
    <col min="6" max="6" width="12.50390625" style="472" customWidth="1"/>
    <col min="7" max="7" width="11.625" style="472" customWidth="1"/>
    <col min="8" max="16" width="10.50390625" style="472" customWidth="1"/>
    <col min="17" max="247" width="6.75390625" style="472" customWidth="1"/>
    <col min="248" max="16384" width="6.875" style="473" customWidth="1"/>
  </cols>
  <sheetData>
    <row r="1" spans="2:247" ht="22.5" customHeight="1"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P1" s="488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75" t="s">
        <v>97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9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6" t="s">
        <v>2</v>
      </c>
      <c r="B3" s="6"/>
      <c r="C3" s="6"/>
      <c r="D3" s="6"/>
      <c r="E3" s="6"/>
      <c r="F3" s="476"/>
      <c r="G3" s="6"/>
      <c r="H3" s="6"/>
      <c r="I3" s="6"/>
      <c r="J3" s="476"/>
      <c r="K3" s="476"/>
      <c r="L3" s="476"/>
      <c r="O3" s="489" t="s">
        <v>78</v>
      </c>
      <c r="P3" s="489"/>
      <c r="Q3" s="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77" t="s">
        <v>98</v>
      </c>
      <c r="B4" s="477"/>
      <c r="C4" s="477"/>
      <c r="D4" s="478" t="s">
        <v>79</v>
      </c>
      <c r="E4" s="479" t="s">
        <v>99</v>
      </c>
      <c r="F4" s="480" t="s">
        <v>100</v>
      </c>
      <c r="G4" s="481" t="s">
        <v>82</v>
      </c>
      <c r="H4" s="481"/>
      <c r="I4" s="481"/>
      <c r="J4" s="482" t="s">
        <v>83</v>
      </c>
      <c r="K4" s="482" t="s">
        <v>84</v>
      </c>
      <c r="L4" s="482" t="s">
        <v>85</v>
      </c>
      <c r="M4" s="482" t="s">
        <v>86</v>
      </c>
      <c r="N4" s="482" t="s">
        <v>87</v>
      </c>
      <c r="O4" s="490" t="s">
        <v>88</v>
      </c>
      <c r="P4" s="491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82" t="s">
        <v>101</v>
      </c>
      <c r="B5" s="482" t="s">
        <v>102</v>
      </c>
      <c r="C5" s="482" t="s">
        <v>103</v>
      </c>
      <c r="D5" s="482"/>
      <c r="E5" s="483"/>
      <c r="F5" s="482"/>
      <c r="G5" s="482" t="s">
        <v>90</v>
      </c>
      <c r="H5" s="482" t="s">
        <v>91</v>
      </c>
      <c r="I5" s="482" t="s">
        <v>92</v>
      </c>
      <c r="J5" s="482"/>
      <c r="K5" s="482"/>
      <c r="L5" s="482"/>
      <c r="M5" s="482"/>
      <c r="N5" s="482"/>
      <c r="O5" s="492"/>
      <c r="P5" s="49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84" t="s">
        <v>93</v>
      </c>
      <c r="B6" s="484" t="s">
        <v>93</v>
      </c>
      <c r="C6" s="484" t="s">
        <v>93</v>
      </c>
      <c r="D6" s="484" t="s">
        <v>93</v>
      </c>
      <c r="E6" s="484" t="s">
        <v>93</v>
      </c>
      <c r="F6" s="484">
        <v>1</v>
      </c>
      <c r="G6" s="484">
        <v>2</v>
      </c>
      <c r="H6" s="484">
        <v>3</v>
      </c>
      <c r="I6" s="484">
        <v>4</v>
      </c>
      <c r="J6" s="484">
        <v>5</v>
      </c>
      <c r="K6" s="484">
        <v>6</v>
      </c>
      <c r="L6" s="484">
        <v>7</v>
      </c>
      <c r="M6" s="484">
        <v>8</v>
      </c>
      <c r="N6" s="484">
        <v>9</v>
      </c>
      <c r="O6" s="494">
        <v>10</v>
      </c>
      <c r="P6" s="495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7" ht="22.5" customHeight="1">
      <c r="A7" s="113"/>
      <c r="B7" s="113"/>
      <c r="C7" s="113"/>
      <c r="D7" s="113" t="s">
        <v>94</v>
      </c>
      <c r="E7" s="113" t="s">
        <v>95</v>
      </c>
      <c r="F7" s="485">
        <f>F8</f>
        <v>2366.5</v>
      </c>
      <c r="G7" s="485">
        <f aca="true" t="shared" si="0" ref="G7:P7">G8</f>
        <v>2366.5</v>
      </c>
      <c r="H7" s="485">
        <f t="shared" si="0"/>
        <v>2086.5</v>
      </c>
      <c r="I7" s="485">
        <f t="shared" si="0"/>
        <v>280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0</v>
      </c>
      <c r="P7" s="112">
        <f t="shared" si="0"/>
        <v>0</v>
      </c>
      <c r="Q7" s="472"/>
    </row>
    <row r="8" spans="1:17" ht="22.5" customHeight="1">
      <c r="A8" s="113">
        <v>213</v>
      </c>
      <c r="B8" s="113"/>
      <c r="C8" s="113"/>
      <c r="D8" s="113"/>
      <c r="E8" s="113" t="s">
        <v>104</v>
      </c>
      <c r="F8" s="485">
        <f>F9</f>
        <v>2366.5</v>
      </c>
      <c r="G8" s="485">
        <f aca="true" t="shared" si="1" ref="G8:P8">G9</f>
        <v>2366.5</v>
      </c>
      <c r="H8" s="485">
        <f t="shared" si="1"/>
        <v>2086.5</v>
      </c>
      <c r="I8" s="485">
        <f t="shared" si="1"/>
        <v>280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472"/>
    </row>
    <row r="9" spans="1:17" ht="22.5" customHeight="1">
      <c r="A9" s="113"/>
      <c r="B9" s="113" t="s">
        <v>105</v>
      </c>
      <c r="C9" s="113"/>
      <c r="D9" s="113"/>
      <c r="E9" s="113" t="s">
        <v>106</v>
      </c>
      <c r="F9" s="485">
        <f>F10+F11</f>
        <v>2366.5</v>
      </c>
      <c r="G9" s="485">
        <f aca="true" t="shared" si="2" ref="G9:P9">G10+G11</f>
        <v>2366.5</v>
      </c>
      <c r="H9" s="485">
        <f t="shared" si="2"/>
        <v>2086.5</v>
      </c>
      <c r="I9" s="485">
        <f t="shared" si="2"/>
        <v>280</v>
      </c>
      <c r="J9" s="112">
        <f t="shared" si="2"/>
        <v>0</v>
      </c>
      <c r="K9" s="112">
        <f t="shared" si="2"/>
        <v>0</v>
      </c>
      <c r="L9" s="112">
        <f t="shared" si="2"/>
        <v>0</v>
      </c>
      <c r="M9" s="112">
        <f t="shared" si="2"/>
        <v>0</v>
      </c>
      <c r="N9" s="112">
        <f t="shared" si="2"/>
        <v>0</v>
      </c>
      <c r="O9" s="112">
        <f t="shared" si="2"/>
        <v>0</v>
      </c>
      <c r="P9" s="112">
        <f t="shared" si="2"/>
        <v>0</v>
      </c>
      <c r="Q9" s="472"/>
    </row>
    <row r="10" spans="1:247" s="471" customFormat="1" ht="24.75" customHeight="1">
      <c r="A10" s="486" t="str">
        <f>'部门支出总表（分类）04'!A11</f>
        <v>213</v>
      </c>
      <c r="B10" s="486" t="str">
        <f>'部门支出总表（分类）04'!B11</f>
        <v>03</v>
      </c>
      <c r="C10" s="486" t="str">
        <f>'部门支出总表（分类）04'!C11</f>
        <v>01</v>
      </c>
      <c r="D10" s="486"/>
      <c r="E10" s="486" t="str">
        <f>'部门支出总表（分类）04'!E11</f>
        <v>行政运行</v>
      </c>
      <c r="F10" s="485">
        <f>SUM(H10:P10)</f>
        <v>2320.5</v>
      </c>
      <c r="G10" s="485">
        <f>SUM(H10:I10)</f>
        <v>2320.5</v>
      </c>
      <c r="H10" s="485">
        <f>'一般预算支出13'!F11-I10</f>
        <v>2040.5</v>
      </c>
      <c r="I10" s="485">
        <f>'财政拨款收支总表12'!B8</f>
        <v>280</v>
      </c>
      <c r="J10" s="485"/>
      <c r="K10" s="485"/>
      <c r="L10" s="485"/>
      <c r="M10" s="485"/>
      <c r="N10" s="485"/>
      <c r="O10" s="485"/>
      <c r="P10" s="485"/>
      <c r="Q10" s="487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</row>
    <row r="11" spans="1:247" ht="27" customHeight="1">
      <c r="A11" s="486" t="str">
        <f>'部门支出总表（分类）04'!A12</f>
        <v>213</v>
      </c>
      <c r="B11" s="486" t="str">
        <f>'部门支出总表（分类）04'!B12</f>
        <v>03</v>
      </c>
      <c r="C11" s="486" t="str">
        <f>'部门支出总表（分类）04'!C12</f>
        <v>02</v>
      </c>
      <c r="D11" s="486"/>
      <c r="E11" s="486" t="str">
        <f>'部门支出总表（分类）04'!E12</f>
        <v>其他水利支出</v>
      </c>
      <c r="F11" s="485">
        <f>SUM(H11:P11)</f>
        <v>46</v>
      </c>
      <c r="G11" s="485">
        <f>SUM(H11:I11)</f>
        <v>46</v>
      </c>
      <c r="H11" s="485">
        <f>'一般预算支出13'!F12</f>
        <v>46</v>
      </c>
      <c r="I11" s="496"/>
      <c r="J11" s="496"/>
      <c r="K11" s="496"/>
      <c r="L11" s="496"/>
      <c r="M11" s="496"/>
      <c r="N11" s="496"/>
      <c r="O11" s="496"/>
      <c r="P11" s="496"/>
      <c r="Q11" s="48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487"/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487"/>
      <c r="B13" s="487"/>
      <c r="C13" s="487"/>
      <c r="D13" s="487"/>
      <c r="E13" s="487"/>
      <c r="H13" s="487"/>
      <c r="I13" s="487"/>
      <c r="J13" s="487"/>
      <c r="K13" s="487"/>
      <c r="L13" s="487"/>
      <c r="M13" s="487"/>
      <c r="N13" s="487"/>
      <c r="O13" s="48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487"/>
      <c r="B14" s="487"/>
      <c r="C14" s="487"/>
      <c r="D14" s="487"/>
      <c r="E14" s="487" t="s">
        <v>107</v>
      </c>
      <c r="F14" s="487"/>
      <c r="H14" s="487"/>
      <c r="I14" s="487"/>
      <c r="J14" s="487"/>
      <c r="K14" s="487"/>
      <c r="L14" s="487"/>
      <c r="M14" s="487"/>
      <c r="N14" s="487"/>
      <c r="O14" s="48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487"/>
      <c r="C15" s="487"/>
      <c r="D15" s="487"/>
      <c r="E15" s="487"/>
      <c r="H15" s="487"/>
      <c r="I15" s="487"/>
      <c r="J15" s="487"/>
      <c r="K15" s="487"/>
      <c r="L15" s="487"/>
      <c r="M15" s="487"/>
      <c r="N15" s="487"/>
      <c r="O15" s="48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487"/>
      <c r="D16" s="487"/>
      <c r="E16" s="487"/>
      <c r="I16" s="487"/>
      <c r="L16" s="487"/>
      <c r="M16" s="487"/>
      <c r="N16" s="48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487"/>
      <c r="E17" s="487"/>
      <c r="M17" s="48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487"/>
      <c r="L18" s="48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A7" sqref="A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286</v>
      </c>
      <c r="O1" s="3"/>
      <c r="P1"/>
      <c r="Q1"/>
      <c r="R1"/>
      <c r="S1"/>
    </row>
    <row r="2" spans="1:19" ht="18.75" customHeight="1">
      <c r="A2" s="5" t="s">
        <v>287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B3" s="6"/>
      <c r="C3" s="6"/>
      <c r="D3" s="6"/>
      <c r="E3" s="6"/>
      <c r="N3" s="25" t="s">
        <v>78</v>
      </c>
      <c r="P3"/>
      <c r="Q3"/>
      <c r="R3"/>
      <c r="S3"/>
    </row>
    <row r="4" spans="1:19" ht="32.25" customHeight="1">
      <c r="A4" s="7" t="s">
        <v>130</v>
      </c>
      <c r="B4" s="8" t="s">
        <v>80</v>
      </c>
      <c r="C4" s="9" t="s">
        <v>288</v>
      </c>
      <c r="D4" s="7" t="s">
        <v>289</v>
      </c>
      <c r="E4" s="7" t="s">
        <v>290</v>
      </c>
      <c r="F4" s="7"/>
      <c r="G4" s="7" t="s">
        <v>291</v>
      </c>
      <c r="H4" s="10" t="s">
        <v>292</v>
      </c>
      <c r="I4" s="7" t="s">
        <v>293</v>
      </c>
      <c r="J4" s="7" t="s">
        <v>294</v>
      </c>
      <c r="K4" s="7" t="s">
        <v>295</v>
      </c>
      <c r="L4" s="7" t="s">
        <v>296</v>
      </c>
      <c r="M4" s="7" t="s">
        <v>297</v>
      </c>
      <c r="N4" s="7" t="s">
        <v>298</v>
      </c>
      <c r="O4" s="3"/>
      <c r="P4"/>
      <c r="Q4"/>
      <c r="R4"/>
      <c r="S4"/>
    </row>
    <row r="5" spans="1:19" ht="24.75" customHeight="1">
      <c r="A5" s="7"/>
      <c r="B5" s="11"/>
      <c r="C5" s="9"/>
      <c r="D5" s="7"/>
      <c r="E5" s="7" t="s">
        <v>171</v>
      </c>
      <c r="F5" s="12" t="s">
        <v>299</v>
      </c>
      <c r="G5" s="7"/>
      <c r="H5" s="10"/>
      <c r="I5" s="7"/>
      <c r="J5" s="7"/>
      <c r="K5" s="7"/>
      <c r="L5" s="7"/>
      <c r="M5" s="7"/>
      <c r="N5" s="7"/>
      <c r="O5" s="3"/>
      <c r="P5"/>
      <c r="Q5"/>
      <c r="R5"/>
      <c r="S5"/>
    </row>
    <row r="6" spans="1:19" ht="9.75" customHeight="1">
      <c r="A6" s="13" t="s">
        <v>93</v>
      </c>
      <c r="B6" s="13" t="s">
        <v>93</v>
      </c>
      <c r="C6" s="13" t="s">
        <v>93</v>
      </c>
      <c r="D6" s="14" t="s">
        <v>93</v>
      </c>
      <c r="E6" s="15" t="s">
        <v>93</v>
      </c>
      <c r="F6" s="15" t="s">
        <v>93</v>
      </c>
      <c r="G6" s="14" t="s">
        <v>93</v>
      </c>
      <c r="H6" s="13" t="s">
        <v>93</v>
      </c>
      <c r="I6" s="13" t="s">
        <v>93</v>
      </c>
      <c r="J6" s="13" t="s">
        <v>93</v>
      </c>
      <c r="K6" s="14" t="s">
        <v>93</v>
      </c>
      <c r="L6" s="14" t="s">
        <v>93</v>
      </c>
      <c r="M6" s="14" t="s">
        <v>93</v>
      </c>
      <c r="N6" s="13" t="s">
        <v>93</v>
      </c>
      <c r="O6" s="3"/>
      <c r="P6"/>
      <c r="Q6"/>
      <c r="R6"/>
      <c r="S6"/>
    </row>
    <row r="7" spans="1:19" s="1" customFormat="1" ht="78.75" customHeight="1">
      <c r="A7" s="16" t="str">
        <f>'整体绩效29'!A7</f>
        <v>094001</v>
      </c>
      <c r="B7" s="17" t="str">
        <f>'整体绩效29'!B7</f>
        <v>岳阳县水利局</v>
      </c>
      <c r="C7" s="17" t="str">
        <f>'项目明细表21'!C7</f>
        <v>大坳水库、岳坊水库乡镇农田供水专项</v>
      </c>
      <c r="D7" s="18"/>
      <c r="E7" s="19">
        <f>F7</f>
        <v>46</v>
      </c>
      <c r="F7" s="20">
        <f>'项目明细表21'!E7</f>
        <v>46</v>
      </c>
      <c r="G7" s="21"/>
      <c r="H7" s="22"/>
      <c r="I7" s="22" t="s">
        <v>300</v>
      </c>
      <c r="J7" s="26"/>
      <c r="K7" s="27" t="s">
        <v>301</v>
      </c>
      <c r="L7" s="26"/>
      <c r="M7" s="28"/>
      <c r="N7" s="28"/>
      <c r="O7" s="23"/>
      <c r="P7" s="29"/>
      <c r="Q7" s="29"/>
      <c r="R7" s="29"/>
      <c r="S7" s="29"/>
    </row>
    <row r="8" spans="1:19" ht="4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3"/>
      <c r="P8"/>
      <c r="Q8"/>
      <c r="R8"/>
      <c r="S8"/>
    </row>
    <row r="9" spans="1:19" ht="18.75" customHeight="1">
      <c r="A9" s="3"/>
      <c r="B9" s="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3"/>
      <c r="P9"/>
      <c r="Q9"/>
      <c r="R9"/>
      <c r="S9"/>
    </row>
    <row r="10" spans="1:19" ht="18.75" customHeight="1">
      <c r="A10" s="3"/>
      <c r="B10" s="3"/>
      <c r="C10" s="23"/>
      <c r="D10" s="23"/>
      <c r="E10" s="23"/>
      <c r="F10" s="23"/>
      <c r="G10" s="24"/>
      <c r="H10" s="3"/>
      <c r="I10" s="3"/>
      <c r="J10" s="3"/>
      <c r="K10" s="23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3"/>
      <c r="D11" s="23"/>
      <c r="E11" s="23"/>
      <c r="F11" s="23"/>
      <c r="G11" s="24"/>
      <c r="H11" s="3"/>
      <c r="I11" s="3"/>
      <c r="J11" s="3"/>
      <c r="K11" s="23"/>
      <c r="L11" s="3"/>
      <c r="M11" s="3"/>
      <c r="N11" s="23"/>
      <c r="O11" s="3"/>
      <c r="P11"/>
      <c r="Q11"/>
      <c r="R11"/>
      <c r="S11"/>
    </row>
    <row r="12" spans="1:19" ht="18.75" customHeight="1">
      <c r="A12" s="3"/>
      <c r="B12" s="3"/>
      <c r="C12" s="3"/>
      <c r="D12" s="23"/>
      <c r="E12" s="23"/>
      <c r="F12" s="23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4"/>
      <c r="H13" s="3"/>
      <c r="I13" s="3"/>
      <c r="J13" s="3"/>
      <c r="K13" s="3"/>
      <c r="L13" s="3"/>
      <c r="M13" s="23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5">
    <mergeCell ref="A2:N2"/>
    <mergeCell ref="A3:E3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D8" sqref="D8"/>
    </sheetView>
  </sheetViews>
  <sheetFormatPr defaultColWidth="6.875" defaultRowHeight="18.75" customHeight="1"/>
  <cols>
    <col min="1" max="3" width="3.50390625" style="431" customWidth="1"/>
    <col min="4" max="4" width="7.125" style="431" customWidth="1"/>
    <col min="5" max="5" width="25.625" style="432" customWidth="1"/>
    <col min="6" max="6" width="9.75390625" style="433" customWidth="1"/>
    <col min="7" max="10" width="8.50390625" style="433" customWidth="1"/>
    <col min="11" max="12" width="8.625" style="433" customWidth="1"/>
    <col min="13" max="17" width="8.00390625" style="433" customWidth="1"/>
    <col min="18" max="18" width="8.00390625" style="434" customWidth="1"/>
    <col min="19" max="21" width="8.00390625" style="435" customWidth="1"/>
    <col min="22" max="16384" width="6.875" style="434" customWidth="1"/>
  </cols>
  <sheetData>
    <row r="1" spans="1:21" ht="24.75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S1" s="462"/>
      <c r="T1" s="462"/>
      <c r="U1" s="409" t="s">
        <v>108</v>
      </c>
    </row>
    <row r="2" spans="1:21" ht="24.75" customHeight="1">
      <c r="A2" s="436" t="s">
        <v>109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</row>
    <row r="3" spans="1:21" s="429" customFormat="1" ht="24.75" customHeight="1">
      <c r="A3" s="6" t="s">
        <v>2</v>
      </c>
      <c r="B3" s="6"/>
      <c r="C3" s="6"/>
      <c r="D3" s="6"/>
      <c r="E3" s="6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56"/>
      <c r="Q3" s="456"/>
      <c r="S3" s="463"/>
      <c r="T3" s="464" t="s">
        <v>78</v>
      </c>
      <c r="U3" s="464"/>
    </row>
    <row r="4" spans="1:21" s="429" customFormat="1" ht="21.75" customHeight="1">
      <c r="A4" s="437" t="s">
        <v>110</v>
      </c>
      <c r="B4" s="437"/>
      <c r="C4" s="438"/>
      <c r="D4" s="439" t="s">
        <v>79</v>
      </c>
      <c r="E4" s="440" t="s">
        <v>99</v>
      </c>
      <c r="F4" s="441" t="s">
        <v>111</v>
      </c>
      <c r="G4" s="442" t="s">
        <v>112</v>
      </c>
      <c r="H4" s="437"/>
      <c r="I4" s="437"/>
      <c r="J4" s="438"/>
      <c r="K4" s="457" t="s">
        <v>113</v>
      </c>
      <c r="L4" s="457"/>
      <c r="M4" s="457"/>
      <c r="N4" s="457"/>
      <c r="O4" s="457"/>
      <c r="P4" s="457"/>
      <c r="Q4" s="457"/>
      <c r="R4" s="457"/>
      <c r="S4" s="465" t="s">
        <v>114</v>
      </c>
      <c r="T4" s="466" t="s">
        <v>115</v>
      </c>
      <c r="U4" s="466" t="s">
        <v>116</v>
      </c>
    </row>
    <row r="5" spans="1:21" s="429" customFormat="1" ht="21.75" customHeight="1">
      <c r="A5" s="443" t="s">
        <v>101</v>
      </c>
      <c r="B5" s="439" t="s">
        <v>102</v>
      </c>
      <c r="C5" s="439" t="s">
        <v>103</v>
      </c>
      <c r="D5" s="439"/>
      <c r="E5" s="440"/>
      <c r="F5" s="441"/>
      <c r="G5" s="439" t="s">
        <v>81</v>
      </c>
      <c r="H5" s="439" t="s">
        <v>117</v>
      </c>
      <c r="I5" s="439" t="s">
        <v>118</v>
      </c>
      <c r="J5" s="441" t="s">
        <v>119</v>
      </c>
      <c r="K5" s="458" t="s">
        <v>81</v>
      </c>
      <c r="L5" s="459" t="s">
        <v>120</v>
      </c>
      <c r="M5" s="459" t="s">
        <v>121</v>
      </c>
      <c r="N5" s="458" t="s">
        <v>122</v>
      </c>
      <c r="O5" s="460" t="s">
        <v>123</v>
      </c>
      <c r="P5" s="460" t="s">
        <v>124</v>
      </c>
      <c r="Q5" s="460" t="s">
        <v>125</v>
      </c>
      <c r="R5" s="460" t="s">
        <v>126</v>
      </c>
      <c r="S5" s="467"/>
      <c r="T5" s="468"/>
      <c r="U5" s="468"/>
    </row>
    <row r="6" spans="1:21" ht="29.25" customHeight="1">
      <c r="A6" s="443"/>
      <c r="B6" s="439"/>
      <c r="C6" s="439"/>
      <c r="D6" s="439"/>
      <c r="E6" s="444"/>
      <c r="F6" s="445" t="s">
        <v>100</v>
      </c>
      <c r="G6" s="439"/>
      <c r="H6" s="439"/>
      <c r="I6" s="439"/>
      <c r="J6" s="441"/>
      <c r="K6" s="441"/>
      <c r="L6" s="461"/>
      <c r="M6" s="461"/>
      <c r="N6" s="441"/>
      <c r="O6" s="458"/>
      <c r="P6" s="458"/>
      <c r="Q6" s="458"/>
      <c r="R6" s="458"/>
      <c r="S6" s="468"/>
      <c r="T6" s="468"/>
      <c r="U6" s="468"/>
    </row>
    <row r="7" spans="1:21" ht="24.75" customHeight="1">
      <c r="A7" s="446" t="s">
        <v>93</v>
      </c>
      <c r="B7" s="446" t="s">
        <v>93</v>
      </c>
      <c r="C7" s="446" t="s">
        <v>93</v>
      </c>
      <c r="D7" s="446" t="s">
        <v>93</v>
      </c>
      <c r="E7" s="446" t="s">
        <v>93</v>
      </c>
      <c r="F7" s="447">
        <v>1</v>
      </c>
      <c r="G7" s="446">
        <v>2</v>
      </c>
      <c r="H7" s="446">
        <v>3</v>
      </c>
      <c r="I7" s="446">
        <v>4</v>
      </c>
      <c r="J7" s="446">
        <v>5</v>
      </c>
      <c r="K7" s="446">
        <v>6</v>
      </c>
      <c r="L7" s="446">
        <v>7</v>
      </c>
      <c r="M7" s="446">
        <v>8</v>
      </c>
      <c r="N7" s="446">
        <v>9</v>
      </c>
      <c r="O7" s="446">
        <v>10</v>
      </c>
      <c r="P7" s="446">
        <v>11</v>
      </c>
      <c r="Q7" s="446">
        <v>12</v>
      </c>
      <c r="R7" s="446">
        <v>13</v>
      </c>
      <c r="S7" s="447">
        <v>14</v>
      </c>
      <c r="T7" s="447">
        <v>15</v>
      </c>
      <c r="U7" s="447">
        <v>16</v>
      </c>
    </row>
    <row r="8" spans="1:21" ht="24.75" customHeight="1">
      <c r="A8" s="113"/>
      <c r="B8" s="113"/>
      <c r="C8" s="113"/>
      <c r="D8" s="260" t="s">
        <v>94</v>
      </c>
      <c r="E8" s="113" t="s">
        <v>95</v>
      </c>
      <c r="F8" s="112">
        <f>F9</f>
        <v>2366.5</v>
      </c>
      <c r="G8" s="112">
        <f aca="true" t="shared" si="0" ref="G8:U8">G9</f>
        <v>2320.5</v>
      </c>
      <c r="H8" s="112">
        <f t="shared" si="0"/>
        <v>1722.5</v>
      </c>
      <c r="I8" s="112">
        <f t="shared" si="0"/>
        <v>272.29999999999995</v>
      </c>
      <c r="J8" s="112">
        <f t="shared" si="0"/>
        <v>325.7</v>
      </c>
      <c r="K8" s="449">
        <f t="shared" si="0"/>
        <v>46</v>
      </c>
      <c r="L8" s="449">
        <f t="shared" si="0"/>
        <v>46</v>
      </c>
      <c r="M8" s="112">
        <f t="shared" si="0"/>
        <v>0</v>
      </c>
      <c r="N8" s="112">
        <f t="shared" si="0"/>
        <v>0</v>
      </c>
      <c r="O8" s="112">
        <f t="shared" si="0"/>
        <v>0</v>
      </c>
      <c r="P8" s="112">
        <f t="shared" si="0"/>
        <v>0</v>
      </c>
      <c r="Q8" s="112">
        <f t="shared" si="0"/>
        <v>0</v>
      </c>
      <c r="R8" s="112">
        <f t="shared" si="0"/>
        <v>0</v>
      </c>
      <c r="S8" s="112">
        <f t="shared" si="0"/>
        <v>0</v>
      </c>
      <c r="T8" s="112">
        <f t="shared" si="0"/>
        <v>0</v>
      </c>
      <c r="U8" s="112">
        <f t="shared" si="0"/>
        <v>0</v>
      </c>
    </row>
    <row r="9" spans="1:21" ht="24.75" customHeight="1">
      <c r="A9" s="113">
        <v>213</v>
      </c>
      <c r="B9" s="113"/>
      <c r="C9" s="113"/>
      <c r="D9" s="113"/>
      <c r="E9" s="113" t="s">
        <v>104</v>
      </c>
      <c r="F9" s="112">
        <f>F10</f>
        <v>2366.5</v>
      </c>
      <c r="G9" s="112">
        <f aca="true" t="shared" si="1" ref="G9:U9">G10</f>
        <v>2320.5</v>
      </c>
      <c r="H9" s="112">
        <f t="shared" si="1"/>
        <v>1722.5</v>
      </c>
      <c r="I9" s="112">
        <f t="shared" si="1"/>
        <v>272.29999999999995</v>
      </c>
      <c r="J9" s="112">
        <f t="shared" si="1"/>
        <v>325.7</v>
      </c>
      <c r="K9" s="449">
        <f t="shared" si="1"/>
        <v>46</v>
      </c>
      <c r="L9" s="449">
        <f t="shared" si="1"/>
        <v>46</v>
      </c>
      <c r="M9" s="112">
        <f t="shared" si="1"/>
        <v>0</v>
      </c>
      <c r="N9" s="112">
        <f t="shared" si="1"/>
        <v>0</v>
      </c>
      <c r="O9" s="112">
        <f t="shared" si="1"/>
        <v>0</v>
      </c>
      <c r="P9" s="112">
        <f t="shared" si="1"/>
        <v>0</v>
      </c>
      <c r="Q9" s="112">
        <f t="shared" si="1"/>
        <v>0</v>
      </c>
      <c r="R9" s="112">
        <f t="shared" si="1"/>
        <v>0</v>
      </c>
      <c r="S9" s="112">
        <f t="shared" si="1"/>
        <v>0</v>
      </c>
      <c r="T9" s="112">
        <f t="shared" si="1"/>
        <v>0</v>
      </c>
      <c r="U9" s="112">
        <f t="shared" si="1"/>
        <v>0</v>
      </c>
    </row>
    <row r="10" spans="1:21" ht="24.75" customHeight="1">
      <c r="A10" s="113"/>
      <c r="B10" s="113" t="s">
        <v>105</v>
      </c>
      <c r="C10" s="113"/>
      <c r="D10" s="113"/>
      <c r="E10" s="113" t="s">
        <v>106</v>
      </c>
      <c r="F10" s="112">
        <f>F11+F12</f>
        <v>2366.5</v>
      </c>
      <c r="G10" s="112">
        <f aca="true" t="shared" si="2" ref="G10:U10">G11+G12</f>
        <v>2320.5</v>
      </c>
      <c r="H10" s="112">
        <f t="shared" si="2"/>
        <v>1722.5</v>
      </c>
      <c r="I10" s="112">
        <f t="shared" si="2"/>
        <v>272.29999999999995</v>
      </c>
      <c r="J10" s="112">
        <f t="shared" si="2"/>
        <v>325.7</v>
      </c>
      <c r="K10" s="449">
        <f t="shared" si="2"/>
        <v>46</v>
      </c>
      <c r="L10" s="449">
        <f t="shared" si="2"/>
        <v>46</v>
      </c>
      <c r="M10" s="112">
        <f t="shared" si="2"/>
        <v>0</v>
      </c>
      <c r="N10" s="112">
        <f t="shared" si="2"/>
        <v>0</v>
      </c>
      <c r="O10" s="112">
        <f t="shared" si="2"/>
        <v>0</v>
      </c>
      <c r="P10" s="112">
        <f t="shared" si="2"/>
        <v>0</v>
      </c>
      <c r="Q10" s="112">
        <f t="shared" si="2"/>
        <v>0</v>
      </c>
      <c r="R10" s="112">
        <f t="shared" si="2"/>
        <v>0</v>
      </c>
      <c r="S10" s="112">
        <f t="shared" si="2"/>
        <v>0</v>
      </c>
      <c r="T10" s="112">
        <f t="shared" si="2"/>
        <v>0</v>
      </c>
      <c r="U10" s="112">
        <f t="shared" si="2"/>
        <v>0</v>
      </c>
    </row>
    <row r="11" spans="1:21" s="430" customFormat="1" ht="24.75" customHeight="1">
      <c r="A11" s="448" t="str">
        <f>'一般-工资福利15'!A11</f>
        <v>213</v>
      </c>
      <c r="B11" s="448" t="str">
        <f>'一般-工资福利15'!B11</f>
        <v>03</v>
      </c>
      <c r="C11" s="448" t="str">
        <f>'一般-工资福利15'!C11</f>
        <v>01</v>
      </c>
      <c r="D11" s="448"/>
      <c r="E11" s="448" t="str">
        <f>'一般-工资福利15'!E11</f>
        <v>行政运行</v>
      </c>
      <c r="F11" s="449">
        <f>'一般预算支出13'!F11</f>
        <v>2320.5</v>
      </c>
      <c r="G11" s="449">
        <f>'一般预算支出13'!G11</f>
        <v>2320.5</v>
      </c>
      <c r="H11" s="449">
        <f>'一般预算支出13'!H11</f>
        <v>1722.5</v>
      </c>
      <c r="I11" s="449">
        <f>'一般预算支出13'!I11</f>
        <v>272.29999999999995</v>
      </c>
      <c r="J11" s="449">
        <f>'一般预算支出13'!J11</f>
        <v>325.7</v>
      </c>
      <c r="K11" s="449">
        <f>'一般预算支出13'!K11</f>
        <v>0</v>
      </c>
      <c r="L11" s="449">
        <f>'一般预算支出13'!L11</f>
        <v>0</v>
      </c>
      <c r="M11" s="449">
        <f>'一般预算支出13'!M11</f>
        <v>0</v>
      </c>
      <c r="N11" s="449">
        <f>'一般预算支出13'!N11</f>
        <v>0</v>
      </c>
      <c r="O11" s="449">
        <f>'一般预算支出13'!O11</f>
        <v>0</v>
      </c>
      <c r="P11" s="449">
        <f>'一般预算支出13'!P11</f>
        <v>0</v>
      </c>
      <c r="Q11" s="449">
        <f>'一般预算支出13'!Q11</f>
        <v>0</v>
      </c>
      <c r="R11" s="449">
        <f>'一般预算支出13'!R11</f>
        <v>0</v>
      </c>
      <c r="S11" s="449">
        <f>'一般预算支出13'!S11</f>
        <v>0</v>
      </c>
      <c r="T11" s="449">
        <f>'一般预算支出13'!T11</f>
        <v>0</v>
      </c>
      <c r="U11" s="449">
        <f>'一般预算支出13'!S11</f>
        <v>0</v>
      </c>
    </row>
    <row r="12" spans="1:21" ht="25.5" customHeight="1">
      <c r="A12" s="450" t="str">
        <f>A11</f>
        <v>213</v>
      </c>
      <c r="B12" s="450" t="str">
        <f>B11</f>
        <v>03</v>
      </c>
      <c r="C12" s="450" t="s">
        <v>127</v>
      </c>
      <c r="D12" s="450"/>
      <c r="E12" s="451" t="str">
        <f>'项目明细表21'!B7</f>
        <v>其他水利支出</v>
      </c>
      <c r="F12" s="452">
        <f>K12</f>
        <v>46</v>
      </c>
      <c r="G12" s="452"/>
      <c r="H12" s="452"/>
      <c r="I12" s="452"/>
      <c r="J12" s="452"/>
      <c r="K12" s="449">
        <f>SUM(L12:R12)</f>
        <v>46</v>
      </c>
      <c r="L12" s="449">
        <f>'一般预算支出13'!L12</f>
        <v>46</v>
      </c>
      <c r="M12" s="452">
        <f>'一般预算支出13'!M12</f>
        <v>0</v>
      </c>
      <c r="N12" s="452">
        <f>'一般预算支出13'!N12</f>
        <v>0</v>
      </c>
      <c r="O12" s="452">
        <f>'一般预算支出13'!O12</f>
        <v>0</v>
      </c>
      <c r="P12" s="452">
        <f>'一般预算支出13'!P12</f>
        <v>0</v>
      </c>
      <c r="Q12" s="452">
        <f>'一般预算支出13'!Q12</f>
        <v>0</v>
      </c>
      <c r="R12" s="452">
        <f>'一般预算支出13'!R12</f>
        <v>0</v>
      </c>
      <c r="S12" s="452"/>
      <c r="T12" s="452"/>
      <c r="U12" s="452">
        <f>'一般预算支出13'!U12</f>
        <v>0</v>
      </c>
    </row>
    <row r="13" spans="1:21" ht="18.75" customHeight="1">
      <c r="A13" s="453"/>
      <c r="B13" s="453"/>
      <c r="C13" s="453"/>
      <c r="D13" s="453"/>
      <c r="E13" s="454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69"/>
      <c r="S13" s="470"/>
      <c r="T13" s="470"/>
      <c r="U13" s="470"/>
    </row>
    <row r="14" spans="1:21" ht="18.75" customHeight="1">
      <c r="A14" s="453"/>
      <c r="B14" s="453"/>
      <c r="C14" s="453"/>
      <c r="D14" s="453"/>
      <c r="E14" s="454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69"/>
      <c r="S14" s="470"/>
      <c r="T14" s="470"/>
      <c r="U14" s="470"/>
    </row>
    <row r="15" spans="4:21" ht="18.75" customHeight="1">
      <c r="D15" s="453"/>
      <c r="E15" s="454"/>
      <c r="F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69"/>
      <c r="S15" s="470"/>
      <c r="T15" s="470"/>
      <c r="U15" s="470"/>
    </row>
    <row r="16" spans="4:20" ht="18.75" customHeight="1">
      <c r="D16" s="453"/>
      <c r="E16" s="454"/>
      <c r="F16" s="455"/>
      <c r="J16" s="455"/>
      <c r="K16" s="455"/>
      <c r="L16" s="455"/>
      <c r="M16" s="455"/>
      <c r="N16" s="455"/>
      <c r="O16" s="455"/>
      <c r="P16" s="455"/>
      <c r="Q16" s="455"/>
      <c r="R16" s="469"/>
      <c r="S16" s="470"/>
      <c r="T16" s="470"/>
    </row>
    <row r="17" spans="4:20" ht="18.75" customHeight="1">
      <c r="D17" s="453"/>
      <c r="F17" s="455"/>
      <c r="J17" s="455"/>
      <c r="L17" s="455"/>
      <c r="M17" s="455"/>
      <c r="N17" s="455"/>
      <c r="O17" s="455"/>
      <c r="P17" s="455"/>
      <c r="Q17" s="455"/>
      <c r="R17" s="469"/>
      <c r="S17" s="470"/>
      <c r="T17" s="470"/>
    </row>
    <row r="18" spans="6:19" ht="18.75" customHeight="1">
      <c r="F18" s="455"/>
      <c r="O18" s="455"/>
      <c r="P18" s="455"/>
      <c r="Q18" s="455"/>
      <c r="S18" s="470"/>
    </row>
    <row r="19" spans="6:17" ht="18.75" customHeight="1">
      <c r="F19" s="455"/>
      <c r="O19" s="455"/>
      <c r="P19" s="455"/>
      <c r="Q19" s="455"/>
    </row>
    <row r="20" spans="1:22" ht="18.75" customHeight="1">
      <c r="A20"/>
      <c r="B20"/>
      <c r="C20"/>
      <c r="D20"/>
      <c r="E20"/>
      <c r="F20"/>
      <c r="O20" s="455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455"/>
      <c r="P21"/>
      <c r="Q21"/>
      <c r="R21"/>
      <c r="S21"/>
      <c r="T21"/>
      <c r="U21"/>
      <c r="V21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D10" sqref="D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409" t="s">
        <v>128</v>
      </c>
    </row>
    <row r="2" spans="1:21" ht="24.75" customHeight="1">
      <c r="A2" s="87" t="s">
        <v>129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6" t="s">
        <v>2</v>
      </c>
      <c r="B3" s="6"/>
      <c r="C3" s="6"/>
      <c r="D3" s="6"/>
      <c r="E3" s="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428" t="s">
        <v>78</v>
      </c>
      <c r="U3" s="428"/>
    </row>
    <row r="4" spans="1:21" ht="27.75" customHeight="1">
      <c r="A4" s="88" t="s">
        <v>110</v>
      </c>
      <c r="B4" s="89"/>
      <c r="C4" s="90"/>
      <c r="D4" s="91" t="s">
        <v>130</v>
      </c>
      <c r="E4" s="91" t="s">
        <v>131</v>
      </c>
      <c r="F4" s="91" t="s">
        <v>100</v>
      </c>
      <c r="G4" s="92" t="s">
        <v>132</v>
      </c>
      <c r="H4" s="92" t="s">
        <v>133</v>
      </c>
      <c r="I4" s="92" t="s">
        <v>134</v>
      </c>
      <c r="J4" s="92" t="s">
        <v>135</v>
      </c>
      <c r="K4" s="92" t="s">
        <v>136</v>
      </c>
      <c r="L4" s="92" t="s">
        <v>137</v>
      </c>
      <c r="M4" s="92" t="s">
        <v>121</v>
      </c>
      <c r="N4" s="92" t="s">
        <v>138</v>
      </c>
      <c r="O4" s="92" t="s">
        <v>119</v>
      </c>
      <c r="P4" s="92" t="s">
        <v>123</v>
      </c>
      <c r="Q4" s="92" t="s">
        <v>122</v>
      </c>
      <c r="R4" s="92" t="s">
        <v>139</v>
      </c>
      <c r="S4" s="92" t="s">
        <v>140</v>
      </c>
      <c r="T4" s="92" t="s">
        <v>141</v>
      </c>
      <c r="U4" s="92" t="s">
        <v>126</v>
      </c>
    </row>
    <row r="5" spans="1:21" ht="13.5" customHeight="1">
      <c r="A5" s="91" t="s">
        <v>101</v>
      </c>
      <c r="B5" s="91" t="s">
        <v>102</v>
      </c>
      <c r="C5" s="91" t="s">
        <v>103</v>
      </c>
      <c r="D5" s="93"/>
      <c r="E5" s="93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18" customHeight="1">
      <c r="A6" s="94"/>
      <c r="B6" s="94"/>
      <c r="C6" s="94"/>
      <c r="D6" s="94"/>
      <c r="E6" s="94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8" customHeight="1">
      <c r="A7" s="113"/>
      <c r="B7" s="113"/>
      <c r="C7" s="113"/>
      <c r="D7" s="260" t="s">
        <v>94</v>
      </c>
      <c r="E7" s="113" t="s">
        <v>95</v>
      </c>
      <c r="F7" s="112">
        <f>F8</f>
        <v>2320.5</v>
      </c>
      <c r="G7" s="112">
        <f aca="true" t="shared" si="0" ref="G7:U7">G8</f>
        <v>1722.5</v>
      </c>
      <c r="H7" s="112">
        <f t="shared" si="0"/>
        <v>272.29999999999995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325.7</v>
      </c>
      <c r="P7" s="112">
        <f t="shared" si="0"/>
        <v>0</v>
      </c>
      <c r="Q7" s="112">
        <f t="shared" si="0"/>
        <v>0</v>
      </c>
      <c r="R7" s="112">
        <f t="shared" si="0"/>
        <v>0</v>
      </c>
      <c r="S7" s="112">
        <f t="shared" si="0"/>
        <v>0</v>
      </c>
      <c r="T7" s="112">
        <f t="shared" si="0"/>
        <v>0</v>
      </c>
      <c r="U7" s="112">
        <f t="shared" si="0"/>
        <v>0</v>
      </c>
    </row>
    <row r="8" spans="1:21" ht="18" customHeight="1">
      <c r="A8" s="113">
        <v>213</v>
      </c>
      <c r="B8" s="113"/>
      <c r="C8" s="113"/>
      <c r="D8" s="113"/>
      <c r="E8" s="113" t="s">
        <v>104</v>
      </c>
      <c r="F8" s="112">
        <f>F9</f>
        <v>2320.5</v>
      </c>
      <c r="G8" s="112">
        <f aca="true" t="shared" si="1" ref="G8:U8">G9</f>
        <v>1722.5</v>
      </c>
      <c r="H8" s="112">
        <f t="shared" si="1"/>
        <v>272.29999999999995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325.7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  <c r="U8" s="112">
        <f t="shared" si="1"/>
        <v>0</v>
      </c>
    </row>
    <row r="9" spans="1:21" ht="18" customHeight="1">
      <c r="A9" s="113"/>
      <c r="B9" s="113" t="s">
        <v>105</v>
      </c>
      <c r="C9" s="113"/>
      <c r="D9" s="113"/>
      <c r="E9" s="113" t="s">
        <v>106</v>
      </c>
      <c r="F9" s="112">
        <f>F10+F11</f>
        <v>2320.5</v>
      </c>
      <c r="G9" s="112">
        <f aca="true" t="shared" si="2" ref="G9:U9">G10+G11</f>
        <v>1722.5</v>
      </c>
      <c r="H9" s="112">
        <f t="shared" si="2"/>
        <v>272.29999999999995</v>
      </c>
      <c r="I9" s="112">
        <f t="shared" si="2"/>
        <v>0</v>
      </c>
      <c r="J9" s="112">
        <f t="shared" si="2"/>
        <v>0</v>
      </c>
      <c r="K9" s="112">
        <f t="shared" si="2"/>
        <v>0</v>
      </c>
      <c r="L9" s="112">
        <f t="shared" si="2"/>
        <v>0</v>
      </c>
      <c r="M9" s="112">
        <f t="shared" si="2"/>
        <v>0</v>
      </c>
      <c r="N9" s="112">
        <f t="shared" si="2"/>
        <v>0</v>
      </c>
      <c r="O9" s="112">
        <f t="shared" si="2"/>
        <v>325.7</v>
      </c>
      <c r="P9" s="112">
        <f t="shared" si="2"/>
        <v>0</v>
      </c>
      <c r="Q9" s="112">
        <f t="shared" si="2"/>
        <v>0</v>
      </c>
      <c r="R9" s="112">
        <f t="shared" si="2"/>
        <v>0</v>
      </c>
      <c r="S9" s="112">
        <f t="shared" si="2"/>
        <v>0</v>
      </c>
      <c r="T9" s="112">
        <f t="shared" si="2"/>
        <v>0</v>
      </c>
      <c r="U9" s="112">
        <f t="shared" si="2"/>
        <v>0</v>
      </c>
    </row>
    <row r="10" spans="1:21" s="29" customFormat="1" ht="29.25" customHeight="1">
      <c r="A10" s="128" t="str">
        <f>'基本-工资福利06'!A11</f>
        <v>213</v>
      </c>
      <c r="B10" s="128" t="str">
        <f>'基本-工资福利06'!B11</f>
        <v>03</v>
      </c>
      <c r="C10" s="128" t="str">
        <f>'基本-工资福利06'!C11</f>
        <v>01</v>
      </c>
      <c r="D10" s="128"/>
      <c r="E10" s="128" t="str">
        <f>'基本-工资福利06'!E11</f>
        <v>行政运行</v>
      </c>
      <c r="F10" s="128">
        <f>SUM(G10:U10)</f>
        <v>2320.5</v>
      </c>
      <c r="G10" s="128">
        <f>'一般预算支出13'!H11</f>
        <v>1722.5</v>
      </c>
      <c r="H10" s="95">
        <f>'一般预算支出13'!I11+'一般预算支出13'!L11</f>
        <v>272.29999999999995</v>
      </c>
      <c r="I10" s="95">
        <f>'一般预算支出13'!Q11</f>
        <v>0</v>
      </c>
      <c r="J10" s="95">
        <f>'一般预算支出13'!P11</f>
        <v>0</v>
      </c>
      <c r="K10" s="95"/>
      <c r="L10" s="95">
        <f>'一般预算支出13'!M11</f>
        <v>0</v>
      </c>
      <c r="M10" s="95">
        <f>'一般预算支出13'!N11</f>
        <v>0</v>
      </c>
      <c r="N10" s="95">
        <f>'一般预算支出13'!O11</f>
        <v>0</v>
      </c>
      <c r="O10" s="95">
        <f>'一般预算支出13'!J11</f>
        <v>325.7</v>
      </c>
      <c r="P10" s="95">
        <f>'一般预算支出13'!Q11</f>
        <v>0</v>
      </c>
      <c r="Q10" s="95">
        <f>'一般预算支出13'!R11</f>
        <v>0</v>
      </c>
      <c r="R10" s="95">
        <f>'一般预算支出13'!S11</f>
        <v>0</v>
      </c>
      <c r="S10" s="95">
        <f>'一般预算支出13'!T11</f>
        <v>0</v>
      </c>
      <c r="T10" s="95">
        <f>'一般预算支出13'!U11</f>
        <v>0</v>
      </c>
      <c r="U10" s="95">
        <f>'一般预算支出13'!V11</f>
        <v>0</v>
      </c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D11" sqref="D11"/>
    </sheetView>
  </sheetViews>
  <sheetFormatPr defaultColWidth="6.75390625" defaultRowHeight="22.5" customHeight="1"/>
  <cols>
    <col min="1" max="3" width="3.625" style="410" customWidth="1"/>
    <col min="4" max="4" width="7.25390625" style="410" customWidth="1"/>
    <col min="5" max="5" width="19.50390625" style="410" customWidth="1"/>
    <col min="6" max="6" width="9.00390625" style="410" customWidth="1"/>
    <col min="7" max="7" width="8.50390625" style="410" customWidth="1"/>
    <col min="8" max="12" width="7.50390625" style="410" customWidth="1"/>
    <col min="13" max="13" width="7.50390625" style="411" customWidth="1"/>
    <col min="14" max="14" width="8.50390625" style="410" customWidth="1"/>
    <col min="15" max="23" width="7.50390625" style="410" customWidth="1"/>
    <col min="24" max="24" width="8.125" style="410" customWidth="1"/>
    <col min="25" max="27" width="7.50390625" style="410" customWidth="1"/>
    <col min="28" max="16384" width="6.75390625" style="410" customWidth="1"/>
  </cols>
  <sheetData>
    <row r="1" spans="2:28" ht="22.5" customHeight="1"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AA1" s="423" t="s">
        <v>142</v>
      </c>
      <c r="AB1" s="424"/>
    </row>
    <row r="2" spans="1:27" ht="22.5" customHeight="1">
      <c r="A2" s="413" t="s">
        <v>143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</row>
    <row r="3" spans="1:28" ht="22.5" customHeight="1">
      <c r="A3" s="414"/>
      <c r="B3" s="414"/>
      <c r="C3" s="414"/>
      <c r="D3" s="415"/>
      <c r="E3" s="6" t="s">
        <v>2</v>
      </c>
      <c r="F3" s="6"/>
      <c r="G3" s="6"/>
      <c r="H3" s="6"/>
      <c r="I3" s="6"/>
      <c r="J3" s="415"/>
      <c r="K3" s="415"/>
      <c r="L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Z3" s="425" t="s">
        <v>78</v>
      </c>
      <c r="AA3" s="425"/>
      <c r="AB3" s="426"/>
    </row>
    <row r="4" spans="1:27" ht="27" customHeight="1">
      <c r="A4" s="416" t="s">
        <v>98</v>
      </c>
      <c r="B4" s="416"/>
      <c r="C4" s="416"/>
      <c r="D4" s="417" t="s">
        <v>79</v>
      </c>
      <c r="E4" s="417" t="s">
        <v>99</v>
      </c>
      <c r="F4" s="417" t="s">
        <v>100</v>
      </c>
      <c r="G4" s="418" t="s">
        <v>144</v>
      </c>
      <c r="H4" s="418"/>
      <c r="I4" s="418"/>
      <c r="J4" s="418"/>
      <c r="K4" s="418"/>
      <c r="L4" s="418"/>
      <c r="M4" s="418"/>
      <c r="N4" s="418"/>
      <c r="O4" s="418" t="s">
        <v>145</v>
      </c>
      <c r="P4" s="418"/>
      <c r="Q4" s="418"/>
      <c r="R4" s="418"/>
      <c r="S4" s="418"/>
      <c r="T4" s="418"/>
      <c r="U4" s="418"/>
      <c r="V4" s="418"/>
      <c r="W4" s="306" t="s">
        <v>146</v>
      </c>
      <c r="X4" s="417" t="s">
        <v>147</v>
      </c>
      <c r="Y4" s="417"/>
      <c r="Z4" s="417"/>
      <c r="AA4" s="417"/>
    </row>
    <row r="5" spans="1:27" ht="27" customHeight="1">
      <c r="A5" s="417" t="s">
        <v>101</v>
      </c>
      <c r="B5" s="417" t="s">
        <v>102</v>
      </c>
      <c r="C5" s="417" t="s">
        <v>103</v>
      </c>
      <c r="D5" s="417"/>
      <c r="E5" s="417"/>
      <c r="F5" s="417"/>
      <c r="G5" s="417" t="s">
        <v>81</v>
      </c>
      <c r="H5" s="417" t="s">
        <v>148</v>
      </c>
      <c r="I5" s="417" t="s">
        <v>149</v>
      </c>
      <c r="J5" s="417" t="s">
        <v>150</v>
      </c>
      <c r="K5" s="417" t="s">
        <v>151</v>
      </c>
      <c r="L5" s="302" t="s">
        <v>152</v>
      </c>
      <c r="M5" s="417" t="s">
        <v>153</v>
      </c>
      <c r="N5" s="417" t="s">
        <v>154</v>
      </c>
      <c r="O5" s="417" t="s">
        <v>81</v>
      </c>
      <c r="P5" s="417" t="s">
        <v>155</v>
      </c>
      <c r="Q5" s="417" t="s">
        <v>156</v>
      </c>
      <c r="R5" s="417" t="s">
        <v>157</v>
      </c>
      <c r="S5" s="302" t="s">
        <v>158</v>
      </c>
      <c r="T5" s="417" t="s">
        <v>159</v>
      </c>
      <c r="U5" s="417" t="s">
        <v>160</v>
      </c>
      <c r="V5" s="417" t="s">
        <v>161</v>
      </c>
      <c r="W5" s="307"/>
      <c r="X5" s="417" t="s">
        <v>81</v>
      </c>
      <c r="Y5" s="417" t="s">
        <v>162</v>
      </c>
      <c r="Z5" s="417" t="s">
        <v>163</v>
      </c>
      <c r="AA5" s="417" t="s">
        <v>147</v>
      </c>
    </row>
    <row r="6" spans="1:27" ht="27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302"/>
      <c r="M6" s="417"/>
      <c r="N6" s="417"/>
      <c r="O6" s="417"/>
      <c r="P6" s="417"/>
      <c r="Q6" s="417"/>
      <c r="R6" s="417"/>
      <c r="S6" s="302"/>
      <c r="T6" s="417"/>
      <c r="U6" s="417"/>
      <c r="V6" s="417"/>
      <c r="W6" s="308"/>
      <c r="X6" s="417"/>
      <c r="Y6" s="417"/>
      <c r="Z6" s="417"/>
      <c r="AA6" s="417"/>
    </row>
    <row r="7" spans="1:27" ht="22.5" customHeight="1">
      <c r="A7" s="416" t="s">
        <v>93</v>
      </c>
      <c r="B7" s="416" t="s">
        <v>93</v>
      </c>
      <c r="C7" s="416" t="s">
        <v>93</v>
      </c>
      <c r="D7" s="416" t="s">
        <v>93</v>
      </c>
      <c r="E7" s="416" t="s">
        <v>93</v>
      </c>
      <c r="F7" s="416">
        <v>1</v>
      </c>
      <c r="G7" s="416">
        <v>2</v>
      </c>
      <c r="H7" s="416">
        <v>3</v>
      </c>
      <c r="I7" s="416">
        <v>4</v>
      </c>
      <c r="J7" s="416">
        <v>5</v>
      </c>
      <c r="K7" s="416">
        <v>6</v>
      </c>
      <c r="L7" s="416">
        <v>7</v>
      </c>
      <c r="M7" s="416">
        <v>8</v>
      </c>
      <c r="N7" s="416">
        <v>9</v>
      </c>
      <c r="O7" s="416">
        <v>10</v>
      </c>
      <c r="P7" s="416">
        <v>11</v>
      </c>
      <c r="Q7" s="416">
        <v>12</v>
      </c>
      <c r="R7" s="416">
        <v>13</v>
      </c>
      <c r="S7" s="416">
        <v>14</v>
      </c>
      <c r="T7" s="416">
        <v>15</v>
      </c>
      <c r="U7" s="416">
        <v>16</v>
      </c>
      <c r="V7" s="416">
        <v>17</v>
      </c>
      <c r="W7" s="416">
        <v>18</v>
      </c>
      <c r="X7" s="416">
        <v>19</v>
      </c>
      <c r="Y7" s="416">
        <v>20</v>
      </c>
      <c r="Z7" s="416">
        <v>21</v>
      </c>
      <c r="AA7" s="416">
        <v>22</v>
      </c>
    </row>
    <row r="8" spans="1:29" ht="22.5" customHeight="1">
      <c r="A8" s="113"/>
      <c r="B8" s="113"/>
      <c r="C8" s="113"/>
      <c r="D8" s="260" t="s">
        <v>94</v>
      </c>
      <c r="E8" s="113" t="s">
        <v>95</v>
      </c>
      <c r="F8" s="419">
        <f>F9</f>
        <v>1722.5</v>
      </c>
      <c r="G8" s="419">
        <f aca="true" t="shared" si="0" ref="G8:AA8">G9</f>
        <v>1182.5</v>
      </c>
      <c r="H8" s="419">
        <f t="shared" si="0"/>
        <v>718.9</v>
      </c>
      <c r="I8" s="419">
        <f t="shared" si="0"/>
        <v>0</v>
      </c>
      <c r="J8" s="419">
        <f t="shared" si="0"/>
        <v>422</v>
      </c>
      <c r="K8" s="419">
        <f t="shared" si="0"/>
        <v>0</v>
      </c>
      <c r="L8" s="419">
        <f t="shared" si="0"/>
        <v>0</v>
      </c>
      <c r="M8" s="419">
        <f t="shared" si="0"/>
        <v>41.6</v>
      </c>
      <c r="N8" s="419">
        <f t="shared" si="0"/>
        <v>0</v>
      </c>
      <c r="O8" s="419">
        <f t="shared" si="0"/>
        <v>319.1</v>
      </c>
      <c r="P8" s="419">
        <f t="shared" si="0"/>
        <v>210.8</v>
      </c>
      <c r="Q8" s="419">
        <f t="shared" si="0"/>
        <v>96.9</v>
      </c>
      <c r="R8" s="419">
        <f t="shared" si="0"/>
        <v>0</v>
      </c>
      <c r="S8" s="419">
        <f t="shared" si="0"/>
        <v>0</v>
      </c>
      <c r="T8" s="419">
        <f t="shared" si="0"/>
        <v>11.4</v>
      </c>
      <c r="U8" s="419">
        <f t="shared" si="0"/>
        <v>0</v>
      </c>
      <c r="V8" s="419">
        <f t="shared" si="0"/>
        <v>0</v>
      </c>
      <c r="W8" s="419">
        <f t="shared" si="0"/>
        <v>136.9</v>
      </c>
      <c r="X8" s="419">
        <f t="shared" si="0"/>
        <v>84</v>
      </c>
      <c r="Y8" s="419">
        <f t="shared" si="0"/>
        <v>84</v>
      </c>
      <c r="Z8" s="419">
        <f t="shared" si="0"/>
        <v>0</v>
      </c>
      <c r="AA8" s="419">
        <f t="shared" si="0"/>
        <v>0</v>
      </c>
      <c r="AB8" s="410"/>
      <c r="AC8" s="410">
        <f>G8+O8+W8+X8</f>
        <v>1722.5</v>
      </c>
    </row>
    <row r="9" spans="1:27" ht="22.5" customHeight="1">
      <c r="A9" s="113">
        <v>213</v>
      </c>
      <c r="B9" s="113"/>
      <c r="C9" s="113"/>
      <c r="D9" s="113"/>
      <c r="E9" s="113" t="s">
        <v>104</v>
      </c>
      <c r="F9" s="419">
        <f>F10</f>
        <v>1722.5</v>
      </c>
      <c r="G9" s="419">
        <f aca="true" t="shared" si="1" ref="G9:AA9">G10</f>
        <v>1182.5</v>
      </c>
      <c r="H9" s="419">
        <f t="shared" si="1"/>
        <v>718.9</v>
      </c>
      <c r="I9" s="419">
        <f t="shared" si="1"/>
        <v>0</v>
      </c>
      <c r="J9" s="419">
        <f t="shared" si="1"/>
        <v>422</v>
      </c>
      <c r="K9" s="419">
        <f t="shared" si="1"/>
        <v>0</v>
      </c>
      <c r="L9" s="419">
        <f t="shared" si="1"/>
        <v>0</v>
      </c>
      <c r="M9" s="419">
        <f t="shared" si="1"/>
        <v>41.6</v>
      </c>
      <c r="N9" s="419">
        <f t="shared" si="1"/>
        <v>0</v>
      </c>
      <c r="O9" s="419">
        <f t="shared" si="1"/>
        <v>319.1</v>
      </c>
      <c r="P9" s="419">
        <f t="shared" si="1"/>
        <v>210.8</v>
      </c>
      <c r="Q9" s="419">
        <f t="shared" si="1"/>
        <v>96.9</v>
      </c>
      <c r="R9" s="419">
        <f t="shared" si="1"/>
        <v>0</v>
      </c>
      <c r="S9" s="419">
        <f t="shared" si="1"/>
        <v>0</v>
      </c>
      <c r="T9" s="419">
        <f t="shared" si="1"/>
        <v>11.4</v>
      </c>
      <c r="U9" s="419">
        <f t="shared" si="1"/>
        <v>0</v>
      </c>
      <c r="V9" s="419">
        <f t="shared" si="1"/>
        <v>0</v>
      </c>
      <c r="W9" s="419">
        <f t="shared" si="1"/>
        <v>136.9</v>
      </c>
      <c r="X9" s="419">
        <f t="shared" si="1"/>
        <v>84</v>
      </c>
      <c r="Y9" s="419">
        <f t="shared" si="1"/>
        <v>84</v>
      </c>
      <c r="Z9" s="419">
        <f t="shared" si="1"/>
        <v>0</v>
      </c>
      <c r="AA9" s="112">
        <f t="shared" si="1"/>
        <v>0</v>
      </c>
    </row>
    <row r="10" spans="1:27" ht="22.5" customHeight="1">
      <c r="A10" s="113"/>
      <c r="B10" s="113" t="s">
        <v>105</v>
      </c>
      <c r="C10" s="113"/>
      <c r="D10" s="113"/>
      <c r="E10" s="113" t="s">
        <v>106</v>
      </c>
      <c r="F10" s="419">
        <f>F11+F12</f>
        <v>1722.5</v>
      </c>
      <c r="G10" s="419">
        <f aca="true" t="shared" si="2" ref="G10:AA10">G11+G12</f>
        <v>1182.5</v>
      </c>
      <c r="H10" s="419">
        <f t="shared" si="2"/>
        <v>718.9</v>
      </c>
      <c r="I10" s="419">
        <f t="shared" si="2"/>
        <v>0</v>
      </c>
      <c r="J10" s="419">
        <f t="shared" si="2"/>
        <v>422</v>
      </c>
      <c r="K10" s="419">
        <f t="shared" si="2"/>
        <v>0</v>
      </c>
      <c r="L10" s="419">
        <f t="shared" si="2"/>
        <v>0</v>
      </c>
      <c r="M10" s="419">
        <f t="shared" si="2"/>
        <v>41.6</v>
      </c>
      <c r="N10" s="419">
        <f t="shared" si="2"/>
        <v>0</v>
      </c>
      <c r="O10" s="419">
        <f t="shared" si="2"/>
        <v>319.1</v>
      </c>
      <c r="P10" s="419">
        <f t="shared" si="2"/>
        <v>210.8</v>
      </c>
      <c r="Q10" s="419">
        <f t="shared" si="2"/>
        <v>96.9</v>
      </c>
      <c r="R10" s="419">
        <f t="shared" si="2"/>
        <v>0</v>
      </c>
      <c r="S10" s="419">
        <f t="shared" si="2"/>
        <v>0</v>
      </c>
      <c r="T10" s="419">
        <f t="shared" si="2"/>
        <v>11.4</v>
      </c>
      <c r="U10" s="419">
        <f t="shared" si="2"/>
        <v>0</v>
      </c>
      <c r="V10" s="419">
        <f t="shared" si="2"/>
        <v>0</v>
      </c>
      <c r="W10" s="419">
        <f t="shared" si="2"/>
        <v>136.9</v>
      </c>
      <c r="X10" s="419">
        <f t="shared" si="2"/>
        <v>84</v>
      </c>
      <c r="Y10" s="419">
        <f t="shared" si="2"/>
        <v>84</v>
      </c>
      <c r="Z10" s="419">
        <f t="shared" si="2"/>
        <v>0</v>
      </c>
      <c r="AA10" s="112">
        <f t="shared" si="2"/>
        <v>0</v>
      </c>
    </row>
    <row r="11" spans="1:256" s="29" customFormat="1" ht="26.25" customHeight="1">
      <c r="A11" s="420" t="str">
        <f>'一般-工资福利15'!A11</f>
        <v>213</v>
      </c>
      <c r="B11" s="420" t="str">
        <f>'一般-工资福利15'!B11</f>
        <v>03</v>
      </c>
      <c r="C11" s="420" t="str">
        <f>'一般-工资福利15'!C11</f>
        <v>01</v>
      </c>
      <c r="D11" s="420"/>
      <c r="E11" s="420" t="str">
        <f>'一般-工资福利15'!E11</f>
        <v>行政运行</v>
      </c>
      <c r="F11" s="419">
        <f>'一般-工资福利15'!F11</f>
        <v>1722.5</v>
      </c>
      <c r="G11" s="419">
        <f>'一般-工资福利15'!G11</f>
        <v>1182.5</v>
      </c>
      <c r="H11" s="419">
        <f>'一般-工资福利15'!H11</f>
        <v>718.9</v>
      </c>
      <c r="I11" s="419">
        <f>'一般-工资福利15'!I11</f>
        <v>0</v>
      </c>
      <c r="J11" s="419">
        <f>'一般-工资福利15'!J11</f>
        <v>422</v>
      </c>
      <c r="K11" s="419">
        <f>'一般-工资福利15'!K11</f>
        <v>0</v>
      </c>
      <c r="L11" s="419">
        <f>'一般-工资福利15'!L11</f>
        <v>0</v>
      </c>
      <c r="M11" s="419">
        <f>'一般-工资福利15'!M11</f>
        <v>41.6</v>
      </c>
      <c r="N11" s="419">
        <f>'一般-工资福利15'!N11</f>
        <v>0</v>
      </c>
      <c r="O11" s="419">
        <f>'一般-工资福利15'!O11</f>
        <v>319.1</v>
      </c>
      <c r="P11" s="419">
        <f>'一般-工资福利15'!P11</f>
        <v>210.8</v>
      </c>
      <c r="Q11" s="419">
        <f>'一般-工资福利15'!Q11</f>
        <v>96.9</v>
      </c>
      <c r="R11" s="419">
        <f>'一般-工资福利15'!R11</f>
        <v>0</v>
      </c>
      <c r="S11" s="419">
        <f>'一般-工资福利15'!S11</f>
        <v>0</v>
      </c>
      <c r="T11" s="419">
        <f>'一般-工资福利15'!T11</f>
        <v>11.4</v>
      </c>
      <c r="U11" s="419">
        <f>'一般-工资福利15'!U11</f>
        <v>0</v>
      </c>
      <c r="V11" s="419">
        <f>'一般-工资福利15'!V11</f>
        <v>0</v>
      </c>
      <c r="W11" s="419">
        <f>'一般-工资福利15'!W11</f>
        <v>136.9</v>
      </c>
      <c r="X11" s="419">
        <f>'一般-工资福利15'!X11</f>
        <v>84</v>
      </c>
      <c r="Y11" s="419">
        <f>'一般-工资福利15'!Y11</f>
        <v>84</v>
      </c>
      <c r="Z11" s="419">
        <f>'一般-工资福利15'!Z11</f>
        <v>0</v>
      </c>
      <c r="AA11" s="112">
        <f>'一般-工资福利15'!AA11</f>
        <v>0</v>
      </c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  <c r="CN11" s="427"/>
      <c r="CO11" s="427"/>
      <c r="CP11" s="427"/>
      <c r="CQ11" s="427"/>
      <c r="CR11" s="427"/>
      <c r="CS11" s="427"/>
      <c r="CT11" s="427"/>
      <c r="CU11" s="427"/>
      <c r="CV11" s="427"/>
      <c r="CW11" s="427"/>
      <c r="CX11" s="427"/>
      <c r="CY11" s="427"/>
      <c r="CZ11" s="427"/>
      <c r="DA11" s="427"/>
      <c r="DB11" s="427"/>
      <c r="DC11" s="427"/>
      <c r="DD11" s="427"/>
      <c r="DE11" s="427"/>
      <c r="DF11" s="427"/>
      <c r="DG11" s="427"/>
      <c r="DH11" s="427"/>
      <c r="DI11" s="427"/>
      <c r="DJ11" s="427"/>
      <c r="DK11" s="427"/>
      <c r="DL11" s="427"/>
      <c r="DM11" s="427"/>
      <c r="DN11" s="427"/>
      <c r="DO11" s="427"/>
      <c r="DP11" s="427"/>
      <c r="DQ11" s="427"/>
      <c r="DR11" s="427"/>
      <c r="DS11" s="427"/>
      <c r="DT11" s="427"/>
      <c r="DU11" s="427"/>
      <c r="DV11" s="427"/>
      <c r="DW11" s="427"/>
      <c r="DX11" s="427"/>
      <c r="DY11" s="427"/>
      <c r="DZ11" s="427"/>
      <c r="EA11" s="427"/>
      <c r="EB11" s="427"/>
      <c r="EC11" s="427"/>
      <c r="ED11" s="427"/>
      <c r="EE11" s="427"/>
      <c r="EF11" s="427"/>
      <c r="EG11" s="427"/>
      <c r="EH11" s="427"/>
      <c r="EI11" s="427"/>
      <c r="EJ11" s="427"/>
      <c r="EK11" s="427"/>
      <c r="EL11" s="427"/>
      <c r="EM11" s="427"/>
      <c r="EN11" s="427"/>
      <c r="EO11" s="427"/>
      <c r="EP11" s="427"/>
      <c r="EQ11" s="427"/>
      <c r="ER11" s="427"/>
      <c r="ES11" s="427"/>
      <c r="ET11" s="427"/>
      <c r="EU11" s="427"/>
      <c r="EV11" s="427"/>
      <c r="EW11" s="427"/>
      <c r="EX11" s="427"/>
      <c r="EY11" s="427"/>
      <c r="EZ11" s="427"/>
      <c r="FA11" s="427"/>
      <c r="FB11" s="427"/>
      <c r="FC11" s="427"/>
      <c r="FD11" s="427"/>
      <c r="FE11" s="427"/>
      <c r="FF11" s="427"/>
      <c r="FG11" s="427"/>
      <c r="FH11" s="427"/>
      <c r="FI11" s="427"/>
      <c r="FJ11" s="427"/>
      <c r="FK11" s="427"/>
      <c r="FL11" s="427"/>
      <c r="FM11" s="427"/>
      <c r="FN11" s="427"/>
      <c r="FO11" s="427"/>
      <c r="FP11" s="427"/>
      <c r="FQ11" s="427"/>
      <c r="FR11" s="427"/>
      <c r="FS11" s="427"/>
      <c r="FT11" s="427"/>
      <c r="FU11" s="427"/>
      <c r="FV11" s="427"/>
      <c r="FW11" s="427"/>
      <c r="FX11" s="427"/>
      <c r="FY11" s="427"/>
      <c r="FZ11" s="427"/>
      <c r="GA11" s="427"/>
      <c r="GB11" s="427"/>
      <c r="GC11" s="427"/>
      <c r="GD11" s="427"/>
      <c r="GE11" s="427"/>
      <c r="GF11" s="427"/>
      <c r="GG11" s="427"/>
      <c r="GH11" s="427"/>
      <c r="GI11" s="427"/>
      <c r="GJ11" s="427"/>
      <c r="GK11" s="427"/>
      <c r="GL11" s="427"/>
      <c r="GM11" s="427"/>
      <c r="GN11" s="427"/>
      <c r="GO11" s="427"/>
      <c r="GP11" s="427"/>
      <c r="GQ11" s="427"/>
      <c r="GR11" s="427"/>
      <c r="GS11" s="427"/>
      <c r="GT11" s="427"/>
      <c r="GU11" s="427"/>
      <c r="GV11" s="427"/>
      <c r="GW11" s="427"/>
      <c r="GX11" s="427"/>
      <c r="GY11" s="427"/>
      <c r="GZ11" s="427"/>
      <c r="HA11" s="427"/>
      <c r="HB11" s="427"/>
      <c r="HC11" s="427"/>
      <c r="HD11" s="427"/>
      <c r="HE11" s="427"/>
      <c r="HF11" s="427"/>
      <c r="HG11" s="427"/>
      <c r="HH11" s="427"/>
      <c r="HI11" s="427"/>
      <c r="HJ11" s="427"/>
      <c r="HK11" s="427"/>
      <c r="HL11" s="427"/>
      <c r="HM11" s="427"/>
      <c r="HN11" s="427"/>
      <c r="HO11" s="427"/>
      <c r="HP11" s="427"/>
      <c r="HQ11" s="427"/>
      <c r="HR11" s="427"/>
      <c r="HS11" s="427"/>
      <c r="HT11" s="427"/>
      <c r="HU11" s="427"/>
      <c r="HV11" s="427"/>
      <c r="HW11" s="427"/>
      <c r="HX11" s="427"/>
      <c r="HY11" s="427"/>
      <c r="HZ11" s="427"/>
      <c r="IA11" s="427"/>
      <c r="IB11" s="427"/>
      <c r="IC11" s="427"/>
      <c r="ID11" s="427"/>
      <c r="IE11" s="427"/>
      <c r="IF11" s="427"/>
      <c r="IG11" s="427"/>
      <c r="IH11" s="427"/>
      <c r="II11" s="427"/>
      <c r="IJ11" s="427"/>
      <c r="IK11" s="427"/>
      <c r="IL11" s="427"/>
      <c r="IM11" s="427"/>
      <c r="IN11" s="427"/>
      <c r="IO11" s="427"/>
      <c r="IP11" s="427"/>
      <c r="IQ11" s="427"/>
      <c r="IR11" s="427"/>
      <c r="IS11" s="427"/>
      <c r="IT11" s="427"/>
      <c r="IU11" s="427"/>
      <c r="IV11" s="427"/>
    </row>
    <row r="12" spans="1:28" ht="22.5" customHeight="1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2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</row>
    <row r="13" spans="1:28" ht="22.5" customHeight="1">
      <c r="A13" s="421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</row>
    <row r="14" spans="1:27" ht="22.5" customHeight="1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</row>
    <row r="15" spans="1:27" ht="22.5" customHeight="1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</row>
    <row r="16" spans="1:26" ht="22.5" customHeight="1">
      <c r="A16" s="421"/>
      <c r="B16" s="421"/>
      <c r="C16" s="421"/>
      <c r="D16" s="421"/>
      <c r="E16" s="421"/>
      <c r="F16" s="421"/>
      <c r="J16" s="421"/>
      <c r="K16" s="421"/>
      <c r="L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</row>
    <row r="17" spans="1:25" ht="22.5" customHeight="1">
      <c r="A17" s="421"/>
      <c r="B17" s="421"/>
      <c r="C17" s="421"/>
      <c r="D17" s="421"/>
      <c r="E17" s="421"/>
      <c r="F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</row>
    <row r="18" spans="15:24" ht="22.5" customHeight="1">
      <c r="O18" s="421"/>
      <c r="P18" s="421"/>
      <c r="Q18" s="421"/>
      <c r="R18" s="421"/>
      <c r="S18" s="421"/>
      <c r="T18" s="421"/>
      <c r="U18" s="421"/>
      <c r="V18" s="421"/>
      <c r="W18" s="421"/>
      <c r="X18" s="421"/>
    </row>
    <row r="19" spans="15:17" ht="22.5" customHeight="1">
      <c r="O19" s="421"/>
      <c r="P19" s="421"/>
      <c r="Q19" s="421"/>
    </row>
    <row r="20" ht="22.5" customHeight="1"/>
  </sheetData>
  <sheetProtection formatCells="0" formatColumns="0" formatRows="0"/>
  <mergeCells count="34">
    <mergeCell ref="A2:AA2"/>
    <mergeCell ref="E3:I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D10" sqref="D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09" t="s">
        <v>164</v>
      </c>
    </row>
    <row r="2" spans="1:14" ht="33" customHeight="1">
      <c r="A2" s="284" t="s">
        <v>165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4.25" customHeight="1">
      <c r="A3" s="6" t="s">
        <v>2</v>
      </c>
      <c r="B3" s="6"/>
      <c r="C3" s="6"/>
      <c r="D3" s="6"/>
      <c r="E3" s="6"/>
      <c r="M3" s="394" t="s">
        <v>78</v>
      </c>
      <c r="N3" s="394"/>
    </row>
    <row r="4" spans="1:14" ht="22.5" customHeight="1">
      <c r="A4" s="245" t="s">
        <v>98</v>
      </c>
      <c r="B4" s="245"/>
      <c r="C4" s="245"/>
      <c r="D4" s="92" t="s">
        <v>130</v>
      </c>
      <c r="E4" s="92" t="s">
        <v>80</v>
      </c>
      <c r="F4" s="92" t="s">
        <v>81</v>
      </c>
      <c r="G4" s="92" t="s">
        <v>132</v>
      </c>
      <c r="H4" s="92"/>
      <c r="I4" s="92"/>
      <c r="J4" s="92"/>
      <c r="K4" s="92"/>
      <c r="L4" s="92" t="s">
        <v>136</v>
      </c>
      <c r="M4" s="92"/>
      <c r="N4" s="92"/>
    </row>
    <row r="5" spans="1:14" ht="17.25" customHeight="1">
      <c r="A5" s="92" t="s">
        <v>101</v>
      </c>
      <c r="B5" s="95" t="s">
        <v>102</v>
      </c>
      <c r="C5" s="92" t="s">
        <v>103</v>
      </c>
      <c r="D5" s="92"/>
      <c r="E5" s="92"/>
      <c r="F5" s="92"/>
      <c r="G5" s="92" t="s">
        <v>166</v>
      </c>
      <c r="H5" s="92" t="s">
        <v>167</v>
      </c>
      <c r="I5" s="92" t="s">
        <v>145</v>
      </c>
      <c r="J5" s="92" t="s">
        <v>146</v>
      </c>
      <c r="K5" s="92" t="s">
        <v>147</v>
      </c>
      <c r="L5" s="92" t="s">
        <v>166</v>
      </c>
      <c r="M5" s="92" t="s">
        <v>117</v>
      </c>
      <c r="N5" s="92" t="s">
        <v>168</v>
      </c>
    </row>
    <row r="6" spans="1:14" ht="20.25" customHeight="1">
      <c r="A6" s="92"/>
      <c r="B6" s="95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20.25" customHeight="1">
      <c r="A7" s="113"/>
      <c r="B7" s="113"/>
      <c r="C7" s="113"/>
      <c r="D7" s="260" t="s">
        <v>94</v>
      </c>
      <c r="E7" s="113" t="s">
        <v>95</v>
      </c>
      <c r="F7" s="112">
        <f>F8</f>
        <v>1722.5</v>
      </c>
      <c r="G7" s="112">
        <f aca="true" t="shared" si="0" ref="G7:N7">G8</f>
        <v>1722.5</v>
      </c>
      <c r="H7" s="112">
        <f t="shared" si="0"/>
        <v>1182.5</v>
      </c>
      <c r="I7" s="112">
        <f t="shared" si="0"/>
        <v>319.1</v>
      </c>
      <c r="J7" s="112">
        <f t="shared" si="0"/>
        <v>136.9</v>
      </c>
      <c r="K7" s="112">
        <f t="shared" si="0"/>
        <v>84</v>
      </c>
      <c r="L7" s="112">
        <f t="shared" si="0"/>
        <v>0</v>
      </c>
      <c r="M7" s="112">
        <f t="shared" si="0"/>
        <v>0</v>
      </c>
      <c r="N7" s="112">
        <f t="shared" si="0"/>
        <v>0</v>
      </c>
    </row>
    <row r="8" spans="1:14" ht="20.25" customHeight="1">
      <c r="A8" s="113">
        <v>213</v>
      </c>
      <c r="B8" s="113"/>
      <c r="C8" s="113"/>
      <c r="D8" s="113"/>
      <c r="E8" s="113" t="s">
        <v>104</v>
      </c>
      <c r="F8" s="112">
        <f>F9</f>
        <v>1722.5</v>
      </c>
      <c r="G8" s="112">
        <f aca="true" t="shared" si="1" ref="G8:N8">G9</f>
        <v>1722.5</v>
      </c>
      <c r="H8" s="112">
        <f t="shared" si="1"/>
        <v>1182.5</v>
      </c>
      <c r="I8" s="112">
        <f t="shared" si="1"/>
        <v>319.1</v>
      </c>
      <c r="J8" s="112">
        <f t="shared" si="1"/>
        <v>136.9</v>
      </c>
      <c r="K8" s="112">
        <f t="shared" si="1"/>
        <v>84</v>
      </c>
      <c r="L8" s="112">
        <f t="shared" si="1"/>
        <v>0</v>
      </c>
      <c r="M8" s="112">
        <f t="shared" si="1"/>
        <v>0</v>
      </c>
      <c r="N8" s="112">
        <f t="shared" si="1"/>
        <v>0</v>
      </c>
    </row>
    <row r="9" spans="1:14" ht="20.25" customHeight="1">
      <c r="A9" s="113"/>
      <c r="B9" s="113" t="s">
        <v>105</v>
      </c>
      <c r="C9" s="113"/>
      <c r="D9" s="113"/>
      <c r="E9" s="113" t="s">
        <v>106</v>
      </c>
      <c r="F9" s="112">
        <f>F10+F11</f>
        <v>1722.5</v>
      </c>
      <c r="G9" s="112">
        <f aca="true" t="shared" si="2" ref="G9:N9">G10+G11</f>
        <v>1722.5</v>
      </c>
      <c r="H9" s="112">
        <f t="shared" si="2"/>
        <v>1182.5</v>
      </c>
      <c r="I9" s="112">
        <f t="shared" si="2"/>
        <v>319.1</v>
      </c>
      <c r="J9" s="112">
        <f t="shared" si="2"/>
        <v>136.9</v>
      </c>
      <c r="K9" s="112">
        <f t="shared" si="2"/>
        <v>84</v>
      </c>
      <c r="L9" s="112">
        <f t="shared" si="2"/>
        <v>0</v>
      </c>
      <c r="M9" s="112">
        <f t="shared" si="2"/>
        <v>0</v>
      </c>
      <c r="N9" s="112">
        <f t="shared" si="2"/>
        <v>0</v>
      </c>
    </row>
    <row r="10" spans="1:14" s="29" customFormat="1" ht="29.25" customHeight="1">
      <c r="A10" s="128" t="str">
        <f>'工资福利(政府预算)(2)16'!A10</f>
        <v>213</v>
      </c>
      <c r="B10" s="128" t="str">
        <f>'工资福利(政府预算)(2)16'!B10</f>
        <v>03</v>
      </c>
      <c r="C10" s="128" t="str">
        <f>'工资福利(政府预算)(2)16'!C10</f>
        <v>01</v>
      </c>
      <c r="D10" s="128"/>
      <c r="E10" s="128" t="str">
        <f>'工资福利(政府预算)(2)16'!E10</f>
        <v>行政运行</v>
      </c>
      <c r="F10" s="128">
        <f>'工资福利(政府预算)(2)16'!F10</f>
        <v>1722.5</v>
      </c>
      <c r="G10" s="128">
        <f>'工资福利(政府预算)(2)16'!G10</f>
        <v>1722.5</v>
      </c>
      <c r="H10" s="128">
        <f>'工资福利(政府预算)(2)16'!H10</f>
        <v>1182.5</v>
      </c>
      <c r="I10" s="128">
        <f>'工资福利(政府预算)(2)16'!I10</f>
        <v>319.1</v>
      </c>
      <c r="J10" s="128">
        <f>'工资福利(政府预算)(2)16'!J10</f>
        <v>136.9</v>
      </c>
      <c r="K10" s="128">
        <f>'工资福利(政府预算)(2)16'!K10</f>
        <v>84</v>
      </c>
      <c r="L10" s="128">
        <f>'工资福利(政府预算)(2)16'!L10</f>
        <v>0</v>
      </c>
      <c r="M10" s="128">
        <f>'工资福利(政府预算)(2)16'!M10</f>
        <v>0</v>
      </c>
      <c r="N10" s="128">
        <f>'工资福利(政府预算)(2)16'!N10</f>
        <v>0</v>
      </c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D11" sqref="D11"/>
    </sheetView>
  </sheetViews>
  <sheetFormatPr defaultColWidth="6.75390625" defaultRowHeight="22.5" customHeight="1"/>
  <cols>
    <col min="1" max="3" width="3.625" style="396" customWidth="1"/>
    <col min="4" max="4" width="10.00390625" style="396" customWidth="1"/>
    <col min="5" max="5" width="17.375" style="396" customWidth="1"/>
    <col min="6" max="6" width="8.125" style="396" customWidth="1"/>
    <col min="7" max="21" width="6.50390625" style="396" customWidth="1"/>
    <col min="22" max="25" width="6.875" style="396" customWidth="1"/>
    <col min="26" max="26" width="6.50390625" style="396" customWidth="1"/>
    <col min="27" max="16384" width="6.75390625" style="396" customWidth="1"/>
  </cols>
  <sheetData>
    <row r="1" spans="2:26" ht="22.5" customHeight="1"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T1" s="404"/>
      <c r="V1" s="404"/>
      <c r="W1" s="404"/>
      <c r="X1" s="404"/>
      <c r="Y1" s="406" t="s">
        <v>169</v>
      </c>
      <c r="Z1" s="406"/>
    </row>
    <row r="2" spans="1:26" ht="22.5" customHeight="1">
      <c r="A2" s="398" t="s">
        <v>170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</row>
    <row r="3" spans="1:26" ht="22.5" customHeight="1">
      <c r="A3" s="6" t="s">
        <v>2</v>
      </c>
      <c r="B3" s="6"/>
      <c r="C3" s="6"/>
      <c r="D3" s="6"/>
      <c r="E3" s="6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V3" s="405"/>
      <c r="W3" s="405"/>
      <c r="X3" s="405"/>
      <c r="Y3" s="407" t="s">
        <v>3</v>
      </c>
      <c r="Z3" s="407"/>
    </row>
    <row r="4" spans="1:26" ht="22.5" customHeight="1">
      <c r="A4" s="400" t="s">
        <v>98</v>
      </c>
      <c r="B4" s="400"/>
      <c r="C4" s="400"/>
      <c r="D4" s="401" t="s">
        <v>79</v>
      </c>
      <c r="E4" s="401" t="s">
        <v>99</v>
      </c>
      <c r="F4" s="401" t="s">
        <v>171</v>
      </c>
      <c r="G4" s="401" t="s">
        <v>172</v>
      </c>
      <c r="H4" s="401" t="s">
        <v>173</v>
      </c>
      <c r="I4" s="401" t="s">
        <v>174</v>
      </c>
      <c r="J4" s="401" t="s">
        <v>175</v>
      </c>
      <c r="K4" s="401" t="s">
        <v>176</v>
      </c>
      <c r="L4" s="401" t="s">
        <v>177</v>
      </c>
      <c r="M4" s="401" t="s">
        <v>178</v>
      </c>
      <c r="N4" s="401" t="s">
        <v>179</v>
      </c>
      <c r="O4" s="401" t="s">
        <v>180</v>
      </c>
      <c r="P4" s="401" t="s">
        <v>181</v>
      </c>
      <c r="Q4" s="401" t="s">
        <v>182</v>
      </c>
      <c r="R4" s="401" t="s">
        <v>183</v>
      </c>
      <c r="S4" s="401" t="s">
        <v>184</v>
      </c>
      <c r="T4" s="401" t="s">
        <v>185</v>
      </c>
      <c r="U4" s="401" t="s">
        <v>186</v>
      </c>
      <c r="V4" s="401" t="s">
        <v>187</v>
      </c>
      <c r="W4" s="401" t="s">
        <v>188</v>
      </c>
      <c r="X4" s="401" t="s">
        <v>189</v>
      </c>
      <c r="Y4" s="401" t="s">
        <v>190</v>
      </c>
      <c r="Z4" s="408" t="s">
        <v>191</v>
      </c>
    </row>
    <row r="5" spans="1:26" ht="13.5" customHeight="1">
      <c r="A5" s="401" t="s">
        <v>101</v>
      </c>
      <c r="B5" s="401" t="s">
        <v>102</v>
      </c>
      <c r="C5" s="401" t="s">
        <v>103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8"/>
    </row>
    <row r="6" spans="1:26" ht="13.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8"/>
    </row>
    <row r="7" spans="1:26" ht="22.5" customHeight="1">
      <c r="A7" s="400" t="s">
        <v>93</v>
      </c>
      <c r="B7" s="400" t="s">
        <v>93</v>
      </c>
      <c r="C7" s="400" t="s">
        <v>93</v>
      </c>
      <c r="D7" s="400" t="s">
        <v>93</v>
      </c>
      <c r="E7" s="400" t="s">
        <v>93</v>
      </c>
      <c r="F7" s="400">
        <v>1</v>
      </c>
      <c r="G7" s="400">
        <v>2</v>
      </c>
      <c r="H7" s="400">
        <v>3</v>
      </c>
      <c r="I7" s="400">
        <v>4</v>
      </c>
      <c r="J7" s="400">
        <v>5</v>
      </c>
      <c r="K7" s="400">
        <v>6</v>
      </c>
      <c r="L7" s="400">
        <v>7</v>
      </c>
      <c r="M7" s="400">
        <v>8</v>
      </c>
      <c r="N7" s="400">
        <v>9</v>
      </c>
      <c r="O7" s="400">
        <v>10</v>
      </c>
      <c r="P7" s="400">
        <v>11</v>
      </c>
      <c r="Q7" s="400">
        <v>12</v>
      </c>
      <c r="R7" s="400">
        <v>13</v>
      </c>
      <c r="S7" s="400">
        <v>14</v>
      </c>
      <c r="T7" s="400">
        <v>15</v>
      </c>
      <c r="U7" s="400">
        <v>16</v>
      </c>
      <c r="V7" s="400">
        <v>17</v>
      </c>
      <c r="W7" s="400">
        <v>18</v>
      </c>
      <c r="X7" s="400">
        <v>19</v>
      </c>
      <c r="Y7" s="400">
        <v>20</v>
      </c>
      <c r="Z7" s="400">
        <v>21</v>
      </c>
    </row>
    <row r="8" spans="1:26" ht="22.5" customHeight="1">
      <c r="A8" s="113"/>
      <c r="B8" s="113"/>
      <c r="C8" s="113"/>
      <c r="D8" s="260" t="s">
        <v>94</v>
      </c>
      <c r="E8" s="113" t="s">
        <v>95</v>
      </c>
      <c r="F8" s="112">
        <f>F9</f>
        <v>272.29999999999995</v>
      </c>
      <c r="G8" s="112">
        <f aca="true" t="shared" si="0" ref="G8:Z8">G9</f>
        <v>33.81</v>
      </c>
      <c r="H8" s="112">
        <f t="shared" si="0"/>
        <v>7.51</v>
      </c>
      <c r="I8" s="112">
        <f t="shared" si="0"/>
        <v>5.64</v>
      </c>
      <c r="J8" s="112">
        <f t="shared" si="0"/>
        <v>22.54</v>
      </c>
      <c r="K8" s="112">
        <f t="shared" si="0"/>
        <v>37.57</v>
      </c>
      <c r="L8" s="112">
        <f t="shared" si="0"/>
        <v>26.3</v>
      </c>
      <c r="M8" s="112">
        <f t="shared" si="0"/>
        <v>45.08</v>
      </c>
      <c r="N8" s="112">
        <f t="shared" si="0"/>
        <v>0</v>
      </c>
      <c r="O8" s="112">
        <f t="shared" si="0"/>
        <v>7.51</v>
      </c>
      <c r="P8" s="112">
        <f t="shared" si="0"/>
        <v>0</v>
      </c>
      <c r="Q8" s="112">
        <f t="shared" si="0"/>
        <v>13.15</v>
      </c>
      <c r="R8" s="112">
        <f t="shared" si="0"/>
        <v>18.78</v>
      </c>
      <c r="S8" s="112">
        <f t="shared" si="0"/>
        <v>0</v>
      </c>
      <c r="T8" s="112">
        <f t="shared" si="0"/>
        <v>0</v>
      </c>
      <c r="U8" s="112">
        <f t="shared" si="0"/>
        <v>0</v>
      </c>
      <c r="V8" s="112">
        <f t="shared" si="0"/>
        <v>46.9</v>
      </c>
      <c r="W8" s="112">
        <f t="shared" si="0"/>
        <v>0</v>
      </c>
      <c r="X8" s="112">
        <f t="shared" si="0"/>
        <v>0</v>
      </c>
      <c r="Y8" s="112">
        <f t="shared" si="0"/>
        <v>0</v>
      </c>
      <c r="Z8" s="112">
        <f t="shared" si="0"/>
        <v>7.51</v>
      </c>
    </row>
    <row r="9" spans="1:26" ht="22.5" customHeight="1">
      <c r="A9" s="113">
        <v>213</v>
      </c>
      <c r="B9" s="113"/>
      <c r="C9" s="113"/>
      <c r="D9" s="113"/>
      <c r="E9" s="113" t="s">
        <v>104</v>
      </c>
      <c r="F9" s="112">
        <f>F10</f>
        <v>272.29999999999995</v>
      </c>
      <c r="G9" s="112">
        <f aca="true" t="shared" si="1" ref="G9:Z9">G10</f>
        <v>33.81</v>
      </c>
      <c r="H9" s="112">
        <f t="shared" si="1"/>
        <v>7.51</v>
      </c>
      <c r="I9" s="112">
        <f t="shared" si="1"/>
        <v>5.64</v>
      </c>
      <c r="J9" s="112">
        <f t="shared" si="1"/>
        <v>22.54</v>
      </c>
      <c r="K9" s="112">
        <f t="shared" si="1"/>
        <v>37.57</v>
      </c>
      <c r="L9" s="112">
        <f t="shared" si="1"/>
        <v>26.3</v>
      </c>
      <c r="M9" s="112">
        <f t="shared" si="1"/>
        <v>45.08</v>
      </c>
      <c r="N9" s="112">
        <f t="shared" si="1"/>
        <v>0</v>
      </c>
      <c r="O9" s="112">
        <f t="shared" si="1"/>
        <v>7.51</v>
      </c>
      <c r="P9" s="112">
        <f t="shared" si="1"/>
        <v>0</v>
      </c>
      <c r="Q9" s="112">
        <f t="shared" si="1"/>
        <v>13.15</v>
      </c>
      <c r="R9" s="112">
        <f t="shared" si="1"/>
        <v>18.78</v>
      </c>
      <c r="S9" s="112">
        <f t="shared" si="1"/>
        <v>0</v>
      </c>
      <c r="T9" s="112">
        <f t="shared" si="1"/>
        <v>0</v>
      </c>
      <c r="U9" s="112">
        <f t="shared" si="1"/>
        <v>0</v>
      </c>
      <c r="V9" s="112">
        <f t="shared" si="1"/>
        <v>46.9</v>
      </c>
      <c r="W9" s="112">
        <f t="shared" si="1"/>
        <v>0</v>
      </c>
      <c r="X9" s="112">
        <f t="shared" si="1"/>
        <v>0</v>
      </c>
      <c r="Y9" s="112">
        <f t="shared" si="1"/>
        <v>0</v>
      </c>
      <c r="Z9" s="112">
        <f t="shared" si="1"/>
        <v>7.51</v>
      </c>
    </row>
    <row r="10" spans="1:26" ht="22.5" customHeight="1">
      <c r="A10" s="113"/>
      <c r="B10" s="113" t="s">
        <v>105</v>
      </c>
      <c r="C10" s="113"/>
      <c r="D10" s="113"/>
      <c r="E10" s="113" t="s">
        <v>106</v>
      </c>
      <c r="F10" s="112">
        <f>F11+F12</f>
        <v>272.29999999999995</v>
      </c>
      <c r="G10" s="112">
        <f aca="true" t="shared" si="2" ref="G10:Z10">G11+G12</f>
        <v>33.81</v>
      </c>
      <c r="H10" s="112">
        <f t="shared" si="2"/>
        <v>7.51</v>
      </c>
      <c r="I10" s="112">
        <f t="shared" si="2"/>
        <v>5.64</v>
      </c>
      <c r="J10" s="112">
        <f t="shared" si="2"/>
        <v>22.54</v>
      </c>
      <c r="K10" s="112">
        <f t="shared" si="2"/>
        <v>37.57</v>
      </c>
      <c r="L10" s="112">
        <f t="shared" si="2"/>
        <v>26.3</v>
      </c>
      <c r="M10" s="112">
        <f t="shared" si="2"/>
        <v>45.08</v>
      </c>
      <c r="N10" s="112">
        <f t="shared" si="2"/>
        <v>0</v>
      </c>
      <c r="O10" s="112">
        <f t="shared" si="2"/>
        <v>7.51</v>
      </c>
      <c r="P10" s="112">
        <f t="shared" si="2"/>
        <v>0</v>
      </c>
      <c r="Q10" s="112">
        <f t="shared" si="2"/>
        <v>13.15</v>
      </c>
      <c r="R10" s="112">
        <f t="shared" si="2"/>
        <v>18.78</v>
      </c>
      <c r="S10" s="112">
        <f t="shared" si="2"/>
        <v>0</v>
      </c>
      <c r="T10" s="112">
        <f t="shared" si="2"/>
        <v>0</v>
      </c>
      <c r="U10" s="112">
        <f t="shared" si="2"/>
        <v>0</v>
      </c>
      <c r="V10" s="112">
        <f t="shared" si="2"/>
        <v>46.9</v>
      </c>
      <c r="W10" s="112">
        <f t="shared" si="2"/>
        <v>0</v>
      </c>
      <c r="X10" s="112">
        <f t="shared" si="2"/>
        <v>0</v>
      </c>
      <c r="Y10" s="112">
        <f t="shared" si="2"/>
        <v>0</v>
      </c>
      <c r="Z10" s="112">
        <f t="shared" si="2"/>
        <v>7.51</v>
      </c>
    </row>
    <row r="11" spans="1:26" s="395" customFormat="1" ht="26.25" customHeight="1">
      <c r="A11" s="402" t="str">
        <f>'一般-商品和服务17'!A11</f>
        <v>213</v>
      </c>
      <c r="B11" s="402" t="str">
        <f>'一般-商品和服务17'!B11</f>
        <v>03</v>
      </c>
      <c r="C11" s="402" t="str">
        <f>'一般-商品和服务17'!C11</f>
        <v>01</v>
      </c>
      <c r="D11" s="402"/>
      <c r="E11" s="402" t="str">
        <f>'一般-商品和服务17'!E11</f>
        <v>行政运行</v>
      </c>
      <c r="F11" s="403">
        <f>'一般-商品和服务17'!F11</f>
        <v>272.29999999999995</v>
      </c>
      <c r="G11" s="402">
        <f>'一般-商品和服务17'!G11</f>
        <v>33.81</v>
      </c>
      <c r="H11" s="402">
        <f>'一般-商品和服务17'!H11</f>
        <v>7.51</v>
      </c>
      <c r="I11" s="402">
        <f>'一般-商品和服务17'!I11</f>
        <v>5.64</v>
      </c>
      <c r="J11" s="402">
        <f>'一般-商品和服务17'!J11</f>
        <v>22.54</v>
      </c>
      <c r="K11" s="402">
        <f>'一般-商品和服务17'!K11</f>
        <v>37.57</v>
      </c>
      <c r="L11" s="402">
        <f>'一般-商品和服务17'!L11</f>
        <v>26.3</v>
      </c>
      <c r="M11" s="402">
        <f>'一般-商品和服务17'!M11</f>
        <v>45.08</v>
      </c>
      <c r="N11" s="402">
        <f>'一般-商品和服务17'!N11</f>
        <v>0</v>
      </c>
      <c r="O11" s="402">
        <f>'一般-商品和服务17'!O11</f>
        <v>7.51</v>
      </c>
      <c r="P11" s="402">
        <f>'一般-商品和服务17'!P11</f>
        <v>0</v>
      </c>
      <c r="Q11" s="402">
        <f>'一般-商品和服务17'!Q11</f>
        <v>13.15</v>
      </c>
      <c r="R11" s="402">
        <f>'一般-商品和服务17'!R11</f>
        <v>18.78</v>
      </c>
      <c r="S11" s="402">
        <f>'一般-商品和服务17'!S11</f>
        <v>0</v>
      </c>
      <c r="T11" s="402">
        <f>'一般-商品和服务17'!T11</f>
        <v>0</v>
      </c>
      <c r="U11" s="402">
        <f>'一般-商品和服务17'!U11</f>
        <v>0</v>
      </c>
      <c r="V11" s="402">
        <f>'一般-商品和服务17'!V11</f>
        <v>46.9</v>
      </c>
      <c r="W11" s="402">
        <f>'一般-商品和服务17'!W11</f>
        <v>0</v>
      </c>
      <c r="X11" s="402">
        <f>'一般-商品和服务17'!X11</f>
        <v>0</v>
      </c>
      <c r="Y11" s="402">
        <f>'一般-商品和服务17'!Y11</f>
        <v>0</v>
      </c>
      <c r="Z11" s="402">
        <f>'一般-商品和服务17'!Z11</f>
        <v>7.51</v>
      </c>
    </row>
    <row r="12" spans="1:26" ht="23.25" customHeight="1">
      <c r="A12" s="395"/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</row>
    <row r="13" spans="1:27" ht="22.5" customHeight="1">
      <c r="A13" s="395"/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</row>
    <row r="14" spans="3:27" ht="22.5" customHeight="1">
      <c r="C14" s="395"/>
      <c r="D14" s="395"/>
      <c r="E14" s="395"/>
      <c r="F14" s="395"/>
      <c r="G14" s="395"/>
      <c r="I14" s="395"/>
      <c r="J14" s="395"/>
      <c r="K14" s="395"/>
      <c r="L14" s="395"/>
      <c r="M14" s="395"/>
      <c r="N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</row>
    <row r="15" spans="1:26" ht="22.5" customHeight="1">
      <c r="A15" s="395"/>
      <c r="C15" s="395"/>
      <c r="D15" s="395"/>
      <c r="E15" s="395"/>
      <c r="F15" s="395"/>
      <c r="J15" s="395"/>
      <c r="K15" s="395"/>
      <c r="L15" s="395"/>
      <c r="M15" s="395"/>
      <c r="P15" s="395"/>
      <c r="Q15" s="395"/>
      <c r="R15" s="395"/>
      <c r="S15" s="395"/>
      <c r="T15" s="395"/>
      <c r="Z15" s="395"/>
    </row>
    <row r="16" spans="1:26" ht="22.5" customHeight="1">
      <c r="A16" s="395"/>
      <c r="B16" s="395"/>
      <c r="D16" s="395"/>
      <c r="E16" s="395"/>
      <c r="K16" s="395"/>
      <c r="L16" s="395"/>
      <c r="M16" s="395"/>
      <c r="P16" s="395"/>
      <c r="Q16" s="395"/>
      <c r="R16" s="395"/>
      <c r="S16" s="395"/>
      <c r="T16" s="395"/>
      <c r="Z16" s="395"/>
    </row>
    <row r="17" spans="2:26" ht="22.5" customHeight="1">
      <c r="B17" s="395"/>
      <c r="C17" s="395"/>
      <c r="E17" s="395"/>
      <c r="K17" s="395"/>
      <c r="L17" s="395"/>
      <c r="M17" s="395"/>
      <c r="P17" s="395"/>
      <c r="Q17" s="395"/>
      <c r="R17" s="395"/>
      <c r="S17" s="395"/>
      <c r="Z17" s="395"/>
    </row>
    <row r="18" spans="11:19" ht="22.5" customHeight="1">
      <c r="K18" s="395"/>
      <c r="L18" s="395"/>
      <c r="M18" s="395"/>
      <c r="S18" s="395"/>
    </row>
    <row r="19" spans="11:13" ht="22.5" customHeight="1">
      <c r="K19" s="395"/>
      <c r="L19" s="395"/>
      <c r="M19" s="395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39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D10" sqref="D10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192</v>
      </c>
    </row>
    <row r="2" spans="1:20" ht="33.75" customHeight="1">
      <c r="A2" s="87" t="s">
        <v>193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4.25" customHeight="1">
      <c r="A3" s="6" t="s">
        <v>2</v>
      </c>
      <c r="B3" s="6"/>
      <c r="C3" s="6"/>
      <c r="D3" s="6"/>
      <c r="E3" s="6"/>
      <c r="S3" s="394" t="s">
        <v>78</v>
      </c>
      <c r="T3" s="394"/>
    </row>
    <row r="4" spans="1:20" ht="22.5" customHeight="1">
      <c r="A4" s="268" t="s">
        <v>98</v>
      </c>
      <c r="B4" s="268"/>
      <c r="C4" s="268"/>
      <c r="D4" s="92" t="s">
        <v>194</v>
      </c>
      <c r="E4" s="92" t="s">
        <v>131</v>
      </c>
      <c r="F4" s="91" t="s">
        <v>171</v>
      </c>
      <c r="G4" s="92" t="s">
        <v>133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 t="s">
        <v>136</v>
      </c>
      <c r="S4" s="92"/>
      <c r="T4" s="92"/>
    </row>
    <row r="5" spans="1:20" ht="14.25" customHeight="1">
      <c r="A5" s="268"/>
      <c r="B5" s="268"/>
      <c r="C5" s="268"/>
      <c r="D5" s="92"/>
      <c r="E5" s="92"/>
      <c r="F5" s="93"/>
      <c r="G5" s="92" t="s">
        <v>90</v>
      </c>
      <c r="H5" s="92" t="s">
        <v>195</v>
      </c>
      <c r="I5" s="92" t="s">
        <v>181</v>
      </c>
      <c r="J5" s="92" t="s">
        <v>182</v>
      </c>
      <c r="K5" s="92" t="s">
        <v>196</v>
      </c>
      <c r="L5" s="92" t="s">
        <v>197</v>
      </c>
      <c r="M5" s="92" t="s">
        <v>183</v>
      </c>
      <c r="N5" s="92" t="s">
        <v>198</v>
      </c>
      <c r="O5" s="92" t="s">
        <v>186</v>
      </c>
      <c r="P5" s="92" t="s">
        <v>199</v>
      </c>
      <c r="Q5" s="92" t="s">
        <v>200</v>
      </c>
      <c r="R5" s="92" t="s">
        <v>90</v>
      </c>
      <c r="S5" s="92" t="s">
        <v>201</v>
      </c>
      <c r="T5" s="92" t="s">
        <v>168</v>
      </c>
    </row>
    <row r="6" spans="1:20" ht="42.75" customHeight="1">
      <c r="A6" s="92" t="s">
        <v>101</v>
      </c>
      <c r="B6" s="92" t="s">
        <v>102</v>
      </c>
      <c r="C6" s="92" t="s">
        <v>103</v>
      </c>
      <c r="D6" s="92"/>
      <c r="E6" s="92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42.75" customHeight="1">
      <c r="A7" s="113"/>
      <c r="B7" s="113"/>
      <c r="C7" s="113"/>
      <c r="D7" s="260" t="s">
        <v>94</v>
      </c>
      <c r="E7" s="113" t="s">
        <v>95</v>
      </c>
      <c r="F7" s="112">
        <f>F8</f>
        <v>272.29999999999995</v>
      </c>
      <c r="G7" s="112">
        <f aca="true" t="shared" si="0" ref="G7:S7">G8</f>
        <v>272.29999999999995</v>
      </c>
      <c r="H7" s="112">
        <f t="shared" si="0"/>
        <v>225.34999999999997</v>
      </c>
      <c r="I7" s="112">
        <f t="shared" si="0"/>
        <v>0</v>
      </c>
      <c r="J7" s="112">
        <f t="shared" si="0"/>
        <v>13.15</v>
      </c>
      <c r="K7" s="112">
        <f t="shared" si="0"/>
        <v>0</v>
      </c>
      <c r="L7" s="112">
        <f t="shared" si="0"/>
        <v>0</v>
      </c>
      <c r="M7" s="112">
        <f t="shared" si="0"/>
        <v>18.78</v>
      </c>
      <c r="N7" s="112">
        <f t="shared" si="0"/>
        <v>0</v>
      </c>
      <c r="O7" s="112">
        <f t="shared" si="0"/>
        <v>0</v>
      </c>
      <c r="P7" s="112">
        <f t="shared" si="0"/>
        <v>7.51</v>
      </c>
      <c r="Q7" s="112">
        <f t="shared" si="0"/>
        <v>7.51</v>
      </c>
      <c r="R7" s="112">
        <f t="shared" si="0"/>
        <v>0</v>
      </c>
      <c r="S7" s="112">
        <f t="shared" si="0"/>
        <v>0</v>
      </c>
      <c r="T7" s="92"/>
    </row>
    <row r="8" spans="1:20" ht="42.75" customHeight="1">
      <c r="A8" s="113">
        <v>213</v>
      </c>
      <c r="B8" s="113"/>
      <c r="C8" s="113"/>
      <c r="D8" s="113"/>
      <c r="E8" s="113" t="s">
        <v>104</v>
      </c>
      <c r="F8" s="112">
        <f>F9</f>
        <v>272.29999999999995</v>
      </c>
      <c r="G8" s="112">
        <f aca="true" t="shared" si="1" ref="G8:S8">G9</f>
        <v>272.29999999999995</v>
      </c>
      <c r="H8" s="112">
        <f t="shared" si="1"/>
        <v>225.34999999999997</v>
      </c>
      <c r="I8" s="112">
        <f t="shared" si="1"/>
        <v>0</v>
      </c>
      <c r="J8" s="112">
        <f t="shared" si="1"/>
        <v>13.15</v>
      </c>
      <c r="K8" s="112">
        <f t="shared" si="1"/>
        <v>0</v>
      </c>
      <c r="L8" s="112">
        <f t="shared" si="1"/>
        <v>0</v>
      </c>
      <c r="M8" s="112">
        <f t="shared" si="1"/>
        <v>18.78</v>
      </c>
      <c r="N8" s="112">
        <f t="shared" si="1"/>
        <v>0</v>
      </c>
      <c r="O8" s="112">
        <f t="shared" si="1"/>
        <v>0</v>
      </c>
      <c r="P8" s="112">
        <f t="shared" si="1"/>
        <v>7.51</v>
      </c>
      <c r="Q8" s="112">
        <f t="shared" si="1"/>
        <v>7.51</v>
      </c>
      <c r="R8" s="112">
        <f t="shared" si="1"/>
        <v>0</v>
      </c>
      <c r="S8" s="112">
        <f t="shared" si="1"/>
        <v>0</v>
      </c>
      <c r="T8" s="92"/>
    </row>
    <row r="9" spans="1:20" ht="42.75" customHeight="1">
      <c r="A9" s="113"/>
      <c r="B9" s="113" t="s">
        <v>105</v>
      </c>
      <c r="C9" s="113"/>
      <c r="D9" s="113"/>
      <c r="E9" s="113" t="s">
        <v>106</v>
      </c>
      <c r="F9" s="112">
        <f>F10+F11</f>
        <v>272.29999999999995</v>
      </c>
      <c r="G9" s="112">
        <f aca="true" t="shared" si="2" ref="G9:T9">G10+G11</f>
        <v>272.29999999999995</v>
      </c>
      <c r="H9" s="112">
        <f t="shared" si="2"/>
        <v>225.34999999999997</v>
      </c>
      <c r="I9" s="112">
        <f t="shared" si="2"/>
        <v>0</v>
      </c>
      <c r="J9" s="112">
        <f t="shared" si="2"/>
        <v>13.15</v>
      </c>
      <c r="K9" s="112">
        <f t="shared" si="2"/>
        <v>0</v>
      </c>
      <c r="L9" s="112">
        <f t="shared" si="2"/>
        <v>0</v>
      </c>
      <c r="M9" s="112">
        <f t="shared" si="2"/>
        <v>18.78</v>
      </c>
      <c r="N9" s="112">
        <f t="shared" si="2"/>
        <v>0</v>
      </c>
      <c r="O9" s="112">
        <f t="shared" si="2"/>
        <v>0</v>
      </c>
      <c r="P9" s="112">
        <f t="shared" si="2"/>
        <v>7.51</v>
      </c>
      <c r="Q9" s="112">
        <f t="shared" si="2"/>
        <v>7.51</v>
      </c>
      <c r="R9" s="112">
        <f t="shared" si="2"/>
        <v>0</v>
      </c>
      <c r="S9" s="112">
        <f t="shared" si="2"/>
        <v>0</v>
      </c>
      <c r="T9" s="112">
        <f t="shared" si="2"/>
        <v>0</v>
      </c>
    </row>
    <row r="10" spans="1:20" s="29" customFormat="1" ht="35.25" customHeight="1">
      <c r="A10" s="128" t="str">
        <f>'商品服务(政府预算)(2)18'!A10</f>
        <v>213</v>
      </c>
      <c r="B10" s="128" t="str">
        <f>'商品服务(政府预算)(2)18'!B10</f>
        <v>03</v>
      </c>
      <c r="C10" s="128" t="str">
        <f>'商品服务(政府预算)(2)18'!C10</f>
        <v>01</v>
      </c>
      <c r="D10" s="128"/>
      <c r="E10" s="128" t="str">
        <f>'商品服务(政府预算)(2)18'!E10</f>
        <v>行政运行</v>
      </c>
      <c r="F10" s="128">
        <f>'商品服务(政府预算)(2)18'!F10</f>
        <v>272.29999999999995</v>
      </c>
      <c r="G10" s="128">
        <f>'商品服务(政府预算)(2)18'!G10</f>
        <v>272.29999999999995</v>
      </c>
      <c r="H10" s="128">
        <f>'商品服务(政府预算)(2)18'!H10</f>
        <v>225.34999999999997</v>
      </c>
      <c r="I10" s="128">
        <f>'商品服务(政府预算)(2)18'!I10</f>
        <v>0</v>
      </c>
      <c r="J10" s="128">
        <f>'商品服务(政府预算)(2)18'!J10</f>
        <v>13.15</v>
      </c>
      <c r="K10" s="128">
        <f>'商品服务(政府预算)(2)18'!K10</f>
        <v>0</v>
      </c>
      <c r="L10" s="128">
        <f>'商品服务(政府预算)(2)18'!L10</f>
        <v>0</v>
      </c>
      <c r="M10" s="128">
        <f>'商品服务(政府预算)(2)18'!M10</f>
        <v>18.78</v>
      </c>
      <c r="N10" s="128">
        <f>'商品服务(政府预算)(2)18'!N10</f>
        <v>0</v>
      </c>
      <c r="O10" s="128">
        <f>'商品服务(政府预算)(2)18'!O10</f>
        <v>0</v>
      </c>
      <c r="P10" s="128">
        <f>'商品服务(政府预算)(2)18'!P10</f>
        <v>7.51</v>
      </c>
      <c r="Q10" s="128">
        <f>'商品服务(政府预算)(2)18'!Q10</f>
        <v>7.51</v>
      </c>
      <c r="R10" s="128">
        <f>'商品服务(政府预算)(2)18'!R10</f>
        <v>0</v>
      </c>
      <c r="S10" s="128">
        <f>'商品服务(政府预算)(2)18'!S10</f>
        <v>0</v>
      </c>
      <c r="T10" s="128">
        <f>'商品服务(政府预算)(2)18'!T10</f>
        <v>0</v>
      </c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2019-12-13T00:51:40Z</cp:lastPrinted>
  <dcterms:created xsi:type="dcterms:W3CDTF">1996-12-17T01:32:42Z</dcterms:created>
  <dcterms:modified xsi:type="dcterms:W3CDTF">2021-01-19T02:15:19Z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2052-11.1.0.10314</vt:lpwstr>
  </property>
</Properties>
</file>