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" yWindow="504" windowWidth="22752" windowHeight="11028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14210"/>
</workbook>
</file>

<file path=xl/calcChain.xml><?xml version="1.0" encoding="utf-8"?>
<calcChain xmlns="http://schemas.openxmlformats.org/spreadsheetml/2006/main">
  <c r="H6" i="17"/>
  <c r="H7"/>
  <c r="C6"/>
  <c r="C7"/>
  <c r="F7" i="16"/>
  <c r="F6"/>
  <c r="F7" i="23"/>
  <c r="E7"/>
  <c r="D7"/>
  <c r="C7"/>
  <c r="M7"/>
  <c r="M8"/>
  <c r="D8"/>
  <c r="E8"/>
  <c r="C8"/>
  <c r="G6" i="16"/>
  <c r="H6"/>
  <c r="L6"/>
  <c r="P6"/>
  <c r="R6"/>
  <c r="U6"/>
  <c r="V6"/>
  <c r="AE6"/>
  <c r="AE7"/>
  <c r="V7"/>
  <c r="G7"/>
  <c r="G6" i="15"/>
  <c r="H6"/>
  <c r="J6"/>
  <c r="M6"/>
  <c r="F6"/>
  <c r="M7"/>
  <c r="H7"/>
  <c r="G7"/>
  <c r="F7"/>
  <c r="G6" i="12"/>
  <c r="H6"/>
  <c r="I6"/>
  <c r="J6"/>
  <c r="K6"/>
  <c r="F6"/>
  <c r="J7"/>
  <c r="I7"/>
  <c r="H7"/>
  <c r="G7"/>
  <c r="F7"/>
  <c r="G6" i="11"/>
  <c r="H6"/>
  <c r="I6"/>
  <c r="J6"/>
  <c r="F6"/>
  <c r="J7"/>
  <c r="I7"/>
  <c r="H7"/>
  <c r="G7"/>
  <c r="F7"/>
  <c r="E27" i="10"/>
  <c r="D27"/>
  <c r="C27"/>
  <c r="E17"/>
  <c r="D6"/>
  <c r="C6"/>
  <c r="C7"/>
  <c r="C9"/>
  <c r="E20"/>
  <c r="C20"/>
  <c r="E19"/>
  <c r="E18"/>
  <c r="C18"/>
  <c r="D15"/>
  <c r="D13"/>
  <c r="C15"/>
  <c r="D12"/>
  <c r="D11"/>
  <c r="D10"/>
  <c r="D9"/>
  <c r="D8"/>
  <c r="D7"/>
  <c r="C19"/>
  <c r="C17"/>
  <c r="C16"/>
  <c r="C13"/>
  <c r="C12"/>
  <c r="C11"/>
  <c r="C10"/>
  <c r="C8"/>
  <c r="G7" i="9"/>
  <c r="H7"/>
  <c r="J7"/>
  <c r="K7"/>
  <c r="F7"/>
  <c r="K8"/>
  <c r="J8"/>
  <c r="H8"/>
  <c r="G8"/>
  <c r="F8"/>
  <c r="D40" i="8"/>
  <c r="B40"/>
  <c r="D26"/>
  <c r="D19"/>
  <c r="D16"/>
  <c r="D14"/>
  <c r="B7"/>
  <c r="B8"/>
  <c r="M6" i="7"/>
  <c r="G6"/>
  <c r="H6"/>
  <c r="I6"/>
  <c r="J6"/>
  <c r="K6"/>
  <c r="L6"/>
  <c r="F6"/>
  <c r="M7"/>
  <c r="K7"/>
  <c r="I7"/>
  <c r="H7"/>
  <c r="G7"/>
  <c r="F7"/>
  <c r="G6" i="6"/>
  <c r="H6"/>
  <c r="F6"/>
  <c r="H7"/>
  <c r="G7"/>
  <c r="F7"/>
  <c r="H6" i="5"/>
  <c r="G6"/>
  <c r="F6"/>
  <c r="H7"/>
  <c r="G7"/>
  <c r="F7"/>
  <c r="D7" i="4"/>
  <c r="E7"/>
  <c r="C7"/>
  <c r="D8"/>
  <c r="E8"/>
  <c r="C8"/>
  <c r="H39" i="3"/>
  <c r="H36"/>
  <c r="H7"/>
  <c r="F39"/>
  <c r="F36"/>
  <c r="F10"/>
  <c r="F8"/>
  <c r="F7"/>
  <c r="F6"/>
  <c r="D39"/>
  <c r="D36"/>
  <c r="D25"/>
  <c r="D18"/>
  <c r="D15"/>
  <c r="D13"/>
  <c r="B39"/>
  <c r="B36"/>
  <c r="B7"/>
  <c r="B6"/>
</calcChain>
</file>

<file path=xl/sharedStrings.xml><?xml version="1.0" encoding="utf-8"?>
<sst xmlns="http://schemas.openxmlformats.org/spreadsheetml/2006/main" count="3946" uniqueCount="879">
  <si>
    <t>1、加强落实动物防疫工作，重大动物疫病强制免疫；
2、加强动物疫病监测和流行病学调查；
3、宣传动物防疫知识。</t>
  </si>
  <si>
    <t>1.做好基层养殖技术推广工作
2.做好重大动物疫情监测工作
3.做好品种改良工作</t>
  </si>
  <si>
    <t>2024年部门预算公开表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</si>
  <si>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</si>
  <si>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</si>
  <si>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</si>
  <si>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</si>
  <si>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</si>
  <si>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</si>
  <si>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</si>
  <si>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</si>
  <si>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</si>
  <si>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</si>
  <si>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</si>
  <si>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</si>
  <si>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</si>
  <si>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</si>
  <si>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</si>
  <si>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</si>
  <si>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</si>
  <si>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</si>
  <si>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</si>
  <si>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</si>
  <si>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</si>
  <si>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</si>
  <si>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</si>
  <si>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</si>
  <si>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</si>
  <si>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</si>
  <si>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</si>
  <si>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</si>
  <si>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</si>
  <si>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</si>
  <si>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</si>
  <si>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</si>
  <si>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</si>
  <si>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</si>
  <si>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</si>
  <si>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</si>
  <si>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</si>
  <si>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</si>
  <si>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</si>
  <si>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</si>
  <si>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</si>
  <si>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</si>
  <si>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</si>
  <si>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</si>
  <si>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</si>
  <si>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</si>
  <si>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</si>
  <si>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</si>
  <si>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</si>
  <si>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</si>
  <si>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</si>
  <si>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</si>
  <si>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</si>
  <si>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</si>
  <si>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</si>
  <si>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</si>
  <si>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</si>
  <si>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</si>
  <si>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</si>
  <si>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</si>
  <si>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</si>
  <si>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</si>
  <si>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</si>
  <si>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</si>
  <si>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</si>
  <si>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</si>
  <si>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</si>
  <si>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</si>
  <si>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</si>
  <si>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</si>
  <si>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</si>
  <si>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</si>
  <si>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</si>
  <si>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</si>
  <si>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</si>
  <si>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</si>
  <si>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</si>
  <si>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</si>
  <si>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</si>
  <si>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</si>
  <si>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</si>
  <si>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</si>
  <si>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</si>
  <si>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</si>
  <si>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</si>
  <si>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</si>
  <si>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</si>
  <si>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</si>
  <si>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</si>
  <si>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</si>
  <si>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</si>
  <si>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</si>
  <si>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</si>
  <si>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</si>
  <si>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</si>
  <si>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</si>
  <si>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</si>
  <si>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</si>
  <si>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</si>
  <si>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</si>
  <si>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</si>
  <si>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</si>
  <si>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</si>
  <si>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</si>
  <si>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</si>
  <si>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</si>
  <si>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</si>
  <si>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</si>
  <si>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</si>
  <si>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</si>
  <si>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</si>
  <si>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</si>
  <si>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</si>
  <si>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</si>
  <si>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</si>
  <si>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</si>
  <si>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</si>
  <si>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</si>
  <si>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</si>
  <si>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</si>
  <si>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</si>
  <si>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</si>
  <si>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</si>
  <si>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</si>
  <si>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</si>
  <si>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</si>
  <si>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</si>
  <si>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</si>
  <si>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</si>
  <si>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</si>
  <si>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</si>
  <si>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</si>
  <si>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</si>
  <si>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</si>
  <si>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</si>
  <si>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</si>
  <si>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</si>
  <si>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</si>
  <si>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</si>
  <si>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</si>
  <si>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</si>
  <si>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</si>
  <si>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</si>
  <si>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</si>
  <si>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</si>
  <si>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</si>
  <si>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</si>
  <si>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</si>
  <si>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</si>
  <si>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</si>
  <si>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</si>
  <si>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</si>
  <si>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岳阳县畜牧水产发展服务中心</t>
  </si>
  <si>
    <t xml:space="preserve">  420002</t>
  </si>
  <si>
    <t xml:space="preserve">  岳阳县动物疫病预防控制中心</t>
  </si>
  <si>
    <t xml:space="preserve">  420003</t>
  </si>
  <si>
    <t xml:space="preserve">  岳阳县动物卫生监督所</t>
  </si>
  <si>
    <t xml:space="preserve">  420005</t>
  </si>
  <si>
    <t xml:space="preserve">  岳阳县渔政监督管理站</t>
  </si>
  <si>
    <t xml:space="preserve">  420006</t>
  </si>
  <si>
    <t xml:space="preserve">  岳阳县畜禽良种繁殖场</t>
  </si>
  <si>
    <t xml:space="preserve">  420007</t>
  </si>
  <si>
    <t xml:space="preserve">  岳阳县养殖技术推广站</t>
  </si>
  <si>
    <t xml:space="preserve">  420008</t>
  </si>
  <si>
    <t xml:space="preserve">  岳阳县农产品质量安全检测中心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</si>
  <si>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</si>
  <si>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</si>
  <si>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</si>
  <si>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</si>
  <si>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</si>
  <si>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</si>
  <si>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</si>
  <si>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</si>
  <si>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</si>
  <si>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</si>
  <si>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</si>
  <si>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</si>
  <si>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岳阳县动物疫病预防控制中心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</si>
  <si>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</si>
  <si>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</si>
  <si>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</si>
  <si>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</si>
  <si>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</si>
  <si>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</si>
  <si>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</si>
  <si>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</si>
  <si>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</si>
  <si>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</si>
  <si>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</si>
  <si>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</si>
  <si>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</si>
  <si>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</si>
  <si>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</si>
  <si>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</si>
  <si>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</si>
  <si>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</si>
  <si>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</si>
  <si>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</si>
  <si>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</si>
  <si>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</si>
  <si>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</si>
  <si>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</si>
  <si>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</si>
  <si>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</si>
  <si>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</si>
  <si>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</si>
  <si>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</si>
  <si>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</si>
  <si>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>04</t>
  </si>
  <si>
    <t xml:space="preserve">      2130104</t>
  </si>
  <si>
    <t xml:space="preserve">      事业运行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</si>
  <si>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</si>
  <si>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</si>
  <si>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</si>
  <si>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</si>
  <si>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</si>
  <si>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</si>
  <si>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</si>
  <si>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</si>
  <si>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岳阳县动物卫生监督所</t>
  </si>
  <si>
    <t xml:space="preserve">      2101102</t>
  </si>
  <si>
    <t xml:space="preserve">      事业单位医疗</t>
  </si>
  <si>
    <t xml:space="preserve">      2130199</t>
  </si>
  <si>
    <t xml:space="preserve">      其他农业农村支出</t>
  </si>
  <si>
    <t xml:space="preserve"> 岳阳县渔政监督管理站</t>
  </si>
  <si>
    <t xml:space="preserve"> 岳阳县畜禽良种繁殖场</t>
  </si>
  <si>
    <t>06</t>
  </si>
  <si>
    <t xml:space="preserve">      2080506</t>
  </si>
  <si>
    <t xml:space="preserve">      机关事业单位职业年金缴费支出</t>
  </si>
  <si>
    <t xml:space="preserve"> 岳阳县养殖技术推广站</t>
  </si>
  <si>
    <t xml:space="preserve"> 岳阳县农产品质量安全检测中心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</si>
  <si>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</si>
  <si>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</si>
  <si>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</si>
  <si>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</si>
  <si>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</si>
  <si>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</si>
  <si>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</si>
  <si>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</si>
  <si>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</si>
  <si>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</si>
  <si>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</si>
  <si>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</si>
  <si>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</si>
  <si>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</si>
  <si>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</si>
  <si>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</si>
  <si>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</si>
  <si>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</si>
  <si>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420002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</si>
  <si>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</si>
  <si>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</si>
  <si>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</si>
  <si>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</si>
  <si>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事业运行</t>
  </si>
  <si>
    <t xml:space="preserve">    住房公积金</t>
  </si>
  <si>
    <t xml:space="preserve">    420003</t>
  </si>
  <si>
    <t xml:space="preserve">    事业单位医疗</t>
  </si>
  <si>
    <t xml:space="preserve">    其他农业农村支出</t>
  </si>
  <si>
    <t xml:space="preserve">    420005</t>
  </si>
  <si>
    <t xml:space="preserve">    420006</t>
  </si>
  <si>
    <t xml:space="preserve">    机关事业单位职业年金缴费支出</t>
  </si>
  <si>
    <t xml:space="preserve">    420007</t>
  </si>
  <si>
    <t xml:space="preserve">    420008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</si>
  <si>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</si>
  <si>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</si>
  <si>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</si>
  <si>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</si>
  <si>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</si>
  <si>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</si>
  <si>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</si>
  <si>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</si>
  <si>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</si>
  <si>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</si>
  <si>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</si>
  <si>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</si>
  <si>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</si>
  <si>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</si>
  <si>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</si>
  <si>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</si>
  <si>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</si>
  <si>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</si>
  <si>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</si>
  <si>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</si>
  <si>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</si>
  <si>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</si>
  <si>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</si>
  <si>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</si>
  <si>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</si>
  <si>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</si>
  <si>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</si>
  <si>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</si>
  <si>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</si>
  <si>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</si>
  <si>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</si>
  <si>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</si>
  <si>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</si>
  <si>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</si>
  <si>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</si>
  <si>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</si>
  <si>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</si>
  <si>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</si>
  <si>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</si>
  <si>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</si>
  <si>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</si>
  <si>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</si>
  <si>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</si>
  <si>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</si>
  <si>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</si>
  <si>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2101102</t>
  </si>
  <si>
    <t xml:space="preserve">     事业单位医疗</t>
  </si>
  <si>
    <t xml:space="preserve">     2130199</t>
  </si>
  <si>
    <t xml:space="preserve">     其他农业农村支出</t>
  </si>
  <si>
    <t xml:space="preserve">     2080506</t>
  </si>
  <si>
    <t xml:space="preserve">     机关事业单位职业年金缴费支出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</si>
  <si>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</si>
  <si>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</si>
  <si>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</si>
  <si>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</si>
  <si>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</si>
  <si>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</si>
  <si>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</si>
  <si>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</si>
  <si>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</si>
  <si>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</si>
  <si>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</si>
  <si>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</si>
  <si>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</si>
  <si>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</si>
  <si>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</si>
  <si>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</si>
  <si>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</si>
  <si>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</si>
  <si>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</si>
  <si>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</si>
  <si>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</si>
  <si>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</si>
  <si>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</si>
  <si>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30109</t>
  </si>
  <si>
    <t xml:space="preserve">  职业年金缴费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</si>
  <si>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</si>
  <si>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</si>
  <si>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</si>
  <si>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</si>
  <si>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</si>
  <si>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</si>
  <si>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</si>
  <si>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</si>
  <si>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</si>
  <si>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</si>
  <si>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</si>
  <si>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</si>
  <si>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</si>
  <si>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</si>
  <si>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</si>
  <si>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</si>
  <si>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</si>
  <si>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</si>
  <si>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</si>
  <si>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</si>
  <si>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</si>
  <si>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</si>
  <si>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</si>
  <si>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</si>
  <si>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</si>
  <si>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</si>
  <si>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</si>
  <si>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</si>
  <si>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</si>
  <si>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</si>
  <si>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</si>
  <si>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</si>
  <si>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</si>
  <si>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</si>
  <si>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</si>
  <si>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</si>
  <si>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</si>
  <si>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</si>
  <si>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</si>
  <si>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</si>
  <si>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</si>
  <si>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</si>
  <si>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</si>
  <si>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</si>
  <si>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</si>
  <si>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</si>
  <si>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</si>
  <si>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</si>
  <si>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</si>
  <si>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</si>
  <si>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</si>
  <si>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</si>
  <si>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</si>
  <si>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</si>
  <si>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</si>
  <si>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</si>
  <si>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</si>
  <si>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</si>
  <si>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</si>
  <si>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</si>
  <si>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</si>
  <si>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</si>
  <si>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</si>
  <si>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</si>
  <si>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</si>
  <si>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</si>
  <si>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</si>
  <si>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</si>
  <si>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</si>
  <si>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</si>
  <si>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</si>
  <si>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</si>
  <si>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</si>
  <si>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</si>
  <si>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</si>
  <si>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</si>
  <si>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</si>
  <si>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</si>
  <si>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</si>
  <si>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</si>
  <si>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</si>
  <si>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</si>
  <si>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</si>
  <si>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</si>
  <si>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</si>
  <si>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</si>
  <si>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</si>
  <si>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</si>
  <si>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</si>
  <si>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</si>
  <si>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</si>
  <si>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</si>
  <si>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</si>
  <si>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</si>
  <si>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</si>
  <si>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</si>
  <si>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</si>
  <si>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</si>
  <si>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</si>
  <si>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</si>
  <si>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</si>
  <si>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</si>
  <si>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</si>
  <si>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</si>
  <si>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</si>
  <si>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</si>
  <si>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</si>
  <si>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</si>
  <si>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</si>
  <si>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</si>
  <si>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</si>
  <si>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</si>
  <si>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</si>
  <si>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</si>
  <si>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</si>
  <si>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</si>
  <si>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</si>
  <si>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</si>
  <si>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</si>
  <si>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</si>
  <si>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</si>
  <si>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420003</t>
  </si>
  <si>
    <t xml:space="preserve">   动物防疫检测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</si>
  <si>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</si>
  <si>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</si>
  <si>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</si>
  <si>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</si>
  <si>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</si>
  <si>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</si>
  <si>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</si>
  <si>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</si>
  <si>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</si>
  <si>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</si>
  <si>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</si>
  <si>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</si>
  <si>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</si>
  <si>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</si>
  <si>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420003</t>
  </si>
  <si>
    <t>岳阳县动物卫生监督所</t>
  </si>
  <si>
    <t xml:space="preserve">  动物防疫检测</t>
  </si>
  <si>
    <t>加强全县动物卫生监测和防控，动物防疫检测合格率达98%以上，覆盖率达100%。</t>
  </si>
  <si>
    <t>成本指标</t>
  </si>
  <si>
    <t>经济成本指标</t>
  </si>
  <si>
    <t>项目检测费用</t>
  </si>
  <si>
    <t>35</t>
  </si>
  <si>
    <t>万元</t>
  </si>
  <si>
    <t>≤</t>
  </si>
  <si>
    <t>社会成本指标</t>
  </si>
  <si>
    <t>生态环境成本指标</t>
  </si>
  <si>
    <t>产出指标</t>
  </si>
  <si>
    <t>数量指标</t>
  </si>
  <si>
    <t>检测次数</t>
  </si>
  <si>
    <t>40</t>
  </si>
  <si>
    <t>次</t>
  </si>
  <si>
    <t>≥</t>
  </si>
  <si>
    <t>质量指标</t>
  </si>
  <si>
    <t>合格率</t>
  </si>
  <si>
    <t>98</t>
  </si>
  <si>
    <t>%</t>
  </si>
  <si>
    <t>时效指标</t>
  </si>
  <si>
    <t>时间</t>
  </si>
  <si>
    <t>年</t>
  </si>
  <si>
    <t>=</t>
  </si>
  <si>
    <t xml:space="preserve">效益指标 </t>
  </si>
  <si>
    <t>经济效益指标</t>
  </si>
  <si>
    <t>动物及动物产品不合格</t>
  </si>
  <si>
    <t>2</t>
  </si>
  <si>
    <t>社会效益指标</t>
  </si>
  <si>
    <t>动物及动物产品质量</t>
  </si>
  <si>
    <t>提升</t>
  </si>
  <si>
    <t>程度</t>
  </si>
  <si>
    <t>定性</t>
  </si>
  <si>
    <t>生态效益指标</t>
  </si>
  <si>
    <t>动物及动物产品检测覆盖率</t>
  </si>
  <si>
    <t>100</t>
  </si>
  <si>
    <t>可持续影响指标</t>
  </si>
  <si>
    <t>满意度指标</t>
  </si>
  <si>
    <t>服务对象满意度指标</t>
  </si>
  <si>
    <t>农户满意度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</si>
  <si>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</si>
  <si>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</si>
  <si>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</si>
  <si>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</si>
  <si>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</si>
  <si>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</si>
  <si>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</si>
  <si>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</si>
  <si>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</si>
  <si>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</si>
  <si>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</si>
  <si>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420002</t>
  </si>
  <si>
    <t>岳阳县动物疫病预防控制中心</t>
  </si>
  <si>
    <t>预算控制数</t>
  </si>
  <si>
    <t>78.89</t>
  </si>
  <si>
    <t>部门整体支出控制在78.89万元以内</t>
  </si>
  <si>
    <t>指标分值15分，每超支1万元扣0.5分</t>
  </si>
  <si>
    <t>投放动物防疫宣传资料</t>
  </si>
  <si>
    <t>1</t>
  </si>
  <si>
    <t>万册</t>
  </si>
  <si>
    <t>投放动物防疫宣传资料达到1万册</t>
  </si>
  <si>
    <t>指标分值5分，每减少100册扣0.5分</t>
  </si>
  <si>
    <t>集中免疫期防疫督察</t>
  </si>
  <si>
    <t>对乡镇开展春、秋防疫工作现场指导和督察</t>
  </si>
  <si>
    <t>指标分值5分，每减少一次扣3分</t>
  </si>
  <si>
    <t>非洲猪瘟入户采样监测覆盖率</t>
  </si>
  <si>
    <t>对全县出栏2000头以上规模养殖场和分散养户全都进行非洲猪瘟入户采样监测</t>
  </si>
  <si>
    <t>指标分值5分，每减少1%扣1分</t>
  </si>
  <si>
    <t>屠宰场、无害化处理场非洲猪瘟采样监测</t>
  </si>
  <si>
    <t>30</t>
  </si>
  <si>
    <t>屠宰场、无害化处理场非洲猪瘟采样监测不低于30次</t>
  </si>
  <si>
    <t>指标分值5分，每少1次扣0.5分</t>
  </si>
  <si>
    <t>常年免疫密度</t>
  </si>
  <si>
    <t>88</t>
  </si>
  <si>
    <t>常年免疫密度达到88%</t>
  </si>
  <si>
    <t>家畜免疫标识佩挂率</t>
  </si>
  <si>
    <t>家畜免疫标识佩挂率达到100%</t>
  </si>
  <si>
    <t>春、秋综合免疫抗体合格率</t>
  </si>
  <si>
    <t>82</t>
  </si>
  <si>
    <t>春、秋综合免疫抗体合格率达到82%以上</t>
  </si>
  <si>
    <t>指标分值10分，每减少1%扣1分</t>
  </si>
  <si>
    <t>动物重大疫病免疫率</t>
  </si>
  <si>
    <t>动物重大疫病免疫率达到100%</t>
  </si>
  <si>
    <t>畜禽免疫注射及时率</t>
  </si>
  <si>
    <t>在规定的时间节点前全面完成畜禽免疫注射</t>
  </si>
  <si>
    <t>疫苗补充及时率</t>
  </si>
  <si>
    <t>及时对容量不足的乡镇进行添置，对破损的冷藏包进行更换</t>
  </si>
  <si>
    <t>指标分值5分，每减少1%扣</t>
  </si>
  <si>
    <t>养殖业收入</t>
  </si>
  <si>
    <t>增加</t>
  </si>
  <si>
    <t>-</t>
  </si>
  <si>
    <t>带动养殖业增长</t>
  </si>
  <si>
    <t>指标分值5分，效果显著得满分，效果一般得70%指标分，无明显效果不得分</t>
  </si>
  <si>
    <t>畜禽死亡下降率</t>
  </si>
  <si>
    <t>畜禽死亡下降率在1%以上</t>
  </si>
  <si>
    <t>排泄物产生的环境污染</t>
  </si>
  <si>
    <t>降低</t>
  </si>
  <si>
    <t>降低排泄物对环境污染</t>
  </si>
  <si>
    <t>群众满意度</t>
  </si>
  <si>
    <t>95</t>
  </si>
  <si>
    <t>群众满意度达到95%以上</t>
  </si>
  <si>
    <t>全县动物和动物产品合格率达98%以上，检测覆盖率达100%。</t>
  </si>
  <si>
    <t>部门整体经费</t>
  </si>
  <si>
    <t>121.21</t>
  </si>
  <si>
    <t>部门整体经费控制在121.21万元以内</t>
  </si>
  <si>
    <t>完成得10分，每超出1万元扣1分</t>
  </si>
  <si>
    <t>收集病死畜禽数量</t>
  </si>
  <si>
    <t>18</t>
  </si>
  <si>
    <t>万头</t>
  </si>
  <si>
    <t>收集病死畜禽数量达到18万头</t>
  </si>
  <si>
    <t>完成得10分，每少1000头扣1分</t>
  </si>
  <si>
    <t>动物卫生督查次数</t>
  </si>
  <si>
    <t>12</t>
  </si>
  <si>
    <t>每月例行对全县屠宰场进行督查</t>
  </si>
  <si>
    <t>完成得10分，每少1次扣1分</t>
  </si>
  <si>
    <t>检查覆盖率</t>
  </si>
  <si>
    <t>检查覆盖率达到100%</t>
  </si>
  <si>
    <t>完成得10分，每少1%扣1分</t>
  </si>
  <si>
    <t>动物及动物产品合格率</t>
  </si>
  <si>
    <t>全县动物和动物产品合格率达98%以上</t>
  </si>
  <si>
    <t>督查工作完成及时率</t>
  </si>
  <si>
    <t>督查工作完成及时率达到100%</t>
  </si>
  <si>
    <t>动物防疫合格证年审完成及时率</t>
  </si>
  <si>
    <t>在2024年3月底之前完成全县动物防疫条件合格证年审工作</t>
  </si>
  <si>
    <t>提高动物产品安全性</t>
  </si>
  <si>
    <t>提高</t>
  </si>
  <si>
    <t>无</t>
  </si>
  <si>
    <t>安全性得到显著提高得10分，未有明显效果得6分，无效不得分</t>
  </si>
  <si>
    <t>减少病死畜禽乱弃乱抛</t>
  </si>
  <si>
    <t>减少</t>
  </si>
  <si>
    <t>明显减少得10分，效果一般得6分，无效不得分</t>
  </si>
  <si>
    <t>群众满意度达到95%</t>
  </si>
  <si>
    <t>420005</t>
  </si>
  <si>
    <t>岳阳县渔政监督管理站</t>
  </si>
  <si>
    <t>有力打击非法捕捞行为，有效维护新墙河流域生态平衡</t>
  </si>
  <si>
    <t>68.73</t>
  </si>
  <si>
    <t>在可控经费范围内完成</t>
  </si>
  <si>
    <t>完成得15分，每超支1%扣1分</t>
  </si>
  <si>
    <t>完成巡查监管目标</t>
  </si>
  <si>
    <t>500</t>
  </si>
  <si>
    <t>完成巡查监管目标500次以上</t>
  </si>
  <si>
    <t>完成得15分，每少5次扣1分</t>
  </si>
  <si>
    <t>巡查整改率</t>
  </si>
  <si>
    <t>巡查整改率100%</t>
  </si>
  <si>
    <t>完成得15分，每少1%扣3分</t>
  </si>
  <si>
    <t>巡查及时率</t>
  </si>
  <si>
    <t>巡查及时率100%</t>
  </si>
  <si>
    <t>完成得10分，每少1%扣2分</t>
  </si>
  <si>
    <t>渔政监督管理工作效率</t>
  </si>
  <si>
    <t>提升渔政监督管理工作效率</t>
  </si>
  <si>
    <t>提升效果良好得10分，效果一般得5分，效果较差不得分</t>
  </si>
  <si>
    <t>水域生态平衡</t>
  </si>
  <si>
    <t>促进</t>
  </si>
  <si>
    <t>促进水域生态平衡</t>
  </si>
  <si>
    <t>渔业健康有序发展</t>
  </si>
  <si>
    <t>促进渔业健康有序发展</t>
  </si>
  <si>
    <t>社会公众满意度</t>
  </si>
  <si>
    <t>社会公众满意度95%以上</t>
  </si>
  <si>
    <t>完成得15分，每少1%扣1分</t>
  </si>
  <si>
    <t>420006</t>
  </si>
  <si>
    <t>岳阳县畜禽良种繁殖场</t>
  </si>
  <si>
    <t>种公猪品种改良，扩大生猪良种扩繁种群，做好双联工作，畜禽良种工程为重点，积极推广良种繁殖育和科学养殖技术，强化内部建设管理</t>
  </si>
  <si>
    <t>75.65</t>
  </si>
  <si>
    <t>完成得10分，每超支1%扣1分</t>
  </si>
  <si>
    <t>扩大生猪良种扩繁种群</t>
  </si>
  <si>
    <t>完成得15分，每少2次扣1分</t>
  </si>
  <si>
    <t>种公猪站品种改良合格率</t>
  </si>
  <si>
    <t>体系正常运行</t>
  </si>
  <si>
    <t>正常运行</t>
  </si>
  <si>
    <t>保护环境安全，保证畜牧业可持续发展</t>
  </si>
  <si>
    <t>提升效果良好得15分，效果一般得8分，效果较差不得分</t>
  </si>
  <si>
    <t>畜禽良种繁殖无污染</t>
  </si>
  <si>
    <t>畜禽良种繁殖健康有序发展</t>
  </si>
  <si>
    <t>提升效果良好得10分，效果一般得8分，效果较差不得分</t>
  </si>
  <si>
    <t>420007</t>
  </si>
  <si>
    <t>岳阳县养殖技术推广站</t>
  </si>
  <si>
    <t>105.42</t>
  </si>
  <si>
    <t>重大动物疫情监测</t>
  </si>
  <si>
    <t>重大动物疫情监测12次以上</t>
  </si>
  <si>
    <t>完成得7分，每少1次扣2分</t>
  </si>
  <si>
    <t>完成养殖技术推广目标</t>
  </si>
  <si>
    <t>15</t>
  </si>
  <si>
    <t>完成养殖技术推广目标15次以上</t>
  </si>
  <si>
    <t>完成得7分，每少1次扣1分</t>
  </si>
  <si>
    <t>监测合格率</t>
  </si>
  <si>
    <t>监测合格率100%</t>
  </si>
  <si>
    <t>完成得7分，每少1%扣1分</t>
  </si>
  <si>
    <t>培训合格率</t>
  </si>
  <si>
    <t>培训合格率100%</t>
  </si>
  <si>
    <t>监测报送及时率</t>
  </si>
  <si>
    <t>监测报送及时率100%</t>
  </si>
  <si>
    <t>完成得6分，每少1%扣1分</t>
  </si>
  <si>
    <t>培训及时率</t>
  </si>
  <si>
    <t>培训及时率100%</t>
  </si>
  <si>
    <t>养殖技术推广工作效率</t>
  </si>
  <si>
    <t>提升养殖技术推广工作效率</t>
  </si>
  <si>
    <t>畜禽养殖可持续发展</t>
  </si>
  <si>
    <t>畜禽养殖健康有序发展</t>
  </si>
  <si>
    <t>420008</t>
  </si>
  <si>
    <t>岳阳县农产品质量安全检测中心</t>
  </si>
  <si>
    <t>1、切实保障我县农产品质量安全监测工作；2、尽快完成检测参数扩项工作；3、加强检测人员队伍建设；3、落实畜牧水产中心安排的其它工作</t>
  </si>
  <si>
    <t>116.09</t>
  </si>
  <si>
    <t>预算控制在116.09万元以内</t>
  </si>
  <si>
    <t>根据实际情况酌情扣分（满分10分）</t>
  </si>
  <si>
    <t>质量安全抽查批次</t>
  </si>
  <si>
    <t>200</t>
  </si>
  <si>
    <t>批次</t>
  </si>
  <si>
    <t>质量安全抽查200批次以上</t>
  </si>
  <si>
    <t>根据实际情况酌情扣分（满分15分）</t>
  </si>
  <si>
    <t>农产品质量合格率</t>
  </si>
  <si>
    <t>农产品质量合格率99%以上</t>
  </si>
  <si>
    <t>工作完成及时率</t>
  </si>
  <si>
    <t>工作完成及时率100%</t>
  </si>
  <si>
    <t>带动农业水产业经济增长</t>
  </si>
  <si>
    <t>带动养殖业经济增长</t>
  </si>
  <si>
    <t>重大产品安全事故</t>
  </si>
  <si>
    <t>0</t>
  </si>
  <si>
    <t>起</t>
  </si>
  <si>
    <t>重大产品安全事故0起</t>
  </si>
  <si>
    <t>促进绿色农业发展</t>
  </si>
  <si>
    <t>420001,420002,420003,420005,420006,420007,420008</t>
    <phoneticPr fontId="14" type="noConversion"/>
  </si>
  <si>
    <t>岳阳县畜牧水产发展服务中心,岳阳县动物疫病预防控制中心,岳阳县动物卫生监督所,岳阳县渔政监督管理站,岳阳县畜禽良种繁殖场,岳阳县养殖技术推广站,岳阳县农产品质量安全检测中心</t>
    <phoneticPr fontId="14" type="noConversion"/>
  </si>
  <si>
    <t xml:space="preserve">  岳阳县畜牧水产发展服务中心</t>
  </si>
  <si>
    <t xml:space="preserve">  420001</t>
  </si>
  <si>
    <t xml:space="preserve">    420001</t>
  </si>
  <si>
    <t xml:space="preserve">    行政运行</t>
  </si>
  <si>
    <t xml:space="preserve"> 岳阳县畜牧水产发展服务中心</t>
  </si>
  <si>
    <t xml:space="preserve">      2130101</t>
  </si>
  <si>
    <t xml:space="preserve">      行政运行</t>
  </si>
  <si>
    <t>单位：420001_岳阳县畜牧水产发展服务中心,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</t>
    <phoneticPr fontId="14" type="noConversion"/>
  </si>
  <si>
    <t xml:space="preserve">                                                      </t>
    <phoneticPr fontId="14" type="noConversion"/>
  </si>
  <si>
    <t xml:space="preserve">     2130101</t>
  </si>
  <si>
    <t xml:space="preserve">     行政运行</t>
  </si>
  <si>
    <t xml:space="preserve">                                                  </t>
    <phoneticPr fontId="14" type="noConversion"/>
  </si>
  <si>
    <t xml:space="preserve">                                                                                       </t>
    <phoneticPr fontId="14" type="noConversion"/>
  </si>
  <si>
    <t xml:space="preserve">                                          </t>
    <phoneticPr fontId="14" type="noConversion"/>
  </si>
  <si>
    <t>单位：420001_岳阳县畜牧水产发展服务中心,单位：420002_岳阳县动物疫病预防控制中心,单位：420003_岳阳县动物卫生监督所,单位：420005_岳阳县渔政监督管理站,单位：：420006_岳阳县畜禽良种繁殖场,单位：420007_岳阳县养殖技术推广站,单位：420008_岳阳县农产品质量安全检测中心</t>
    <phoneticPr fontId="14" type="noConversion"/>
  </si>
  <si>
    <t xml:space="preserve"> </t>
    <phoneticPr fontId="14" type="noConversion"/>
  </si>
  <si>
    <t xml:space="preserve">  30102</t>
  </si>
  <si>
    <t xml:space="preserve">  津贴补贴</t>
  </si>
  <si>
    <t>单位：420001_岳阳县畜牧水产发展服务中心,单位：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</t>
    <phoneticPr fontId="14" type="noConversion"/>
  </si>
  <si>
    <t>基本支出</t>
    <phoneticPr fontId="14" type="noConversion"/>
  </si>
  <si>
    <t xml:space="preserve">   420001</t>
  </si>
  <si>
    <t xml:space="preserve">   会议费</t>
  </si>
  <si>
    <t xml:space="preserve">   检疫与检测</t>
  </si>
  <si>
    <t xml:space="preserve">   农产品质量安全检验检测</t>
  </si>
  <si>
    <t xml:space="preserve">   农业保险展业费</t>
  </si>
  <si>
    <t xml:space="preserve">   屠宰场驻场检疫</t>
  </si>
  <si>
    <t xml:space="preserve">   新墙河流域禁捕</t>
  </si>
  <si>
    <t xml:space="preserve">   畜牧水产发展经费</t>
  </si>
  <si>
    <t xml:space="preserve">   畜牧水产执法专项</t>
  </si>
  <si>
    <t xml:space="preserve">   养殖技术推广</t>
  </si>
  <si>
    <t xml:space="preserve">   渔政执法专项</t>
  </si>
  <si>
    <t xml:space="preserve">   重大动物疫苗购置</t>
  </si>
  <si>
    <t>420001</t>
  </si>
  <si>
    <t xml:space="preserve">  会议费</t>
  </si>
  <si>
    <t>保障各项会议正常开展，做好会前、会后各项工作。</t>
  </si>
  <si>
    <t>2.7</t>
  </si>
  <si>
    <t>会议费支出控制在2.7万元以内</t>
  </si>
  <si>
    <t>指标分值20分，每超支1万元扣5分</t>
  </si>
  <si>
    <t>内外部会议</t>
  </si>
  <si>
    <t>2次</t>
  </si>
  <si>
    <t>组织召开内外部会议不低于6次</t>
  </si>
  <si>
    <t>指标分值20分，每少1次4分，扣完为止</t>
  </si>
  <si>
    <t>人员参会率</t>
  </si>
  <si>
    <t>100%</t>
  </si>
  <si>
    <t>人员参会率达到100%</t>
  </si>
  <si>
    <t>指标分值10分，每低于1%扣1分，扣完为止</t>
  </si>
  <si>
    <t>会议召开及时率</t>
  </si>
  <si>
    <t>及时召开各项会议</t>
  </si>
  <si>
    <t>工作服务质量提升</t>
  </si>
  <si>
    <t>提升工作服务质量</t>
  </si>
  <si>
    <t>指标分值30分，提升效果明显得满分，效果一般得70%指标值分，无效不得分</t>
  </si>
  <si>
    <t>服务群众满意度</t>
  </si>
  <si>
    <t>95%</t>
  </si>
  <si>
    <t>服务群众满意度达到95%</t>
  </si>
  <si>
    <t xml:space="preserve">  检疫与检测</t>
  </si>
  <si>
    <t>检疫与检测</t>
  </si>
  <si>
    <t>56</t>
  </si>
  <si>
    <t>预算控制在56万元内</t>
  </si>
  <si>
    <t>每超出1万元扣1分（满分15分）</t>
  </si>
  <si>
    <t>检验与检疫批次</t>
  </si>
  <si>
    <t>检验与检疫批次达到200批以上</t>
  </si>
  <si>
    <t>每少5批扣1分（满分20分）</t>
  </si>
  <si>
    <t>批</t>
  </si>
  <si>
    <t>检验批次合格率</t>
  </si>
  <si>
    <t>90</t>
  </si>
  <si>
    <t>检验批次合格率达到90%以上</t>
  </si>
  <si>
    <t>每少1%扣1分（满分20分）</t>
  </si>
  <si>
    <t>任务完成时间</t>
  </si>
  <si>
    <t>2024年12月31日前</t>
  </si>
  <si>
    <t>任务完成时间在2024年12月31日前</t>
  </si>
  <si>
    <t>每推迟5天扣1分（满分15分）</t>
  </si>
  <si>
    <t>检测业务增长率</t>
  </si>
  <si>
    <t>5</t>
  </si>
  <si>
    <t>检测业务增长率达到5%以上</t>
  </si>
  <si>
    <t>每少1%扣3分（满分15分）</t>
  </si>
  <si>
    <t>服务群体满意度</t>
  </si>
  <si>
    <t>服务群体满意度达到95%以上</t>
  </si>
  <si>
    <t>每少1%扣1分（满分15分）</t>
  </si>
  <si>
    <t xml:space="preserve">  农产品质量安全检验检测</t>
  </si>
  <si>
    <t>成立农产品质量监管、检测队伍，健全监管长效机制，强化监测监控，依法保障农产品质量安全</t>
  </si>
  <si>
    <t xml:space="preserve">  农业保险展业费</t>
  </si>
  <si>
    <t>农业保险展业费</t>
  </si>
  <si>
    <t>400</t>
  </si>
  <si>
    <t>预算控制在400万元以内</t>
  </si>
  <si>
    <t>养殖生猪保险覆盖率</t>
  </si>
  <si>
    <t>养殖生猪保险覆盖率达到100%</t>
  </si>
  <si>
    <t>定量</t>
  </si>
  <si>
    <t>保险赔付率</t>
  </si>
  <si>
    <t>50</t>
  </si>
  <si>
    <t>保险赔付率达到50%以上</t>
  </si>
  <si>
    <t>养殖风险保障增长率</t>
  </si>
  <si>
    <t>10</t>
  </si>
  <si>
    <t>养殖风险保障增长率10%以上</t>
  </si>
  <si>
    <t>受益对象满意度</t>
  </si>
  <si>
    <t>受益对象满意度95%以上</t>
  </si>
  <si>
    <t>确保屠宰过程中的生猪不携带疾病病原体，提供安全、卫生、优质的肉类产品给消费者。</t>
  </si>
  <si>
    <t xml:space="preserve">  新墙河流域禁捕</t>
  </si>
  <si>
    <t>新墙河流域禁捕</t>
  </si>
  <si>
    <t>27</t>
  </si>
  <si>
    <t>预算控制在27万元以内</t>
  </si>
  <si>
    <t>每超出1万元扣1分（满分10分）</t>
  </si>
  <si>
    <t>执法巡查次数</t>
  </si>
  <si>
    <t>4</t>
  </si>
  <si>
    <t>执法巡查次数每天4次</t>
  </si>
  <si>
    <t>每少1次扣5分（满分20分）</t>
  </si>
  <si>
    <t>次/天</t>
  </si>
  <si>
    <t>执法设备完好率</t>
  </si>
  <si>
    <t>80</t>
  </si>
  <si>
    <t>执法设备完好率达到80%以上</t>
  </si>
  <si>
    <t>执法行政投诉率</t>
  </si>
  <si>
    <t>20</t>
  </si>
  <si>
    <t>执法行政投诉率在20%以下</t>
  </si>
  <si>
    <t>每多1%扣1分（满分15分）</t>
  </si>
  <si>
    <t>有效保护生态平衡</t>
  </si>
  <si>
    <t>有效</t>
  </si>
  <si>
    <t>根据实际情况酌情扣分（满分15分)</t>
  </si>
  <si>
    <t>每少1%扣1分（满分10分）</t>
  </si>
  <si>
    <t>畜牧水产发展经费，推进全县畜牧业养殖发展</t>
  </si>
  <si>
    <t>68.97</t>
  </si>
  <si>
    <t>预算控制在68.97</t>
  </si>
  <si>
    <t>任务工作完成率</t>
  </si>
  <si>
    <t>任务工作完成率达到100%</t>
  </si>
  <si>
    <t>根据实际情况酌情扣分（满分20分）</t>
  </si>
  <si>
    <t>任务工作达标率</t>
  </si>
  <si>
    <t>任务工作达标率达到100%</t>
  </si>
  <si>
    <t>畜牧水产发展水平（稳步提高）</t>
  </si>
  <si>
    <t xml:space="preserve">  畜牧水产执法专项</t>
  </si>
  <si>
    <t>结合本地实际，突出重点和关键领域，制定水产执法工作实施方案，安排部署好各项专项执法行动，切实加强组织领导，明确工作责任，确保执法成效。</t>
  </si>
  <si>
    <t xml:space="preserve">  养殖技术推广</t>
  </si>
  <si>
    <t>养殖技术推广</t>
  </si>
  <si>
    <t>预算控制在4万元内</t>
  </si>
  <si>
    <t>养殖技术培训次数</t>
  </si>
  <si>
    <t>养殖技术培训次数在2次以上</t>
  </si>
  <si>
    <t>未达标不得分，达标得满分（满分20分）</t>
  </si>
  <si>
    <t>养殖户增收</t>
  </si>
  <si>
    <t>养殖户每年增收达到1万元以上</t>
  </si>
  <si>
    <t>每少1000元扣1分（满分20分）</t>
  </si>
  <si>
    <t>万元/年</t>
  </si>
  <si>
    <t>养殖水平（稳步提高）</t>
  </si>
  <si>
    <t>受益对象满意度达到95%以上</t>
  </si>
  <si>
    <t xml:space="preserve">  渔政执法专项</t>
  </si>
  <si>
    <t>加强渔业安全生产监管执法的信息化建设，提升渔业安全生产监管执法的效能和水平，建设高素质执法队伍，提高渔业安全生产监管执法的公平性和公正性。</t>
  </si>
  <si>
    <t xml:space="preserve">  重大动物疫苗购置</t>
  </si>
  <si>
    <t>重大动物疫苗购置</t>
  </si>
  <si>
    <t>预算控制在30万元以内</t>
  </si>
  <si>
    <t>疫苗种类</t>
  </si>
  <si>
    <t>3</t>
  </si>
  <si>
    <t>疫苗种类3种</t>
  </si>
  <si>
    <t>未达标不得分，达标得满分（满分10分）</t>
  </si>
  <si>
    <t>种</t>
  </si>
  <si>
    <t>疫苗总数量</t>
  </si>
  <si>
    <t>167</t>
  </si>
  <si>
    <t>疫苗总数量167万毫升</t>
  </si>
  <si>
    <t>万毫升</t>
  </si>
  <si>
    <t>疫苗达标率</t>
  </si>
  <si>
    <t>疫苗达标率在95%以上</t>
  </si>
  <si>
    <t>畜牧业发展水平（稳步提升）</t>
  </si>
  <si>
    <t>受益对象满意度在95%以上</t>
  </si>
  <si>
    <t>单位：420001_岳阳县畜牧水产发展服务中心,单位：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</t>
    <phoneticPr fontId="14" type="noConversion"/>
  </si>
  <si>
    <t>796.92</t>
  </si>
  <si>
    <t>预算控制在796.92万元以内</t>
  </si>
  <si>
    <t>质量安全抽查覆盖率</t>
  </si>
  <si>
    <t>质量安全抽查覆盖率达到100%</t>
  </si>
  <si>
    <t>保障畜禽产品质量安全</t>
  </si>
  <si>
    <t>资金到位率</t>
  </si>
  <si>
    <t>资金到位率在95%以上</t>
  </si>
  <si>
    <t>重大产品安全事故发生率</t>
  </si>
  <si>
    <t>重大产品安全事故发生率达到0%</t>
  </si>
  <si>
    <t>保护环境安全，食品安全，保证畜牧业可持续发展</t>
  </si>
  <si>
    <t>效益明显</t>
  </si>
  <si>
    <t>排泄物对环境无污染</t>
  </si>
  <si>
    <t>无污染</t>
  </si>
  <si>
    <t>目标1：全面完成全年职能工作任务和县委县政府分配的其他各项工作任务，促进全县养殖业绿色健康发展	
目标2：全县养殖业生产社会效益，经济效益，生态效益，可持续影响和社会公众满意度达到预期目标</t>
    <phoneticPr fontId="14" type="noConversion"/>
  </si>
  <si>
    <t xml:space="preserve">  畜牧水产发展经费</t>
    <phoneticPr fontId="14" type="noConversion"/>
  </si>
  <si>
    <t xml:space="preserve">  屠宰场驻场检疫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</si>
</sst>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D8" sqref="D8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47" t="s">
        <v>2</v>
      </c>
      <c r="B1" s="47"/>
      <c r="C1" s="47"/>
      <c r="D1" s="47"/>
      <c r="E1" s="47"/>
      <c r="F1" s="47"/>
      <c r="G1" s="47"/>
      <c r="H1" s="47"/>
      <c r="I1" s="4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43.05" customHeight="1">
      <c r="A4" s="2"/>
      <c r="B4" s="3"/>
      <c r="C4" s="4"/>
      <c r="D4" s="2" t="s">
        <v>3</v>
      </c>
      <c r="E4" s="48" t="s">
        <v>702</v>
      </c>
      <c r="F4" s="48"/>
      <c r="G4" s="48"/>
      <c r="H4" s="48"/>
      <c r="I4" s="4"/>
    </row>
    <row r="5" spans="1:9" ht="132.6" customHeight="1">
      <c r="A5" s="2"/>
      <c r="B5" s="3"/>
      <c r="C5" s="4"/>
      <c r="D5" s="2" t="s">
        <v>4</v>
      </c>
      <c r="E5" s="48" t="s">
        <v>703</v>
      </c>
      <c r="F5" s="48"/>
      <c r="G5" s="48"/>
      <c r="H5" s="4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pane ySplit="5" topLeftCell="A16" activePane="bottomLeft" state="frozen"/>
      <selection pane="bottomLeft" activeCell="A3" sqref="A3:D3"/>
    </sheetView>
  </sheetViews>
  <sheetFormatPr defaultColWidth="9.77734375" defaultRowHeight="14.4"/>
  <cols>
    <col min="1" max="1" width="15.88671875" customWidth="1"/>
    <col min="2" max="2" width="26.77734375" customWidth="1"/>
    <col min="3" max="3" width="14.6640625" customWidth="1"/>
    <col min="4" max="4" width="18.5546875" customWidth="1"/>
    <col min="5" max="5" width="16.44140625" customWidth="1"/>
  </cols>
  <sheetData>
    <row r="1" spans="1:9" ht="18.899999999999999" customHeight="1">
      <c r="A1" s="4"/>
      <c r="B1" s="4"/>
      <c r="C1" s="4"/>
      <c r="D1" s="4"/>
      <c r="E1" s="8" t="s">
        <v>319</v>
      </c>
    </row>
    <row r="2" spans="1:9" ht="40.5" customHeight="1">
      <c r="A2" s="57" t="s">
        <v>14</v>
      </c>
      <c r="B2" s="57"/>
      <c r="C2" s="57"/>
      <c r="D2" s="57"/>
      <c r="E2" s="57"/>
    </row>
    <row r="3" spans="1:9" ht="33.6" customHeight="1">
      <c r="A3" s="60" t="s">
        <v>718</v>
      </c>
      <c r="B3" s="60"/>
      <c r="C3" s="60"/>
      <c r="D3" s="60"/>
      <c r="E3" s="42" t="s">
        <v>320</v>
      </c>
    </row>
    <row r="4" spans="1:9" ht="38.85" customHeight="1">
      <c r="A4" s="54" t="s">
        <v>321</v>
      </c>
      <c r="B4" s="54"/>
      <c r="C4" s="54" t="s">
        <v>322</v>
      </c>
      <c r="D4" s="54"/>
      <c r="E4" s="54"/>
    </row>
    <row r="5" spans="1:9" ht="22.8" customHeight="1">
      <c r="A5" s="10" t="s">
        <v>323</v>
      </c>
      <c r="B5" s="10" t="s">
        <v>171</v>
      </c>
      <c r="C5" s="10" t="s">
        <v>136</v>
      </c>
      <c r="D5" s="10" t="s">
        <v>290</v>
      </c>
      <c r="E5" s="10" t="s">
        <v>291</v>
      </c>
    </row>
    <row r="6" spans="1:9" ht="26.4" customHeight="1">
      <c r="A6" s="18" t="s">
        <v>324</v>
      </c>
      <c r="B6" s="18" t="s">
        <v>269</v>
      </c>
      <c r="C6" s="43">
        <f>481.2552+83.98</f>
        <v>565.23519999999996</v>
      </c>
      <c r="D6" s="43">
        <f>481.2552+83.98</f>
        <v>565.23519999999996</v>
      </c>
      <c r="E6" s="43"/>
    </row>
    <row r="7" spans="1:9" ht="26.4" customHeight="1">
      <c r="A7" s="19" t="s">
        <v>325</v>
      </c>
      <c r="B7" s="19" t="s">
        <v>326</v>
      </c>
      <c r="C7" s="44">
        <f>47.528832+8.4</f>
        <v>55.928832</v>
      </c>
      <c r="D7" s="44">
        <f>47.528832+8.4</f>
        <v>55.928832</v>
      </c>
      <c r="E7" s="44"/>
    </row>
    <row r="8" spans="1:9" ht="26.4" customHeight="1">
      <c r="A8" s="19" t="s">
        <v>327</v>
      </c>
      <c r="B8" s="19" t="s">
        <v>328</v>
      </c>
      <c r="C8" s="44">
        <f>2.970552+0.53</f>
        <v>3.5005519999999999</v>
      </c>
      <c r="D8" s="44">
        <f>2.970552+0.53</f>
        <v>3.5005519999999999</v>
      </c>
      <c r="E8" s="44"/>
    </row>
    <row r="9" spans="1:9" ht="26.4" customHeight="1">
      <c r="A9" s="19" t="s">
        <v>329</v>
      </c>
      <c r="B9" s="19" t="s">
        <v>330</v>
      </c>
      <c r="C9" s="44">
        <f>25.249692+4.46</f>
        <v>29.709692</v>
      </c>
      <c r="D9" s="44">
        <f>25.249692+4.46</f>
        <v>29.709692</v>
      </c>
      <c r="E9" s="44"/>
    </row>
    <row r="10" spans="1:9" ht="26.4" customHeight="1">
      <c r="A10" s="19" t="s">
        <v>331</v>
      </c>
      <c r="B10" s="19" t="s">
        <v>332</v>
      </c>
      <c r="C10" s="44">
        <f>2.970552+0.53</f>
        <v>3.5005519999999999</v>
      </c>
      <c r="D10" s="44">
        <f>2.970552+0.53</f>
        <v>3.5005519999999999</v>
      </c>
      <c r="E10" s="44"/>
    </row>
    <row r="11" spans="1:9" ht="26.4" customHeight="1">
      <c r="A11" s="19" t="s">
        <v>333</v>
      </c>
      <c r="B11" s="19" t="s">
        <v>334</v>
      </c>
      <c r="C11" s="44">
        <f>101.46168+2.2</f>
        <v>103.66168</v>
      </c>
      <c r="D11" s="44">
        <f>101.46168+2.2</f>
        <v>103.66168</v>
      </c>
      <c r="E11" s="44"/>
    </row>
    <row r="12" spans="1:9" ht="26.4" customHeight="1">
      <c r="A12" s="19" t="s">
        <v>335</v>
      </c>
      <c r="B12" s="19" t="s">
        <v>336</v>
      </c>
      <c r="C12" s="44">
        <f>66.2565+11.25</f>
        <v>77.506500000000003</v>
      </c>
      <c r="D12" s="44">
        <f>66.2565+11.25</f>
        <v>77.506500000000003</v>
      </c>
      <c r="E12" s="44"/>
      <c r="I12" t="s">
        <v>719</v>
      </c>
    </row>
    <row r="13" spans="1:9" ht="26.4" customHeight="1">
      <c r="A13" s="19" t="s">
        <v>337</v>
      </c>
      <c r="B13" s="19" t="s">
        <v>338</v>
      </c>
      <c r="C13" s="44">
        <f>195.59352+35.54</f>
        <v>231.13352</v>
      </c>
      <c r="D13" s="44">
        <f>195.59352+35.54</f>
        <v>231.13352</v>
      </c>
      <c r="E13" s="44"/>
    </row>
    <row r="14" spans="1:9" ht="26.4" customHeight="1">
      <c r="A14" s="19" t="s">
        <v>720</v>
      </c>
      <c r="B14" s="19" t="s">
        <v>721</v>
      </c>
      <c r="C14" s="44">
        <v>14.775600000000001</v>
      </c>
      <c r="D14" s="44">
        <v>14.775600000000001</v>
      </c>
      <c r="E14" s="44"/>
    </row>
    <row r="15" spans="1:9" ht="26.4" customHeight="1">
      <c r="A15" s="19" t="s">
        <v>339</v>
      </c>
      <c r="B15" s="19" t="s">
        <v>340</v>
      </c>
      <c r="C15" s="44">
        <f>35.646624+6.3</f>
        <v>41.946624</v>
      </c>
      <c r="D15" s="44">
        <f>35.646624+6.3</f>
        <v>41.946624</v>
      </c>
      <c r="E15" s="44"/>
    </row>
    <row r="16" spans="1:9" ht="26.4" customHeight="1">
      <c r="A16" s="19" t="s">
        <v>341</v>
      </c>
      <c r="B16" s="19" t="s">
        <v>342</v>
      </c>
      <c r="C16" s="44">
        <f>3.577248</f>
        <v>3.577248</v>
      </c>
      <c r="D16" s="44">
        <v>3.577248</v>
      </c>
      <c r="E16" s="44" t="s">
        <v>717</v>
      </c>
    </row>
    <row r="17" spans="1:5" ht="26.4" customHeight="1">
      <c r="A17" s="18" t="s">
        <v>343</v>
      </c>
      <c r="B17" s="18" t="s">
        <v>344</v>
      </c>
      <c r="C17" s="43">
        <f>49.74+10</f>
        <v>59.74</v>
      </c>
      <c r="D17" s="43"/>
      <c r="E17" s="43">
        <f>49.74+10</f>
        <v>59.74</v>
      </c>
    </row>
    <row r="18" spans="1:5" ht="26.4" customHeight="1">
      <c r="A18" s="19" t="s">
        <v>345</v>
      </c>
      <c r="B18" s="19" t="s">
        <v>346</v>
      </c>
      <c r="C18" s="44">
        <f>5.0796+3.48</f>
        <v>8.5595999999999997</v>
      </c>
      <c r="D18" s="44"/>
      <c r="E18" s="44">
        <f>5.0796+3.48</f>
        <v>8.5595999999999997</v>
      </c>
    </row>
    <row r="19" spans="1:5" ht="26.4" customHeight="1">
      <c r="A19" s="19" t="s">
        <v>347</v>
      </c>
      <c r="B19" s="19" t="s">
        <v>348</v>
      </c>
      <c r="C19" s="44">
        <f>27.06+6.22</f>
        <v>33.28</v>
      </c>
      <c r="D19" s="44"/>
      <c r="E19" s="44">
        <f>27.06+6.22</f>
        <v>33.28</v>
      </c>
    </row>
    <row r="20" spans="1:5" ht="26.4" customHeight="1">
      <c r="A20" s="19" t="s">
        <v>349</v>
      </c>
      <c r="B20" s="19" t="s">
        <v>350</v>
      </c>
      <c r="C20" s="44">
        <f>4.862+0.3</f>
        <v>5.1619999999999999</v>
      </c>
      <c r="D20" s="44"/>
      <c r="E20" s="44">
        <f>4.862+0.3</f>
        <v>5.1619999999999999</v>
      </c>
    </row>
    <row r="21" spans="1:5" ht="26.4" customHeight="1">
      <c r="A21" s="19" t="s">
        <v>351</v>
      </c>
      <c r="B21" s="19" t="s">
        <v>352</v>
      </c>
      <c r="C21" s="44">
        <v>5.4635999999999996</v>
      </c>
      <c r="D21" s="44"/>
      <c r="E21" s="44">
        <v>5.4635999999999996</v>
      </c>
    </row>
    <row r="22" spans="1:5" ht="26.4" customHeight="1">
      <c r="A22" s="19" t="s">
        <v>353</v>
      </c>
      <c r="B22" s="19" t="s">
        <v>354</v>
      </c>
      <c r="C22" s="44">
        <v>0.54120000000000001</v>
      </c>
      <c r="D22" s="44"/>
      <c r="E22" s="44">
        <v>0.54120000000000001</v>
      </c>
    </row>
    <row r="23" spans="1:5" ht="26.4" customHeight="1">
      <c r="A23" s="19" t="s">
        <v>355</v>
      </c>
      <c r="B23" s="19" t="s">
        <v>356</v>
      </c>
      <c r="C23" s="44">
        <v>0.26479999999999998</v>
      </c>
      <c r="D23" s="44"/>
      <c r="E23" s="44">
        <v>0.26479999999999998</v>
      </c>
    </row>
    <row r="24" spans="1:5" ht="26.4" customHeight="1">
      <c r="A24" s="19" t="s">
        <v>357</v>
      </c>
      <c r="B24" s="19" t="s">
        <v>358</v>
      </c>
      <c r="C24" s="44">
        <v>1.4648000000000001</v>
      </c>
      <c r="D24" s="44"/>
      <c r="E24" s="44">
        <v>1.4648000000000001</v>
      </c>
    </row>
    <row r="25" spans="1:5" ht="26.4" customHeight="1">
      <c r="A25" s="19" t="s">
        <v>359</v>
      </c>
      <c r="B25" s="19" t="s">
        <v>360</v>
      </c>
      <c r="C25" s="44">
        <v>1.8888</v>
      </c>
      <c r="D25" s="44"/>
      <c r="E25" s="44">
        <v>1.8888</v>
      </c>
    </row>
    <row r="26" spans="1:5" ht="26.4" customHeight="1">
      <c r="A26" s="19" t="s">
        <v>361</v>
      </c>
      <c r="B26" s="19" t="s">
        <v>362</v>
      </c>
      <c r="C26" s="44">
        <v>3.1152000000000002</v>
      </c>
      <c r="D26" s="44"/>
      <c r="E26" s="44">
        <v>3.1152000000000002</v>
      </c>
    </row>
    <row r="27" spans="1:5" ht="22.8" customHeight="1">
      <c r="A27" s="55" t="s">
        <v>136</v>
      </c>
      <c r="B27" s="55"/>
      <c r="C27" s="43">
        <f>C6+C17</f>
        <v>624.97519999999997</v>
      </c>
      <c r="D27" s="43">
        <f>D6</f>
        <v>565.23519999999996</v>
      </c>
      <c r="E27" s="43">
        <f>E17</f>
        <v>59.74</v>
      </c>
    </row>
    <row r="28" spans="1:5" ht="16.350000000000001" customHeight="1">
      <c r="A28" s="59" t="s">
        <v>318</v>
      </c>
      <c r="B28" s="59"/>
      <c r="C28" s="41"/>
      <c r="D28" s="41"/>
      <c r="E28" s="41"/>
    </row>
  </sheetData>
  <mergeCells count="6">
    <mergeCell ref="A28:B28"/>
    <mergeCell ref="A2:E2"/>
    <mergeCell ref="A3:D3"/>
    <mergeCell ref="A4:B4"/>
    <mergeCell ref="C4:E4"/>
    <mergeCell ref="A27:B27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57"/>
  <sheetViews>
    <sheetView workbookViewId="0">
      <selection activeCell="A3" sqref="A3:L3"/>
    </sheetView>
  </sheetViews>
  <sheetFormatPr defaultColWidth="9.77734375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6.350000000000001" customHeight="1">
      <c r="A1" s="4"/>
      <c r="M1" s="56" t="s">
        <v>363</v>
      </c>
      <c r="N1" s="56"/>
    </row>
    <row r="2" spans="1:14" ht="44.85" customHeight="1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5.05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42.3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268</v>
      </c>
      <c r="G4" s="54" t="s">
        <v>238</v>
      </c>
      <c r="H4" s="54"/>
      <c r="I4" s="54"/>
      <c r="J4" s="54"/>
      <c r="K4" s="54"/>
      <c r="L4" s="54" t="s">
        <v>242</v>
      </c>
      <c r="M4" s="54"/>
      <c r="N4" s="54"/>
    </row>
    <row r="5" spans="1:14" ht="39.6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10" t="s">
        <v>136</v>
      </c>
      <c r="H5" s="10" t="s">
        <v>364</v>
      </c>
      <c r="I5" s="10" t="s">
        <v>365</v>
      </c>
      <c r="J5" s="10" t="s">
        <v>366</v>
      </c>
      <c r="K5" s="10" t="s">
        <v>367</v>
      </c>
      <c r="L5" s="10" t="s">
        <v>136</v>
      </c>
      <c r="M5" s="10" t="s">
        <v>269</v>
      </c>
      <c r="N5" s="10" t="s">
        <v>368</v>
      </c>
    </row>
    <row r="6" spans="1:14" ht="22.8" customHeight="1">
      <c r="A6" s="11"/>
      <c r="B6" s="11"/>
      <c r="C6" s="11"/>
      <c r="D6" s="11"/>
      <c r="E6" s="11" t="s">
        <v>136</v>
      </c>
      <c r="F6" s="17">
        <f>F7</f>
        <v>565.23138199999994</v>
      </c>
      <c r="G6" s="17">
        <f>G7</f>
        <v>512.17535599999997</v>
      </c>
      <c r="H6" s="17">
        <f>H7</f>
        <v>388.7627</v>
      </c>
      <c r="I6" s="17">
        <f>I7</f>
        <v>86.061360000000008</v>
      </c>
      <c r="J6" s="17">
        <f>J7</f>
        <v>37.351295999999998</v>
      </c>
      <c r="K6" s="17"/>
      <c r="L6" s="17">
        <v>53.056026000000003</v>
      </c>
      <c r="M6" s="17">
        <v>53.056026000000003</v>
      </c>
      <c r="N6" s="17"/>
    </row>
    <row r="7" spans="1:14" ht="22.8" customHeight="1">
      <c r="A7" s="11"/>
      <c r="B7" s="11"/>
      <c r="C7" s="11"/>
      <c r="D7" s="18" t="s">
        <v>154</v>
      </c>
      <c r="E7" s="18" t="s">
        <v>155</v>
      </c>
      <c r="F7" s="17">
        <f>481.2552+F8</f>
        <v>565.23138199999994</v>
      </c>
      <c r="G7" s="17">
        <f>428.199174+G8</f>
        <v>512.17535599999997</v>
      </c>
      <c r="H7" s="17">
        <f>325.0041+H8</f>
        <v>388.7627</v>
      </c>
      <c r="I7" s="17">
        <f>72.145362+I8</f>
        <v>86.061360000000008</v>
      </c>
      <c r="J7" s="17">
        <f>31.049712+J8</f>
        <v>37.351295999999998</v>
      </c>
      <c r="K7" s="17"/>
      <c r="L7" s="17">
        <v>53.056026000000003</v>
      </c>
      <c r="M7" s="17">
        <v>53.056026000000003</v>
      </c>
      <c r="N7" s="17"/>
    </row>
    <row r="8" spans="1:14" ht="22.8" customHeight="1">
      <c r="A8" s="11"/>
      <c r="B8" s="11"/>
      <c r="C8" s="11"/>
      <c r="D8" s="34" t="s">
        <v>705</v>
      </c>
      <c r="E8" s="34" t="s">
        <v>704</v>
      </c>
      <c r="F8" s="17">
        <v>83.976181999999994</v>
      </c>
      <c r="G8" s="17">
        <v>83.976181999999994</v>
      </c>
      <c r="H8" s="17">
        <v>63.758600000000001</v>
      </c>
      <c r="I8" s="17">
        <v>13.915998</v>
      </c>
      <c r="J8" s="17">
        <v>6.3015840000000001</v>
      </c>
      <c r="K8" s="17"/>
      <c r="L8" s="17"/>
      <c r="M8" s="17"/>
      <c r="N8" s="17"/>
    </row>
    <row r="9" spans="1:14" ht="22.8" customHeight="1">
      <c r="A9" s="36" t="s">
        <v>181</v>
      </c>
      <c r="B9" s="36" t="s">
        <v>184</v>
      </c>
      <c r="C9" s="36" t="s">
        <v>184</v>
      </c>
      <c r="D9" s="37" t="s">
        <v>706</v>
      </c>
      <c r="E9" s="13" t="s">
        <v>253</v>
      </c>
      <c r="F9" s="12">
        <v>8.4021120000000007</v>
      </c>
      <c r="G9" s="12">
        <v>8.4021120000000007</v>
      </c>
      <c r="H9" s="14"/>
      <c r="I9" s="14">
        <v>8.4021120000000007</v>
      </c>
      <c r="J9" s="14"/>
      <c r="K9" s="17"/>
      <c r="L9" s="17"/>
      <c r="M9" s="17"/>
      <c r="N9" s="17"/>
    </row>
    <row r="10" spans="1:14" ht="22.8" customHeight="1">
      <c r="A10" s="36" t="s">
        <v>181</v>
      </c>
      <c r="B10" s="36" t="s">
        <v>189</v>
      </c>
      <c r="C10" s="36" t="s">
        <v>189</v>
      </c>
      <c r="D10" s="37" t="s">
        <v>706</v>
      </c>
      <c r="E10" s="13" t="s">
        <v>254</v>
      </c>
      <c r="F10" s="12">
        <v>0.52513200000000004</v>
      </c>
      <c r="G10" s="12">
        <v>0.52513200000000004</v>
      </c>
      <c r="H10" s="14"/>
      <c r="I10" s="14">
        <v>0.52513200000000004</v>
      </c>
      <c r="J10" s="14"/>
      <c r="K10" s="17"/>
      <c r="L10" s="17"/>
      <c r="M10" s="17"/>
      <c r="N10" s="17"/>
    </row>
    <row r="11" spans="1:14" ht="22.8" customHeight="1">
      <c r="A11" s="36" t="s">
        <v>194</v>
      </c>
      <c r="B11" s="36" t="s">
        <v>197</v>
      </c>
      <c r="C11" s="36" t="s">
        <v>217</v>
      </c>
      <c r="D11" s="37" t="s">
        <v>706</v>
      </c>
      <c r="E11" s="13" t="s">
        <v>260</v>
      </c>
      <c r="F11" s="12">
        <v>4.463622</v>
      </c>
      <c r="G11" s="12">
        <v>4.463622</v>
      </c>
      <c r="H11" s="14"/>
      <c r="I11" s="14">
        <v>4.463622</v>
      </c>
      <c r="J11" s="14"/>
      <c r="K11" s="17"/>
      <c r="L11" s="17"/>
      <c r="M11" s="17"/>
      <c r="N11" s="17"/>
    </row>
    <row r="12" spans="1:14" ht="22.8" customHeight="1">
      <c r="A12" s="36" t="s">
        <v>194</v>
      </c>
      <c r="B12" s="36" t="s">
        <v>197</v>
      </c>
      <c r="C12" s="36" t="s">
        <v>203</v>
      </c>
      <c r="D12" s="37" t="s">
        <v>706</v>
      </c>
      <c r="E12" s="13" t="s">
        <v>256</v>
      </c>
      <c r="F12" s="12">
        <v>0.52513200000000004</v>
      </c>
      <c r="G12" s="12">
        <v>0.52513200000000004</v>
      </c>
      <c r="H12" s="14"/>
      <c r="I12" s="14">
        <v>0.52513200000000004</v>
      </c>
      <c r="J12" s="14"/>
      <c r="K12" s="17"/>
      <c r="L12" s="17"/>
      <c r="M12" s="17"/>
      <c r="N12" s="17"/>
    </row>
    <row r="13" spans="1:14" ht="22.8" customHeight="1">
      <c r="A13" s="36" t="s">
        <v>206</v>
      </c>
      <c r="B13" s="36" t="s">
        <v>200</v>
      </c>
      <c r="C13" s="36" t="s">
        <v>211</v>
      </c>
      <c r="D13" s="37" t="s">
        <v>706</v>
      </c>
      <c r="E13" s="13" t="s">
        <v>257</v>
      </c>
      <c r="F13" s="12">
        <v>63.758600000000001</v>
      </c>
      <c r="G13" s="12">
        <v>63.758600000000001</v>
      </c>
      <c r="H13" s="14">
        <v>63.758600000000001</v>
      </c>
      <c r="I13" s="14"/>
      <c r="J13" s="14"/>
      <c r="K13" s="17"/>
      <c r="L13" s="17"/>
      <c r="M13" s="17"/>
      <c r="N13" s="17"/>
    </row>
    <row r="14" spans="1:14" ht="22.8" customHeight="1">
      <c r="A14" s="36" t="s">
        <v>214</v>
      </c>
      <c r="B14" s="36" t="s">
        <v>217</v>
      </c>
      <c r="C14" s="36" t="s">
        <v>200</v>
      </c>
      <c r="D14" s="37" t="s">
        <v>706</v>
      </c>
      <c r="E14" s="13" t="s">
        <v>258</v>
      </c>
      <c r="F14" s="12">
        <v>6.3015840000000001</v>
      </c>
      <c r="G14" s="12">
        <v>6.3015840000000001</v>
      </c>
      <c r="H14" s="14"/>
      <c r="I14" s="14"/>
      <c r="J14" s="14">
        <v>6.3015840000000001</v>
      </c>
      <c r="K14" s="17"/>
      <c r="L14" s="17"/>
      <c r="M14" s="17"/>
      <c r="N14" s="17"/>
    </row>
    <row r="15" spans="1:14" ht="22.8" customHeight="1">
      <c r="A15" s="11"/>
      <c r="B15" s="11"/>
      <c r="C15" s="11"/>
      <c r="D15" s="34" t="s">
        <v>156</v>
      </c>
      <c r="E15" s="34" t="s">
        <v>157</v>
      </c>
      <c r="F15" s="17">
        <v>70.671183999999997</v>
      </c>
      <c r="G15" s="17">
        <v>70.671183999999997</v>
      </c>
      <c r="H15" s="17">
        <v>53.677900000000001</v>
      </c>
      <c r="I15" s="17">
        <v>11.696676</v>
      </c>
      <c r="J15" s="17">
        <v>5.296608</v>
      </c>
      <c r="K15" s="17"/>
      <c r="L15" s="17"/>
      <c r="M15" s="17"/>
      <c r="N15" s="17"/>
    </row>
    <row r="16" spans="1:14" ht="22.8" customHeight="1">
      <c r="A16" s="36" t="s">
        <v>181</v>
      </c>
      <c r="B16" s="36" t="s">
        <v>184</v>
      </c>
      <c r="C16" s="36" t="s">
        <v>184</v>
      </c>
      <c r="D16" s="37" t="s">
        <v>252</v>
      </c>
      <c r="E16" s="13" t="s">
        <v>253</v>
      </c>
      <c r="F16" s="12">
        <v>7.062144</v>
      </c>
      <c r="G16" s="12">
        <v>7.062144</v>
      </c>
      <c r="H16" s="14"/>
      <c r="I16" s="14">
        <v>7.062144</v>
      </c>
      <c r="J16" s="14"/>
      <c r="K16" s="14"/>
      <c r="L16" s="12"/>
      <c r="M16" s="14"/>
      <c r="N16" s="14"/>
    </row>
    <row r="17" spans="1:14" ht="22.8" customHeight="1">
      <c r="A17" s="36" t="s">
        <v>181</v>
      </c>
      <c r="B17" s="36" t="s">
        <v>189</v>
      </c>
      <c r="C17" s="36" t="s">
        <v>189</v>
      </c>
      <c r="D17" s="37" t="s">
        <v>252</v>
      </c>
      <c r="E17" s="13" t="s">
        <v>254</v>
      </c>
      <c r="F17" s="12">
        <v>0.441384</v>
      </c>
      <c r="G17" s="12">
        <v>0.441384</v>
      </c>
      <c r="H17" s="14"/>
      <c r="I17" s="14">
        <v>0.441384</v>
      </c>
      <c r="J17" s="14"/>
      <c r="K17" s="14"/>
      <c r="L17" s="12"/>
      <c r="M17" s="14"/>
      <c r="N17" s="14"/>
    </row>
    <row r="18" spans="1:14" ht="22.8" customHeight="1">
      <c r="A18" s="36" t="s">
        <v>194</v>
      </c>
      <c r="B18" s="36" t="s">
        <v>197</v>
      </c>
      <c r="C18" s="36" t="s">
        <v>200</v>
      </c>
      <c r="D18" s="37" t="s">
        <v>252</v>
      </c>
      <c r="E18" s="13" t="s">
        <v>255</v>
      </c>
      <c r="F18" s="12">
        <v>3.7517640000000001</v>
      </c>
      <c r="G18" s="12">
        <v>3.7517640000000001</v>
      </c>
      <c r="H18" s="14"/>
      <c r="I18" s="14">
        <v>3.7517640000000001</v>
      </c>
      <c r="J18" s="14"/>
      <c r="K18" s="14"/>
      <c r="L18" s="12"/>
      <c r="M18" s="14"/>
      <c r="N18" s="14"/>
    </row>
    <row r="19" spans="1:14" ht="22.8" customHeight="1">
      <c r="A19" s="36" t="s">
        <v>194</v>
      </c>
      <c r="B19" s="36" t="s">
        <v>197</v>
      </c>
      <c r="C19" s="36" t="s">
        <v>203</v>
      </c>
      <c r="D19" s="37" t="s">
        <v>252</v>
      </c>
      <c r="E19" s="13" t="s">
        <v>256</v>
      </c>
      <c r="F19" s="12">
        <v>0.441384</v>
      </c>
      <c r="G19" s="12">
        <v>0.441384</v>
      </c>
      <c r="H19" s="14"/>
      <c r="I19" s="14">
        <v>0.441384</v>
      </c>
      <c r="J19" s="14"/>
      <c r="K19" s="14"/>
      <c r="L19" s="12"/>
      <c r="M19" s="14"/>
      <c r="N19" s="14"/>
    </row>
    <row r="20" spans="1:14" ht="22.8" customHeight="1">
      <c r="A20" s="36" t="s">
        <v>206</v>
      </c>
      <c r="B20" s="36" t="s">
        <v>200</v>
      </c>
      <c r="C20" s="36" t="s">
        <v>211</v>
      </c>
      <c r="D20" s="37" t="s">
        <v>252</v>
      </c>
      <c r="E20" s="13" t="s">
        <v>257</v>
      </c>
      <c r="F20" s="12">
        <v>53.677900000000001</v>
      </c>
      <c r="G20" s="12">
        <v>53.677900000000001</v>
      </c>
      <c r="H20" s="14">
        <v>53.677900000000001</v>
      </c>
      <c r="I20" s="14"/>
      <c r="J20" s="14"/>
      <c r="K20" s="14"/>
      <c r="L20" s="12"/>
      <c r="M20" s="14"/>
      <c r="N20" s="14"/>
    </row>
    <row r="21" spans="1:14" ht="22.8" customHeight="1">
      <c r="A21" s="36" t="s">
        <v>214</v>
      </c>
      <c r="B21" s="36" t="s">
        <v>217</v>
      </c>
      <c r="C21" s="36" t="s">
        <v>200</v>
      </c>
      <c r="D21" s="37" t="s">
        <v>252</v>
      </c>
      <c r="E21" s="13" t="s">
        <v>258</v>
      </c>
      <c r="F21" s="12">
        <v>5.296608</v>
      </c>
      <c r="G21" s="12">
        <v>5.296608</v>
      </c>
      <c r="H21" s="14"/>
      <c r="I21" s="14"/>
      <c r="J21" s="14">
        <v>5.296608</v>
      </c>
      <c r="K21" s="14"/>
      <c r="L21" s="12"/>
      <c r="M21" s="14"/>
      <c r="N21" s="14"/>
    </row>
    <row r="22" spans="1:14" ht="22.8" customHeight="1">
      <c r="A22" s="11"/>
      <c r="B22" s="11"/>
      <c r="C22" s="11"/>
      <c r="D22" s="34" t="s">
        <v>158</v>
      </c>
      <c r="E22" s="34" t="s">
        <v>159</v>
      </c>
      <c r="F22" s="17">
        <v>77.869326000000001</v>
      </c>
      <c r="G22" s="17">
        <v>77.869326000000001</v>
      </c>
      <c r="H22" s="17">
        <v>59.078400000000002</v>
      </c>
      <c r="I22" s="17">
        <v>12.934013999999999</v>
      </c>
      <c r="J22" s="17">
        <v>5.8569120000000003</v>
      </c>
      <c r="K22" s="17"/>
      <c r="L22" s="17"/>
      <c r="M22" s="17"/>
      <c r="N22" s="17"/>
    </row>
    <row r="23" spans="1:14" ht="22.8" customHeight="1">
      <c r="A23" s="36" t="s">
        <v>181</v>
      </c>
      <c r="B23" s="36" t="s">
        <v>184</v>
      </c>
      <c r="C23" s="36" t="s">
        <v>184</v>
      </c>
      <c r="D23" s="37" t="s">
        <v>259</v>
      </c>
      <c r="E23" s="13" t="s">
        <v>253</v>
      </c>
      <c r="F23" s="12">
        <v>7.8092160000000002</v>
      </c>
      <c r="G23" s="12">
        <v>7.8092160000000002</v>
      </c>
      <c r="H23" s="14"/>
      <c r="I23" s="14">
        <v>7.8092160000000002</v>
      </c>
      <c r="J23" s="14"/>
      <c r="K23" s="14"/>
      <c r="L23" s="12"/>
      <c r="M23" s="14"/>
      <c r="N23" s="14"/>
    </row>
    <row r="24" spans="1:14" ht="22.8" customHeight="1">
      <c r="A24" s="36" t="s">
        <v>181</v>
      </c>
      <c r="B24" s="36" t="s">
        <v>189</v>
      </c>
      <c r="C24" s="36" t="s">
        <v>189</v>
      </c>
      <c r="D24" s="37" t="s">
        <v>259</v>
      </c>
      <c r="E24" s="13" t="s">
        <v>254</v>
      </c>
      <c r="F24" s="12">
        <v>0.48807600000000001</v>
      </c>
      <c r="G24" s="12">
        <v>0.48807600000000001</v>
      </c>
      <c r="H24" s="14"/>
      <c r="I24" s="14">
        <v>0.48807600000000001</v>
      </c>
      <c r="J24" s="14"/>
      <c r="K24" s="14"/>
      <c r="L24" s="12"/>
      <c r="M24" s="14"/>
      <c r="N24" s="14"/>
    </row>
    <row r="25" spans="1:14" ht="22.8" customHeight="1">
      <c r="A25" s="36" t="s">
        <v>194</v>
      </c>
      <c r="B25" s="36" t="s">
        <v>197</v>
      </c>
      <c r="C25" s="36" t="s">
        <v>217</v>
      </c>
      <c r="D25" s="37" t="s">
        <v>259</v>
      </c>
      <c r="E25" s="13" t="s">
        <v>260</v>
      </c>
      <c r="F25" s="12">
        <v>4.1486460000000003</v>
      </c>
      <c r="G25" s="12">
        <v>4.1486460000000003</v>
      </c>
      <c r="H25" s="14"/>
      <c r="I25" s="14">
        <v>4.1486460000000003</v>
      </c>
      <c r="J25" s="14"/>
      <c r="K25" s="14"/>
      <c r="L25" s="12"/>
      <c r="M25" s="14"/>
      <c r="N25" s="14"/>
    </row>
    <row r="26" spans="1:14" ht="22.8" customHeight="1">
      <c r="A26" s="36" t="s">
        <v>194</v>
      </c>
      <c r="B26" s="36" t="s">
        <v>197</v>
      </c>
      <c r="C26" s="36" t="s">
        <v>203</v>
      </c>
      <c r="D26" s="37" t="s">
        <v>259</v>
      </c>
      <c r="E26" s="13" t="s">
        <v>256</v>
      </c>
      <c r="F26" s="12">
        <v>0.48807600000000001</v>
      </c>
      <c r="G26" s="12">
        <v>0.48807600000000001</v>
      </c>
      <c r="H26" s="14"/>
      <c r="I26" s="14">
        <v>0.48807600000000001</v>
      </c>
      <c r="J26" s="14"/>
      <c r="K26" s="14"/>
      <c r="L26" s="12"/>
      <c r="M26" s="14"/>
      <c r="N26" s="14"/>
    </row>
    <row r="27" spans="1:14" ht="22.8" customHeight="1">
      <c r="A27" s="36" t="s">
        <v>206</v>
      </c>
      <c r="B27" s="36" t="s">
        <v>200</v>
      </c>
      <c r="C27" s="36" t="s">
        <v>211</v>
      </c>
      <c r="D27" s="37" t="s">
        <v>259</v>
      </c>
      <c r="E27" s="13" t="s">
        <v>257</v>
      </c>
      <c r="F27" s="12">
        <v>59.078400000000002</v>
      </c>
      <c r="G27" s="12">
        <v>59.078400000000002</v>
      </c>
      <c r="H27" s="14">
        <v>59.078400000000002</v>
      </c>
      <c r="I27" s="14"/>
      <c r="J27" s="14"/>
      <c r="K27" s="14"/>
      <c r="L27" s="12"/>
      <c r="M27" s="14"/>
      <c r="N27" s="14"/>
    </row>
    <row r="28" spans="1:14" ht="22.8" customHeight="1">
      <c r="A28" s="36" t="s">
        <v>214</v>
      </c>
      <c r="B28" s="36" t="s">
        <v>217</v>
      </c>
      <c r="C28" s="36" t="s">
        <v>200</v>
      </c>
      <c r="D28" s="37" t="s">
        <v>259</v>
      </c>
      <c r="E28" s="13" t="s">
        <v>258</v>
      </c>
      <c r="F28" s="12">
        <v>5.8569120000000003</v>
      </c>
      <c r="G28" s="12">
        <v>5.8569120000000003</v>
      </c>
      <c r="H28" s="14"/>
      <c r="I28" s="14"/>
      <c r="J28" s="14">
        <v>5.8569120000000003</v>
      </c>
      <c r="K28" s="14"/>
      <c r="L28" s="12"/>
      <c r="M28" s="14"/>
      <c r="N28" s="14"/>
    </row>
    <row r="29" spans="1:14" ht="22.8" customHeight="1">
      <c r="A29" s="11"/>
      <c r="B29" s="11"/>
      <c r="C29" s="11"/>
      <c r="D29" s="34" t="s">
        <v>160</v>
      </c>
      <c r="E29" s="34" t="s">
        <v>161</v>
      </c>
      <c r="F29" s="17">
        <v>61.533625999999998</v>
      </c>
      <c r="G29" s="17">
        <v>8.4776000000000007</v>
      </c>
      <c r="H29" s="17">
        <v>8.4776000000000007</v>
      </c>
      <c r="I29" s="17"/>
      <c r="J29" s="17"/>
      <c r="K29" s="17"/>
      <c r="L29" s="17">
        <v>53.056026000000003</v>
      </c>
      <c r="M29" s="17">
        <v>53.056026000000003</v>
      </c>
      <c r="N29" s="17"/>
    </row>
    <row r="30" spans="1:14" ht="22.8" customHeight="1">
      <c r="A30" s="36" t="s">
        <v>181</v>
      </c>
      <c r="B30" s="36" t="s">
        <v>184</v>
      </c>
      <c r="C30" s="36" t="s">
        <v>184</v>
      </c>
      <c r="D30" s="37" t="s">
        <v>262</v>
      </c>
      <c r="E30" s="13" t="s">
        <v>253</v>
      </c>
      <c r="F30" s="12">
        <v>6.1292160000000004</v>
      </c>
      <c r="G30" s="12"/>
      <c r="H30" s="14"/>
      <c r="I30" s="14"/>
      <c r="J30" s="14"/>
      <c r="K30" s="14"/>
      <c r="L30" s="12">
        <v>6.1292160000000004</v>
      </c>
      <c r="M30" s="14">
        <v>6.1292160000000004</v>
      </c>
      <c r="N30" s="14"/>
    </row>
    <row r="31" spans="1:14" ht="22.8" customHeight="1">
      <c r="A31" s="36" t="s">
        <v>181</v>
      </c>
      <c r="B31" s="36" t="s">
        <v>189</v>
      </c>
      <c r="C31" s="36" t="s">
        <v>189</v>
      </c>
      <c r="D31" s="37" t="s">
        <v>262</v>
      </c>
      <c r="E31" s="13" t="s">
        <v>254</v>
      </c>
      <c r="F31" s="12">
        <v>0.38307600000000003</v>
      </c>
      <c r="G31" s="12"/>
      <c r="H31" s="14"/>
      <c r="I31" s="14"/>
      <c r="J31" s="14"/>
      <c r="K31" s="14"/>
      <c r="L31" s="12">
        <v>0.38307600000000003</v>
      </c>
      <c r="M31" s="14">
        <v>0.38307600000000003</v>
      </c>
      <c r="N31" s="14"/>
    </row>
    <row r="32" spans="1:14" ht="22.8" customHeight="1">
      <c r="A32" s="36" t="s">
        <v>194</v>
      </c>
      <c r="B32" s="36" t="s">
        <v>197</v>
      </c>
      <c r="C32" s="36" t="s">
        <v>217</v>
      </c>
      <c r="D32" s="37" t="s">
        <v>262</v>
      </c>
      <c r="E32" s="13" t="s">
        <v>260</v>
      </c>
      <c r="F32" s="12">
        <v>3.2561460000000002</v>
      </c>
      <c r="G32" s="12"/>
      <c r="H32" s="14"/>
      <c r="I32" s="14"/>
      <c r="J32" s="14"/>
      <c r="K32" s="14"/>
      <c r="L32" s="12">
        <v>3.2561460000000002</v>
      </c>
      <c r="M32" s="14">
        <v>3.2561460000000002</v>
      </c>
      <c r="N32" s="14"/>
    </row>
    <row r="33" spans="1:14" ht="22.8" customHeight="1">
      <c r="A33" s="36" t="s">
        <v>194</v>
      </c>
      <c r="B33" s="36" t="s">
        <v>197</v>
      </c>
      <c r="C33" s="36" t="s">
        <v>203</v>
      </c>
      <c r="D33" s="37" t="s">
        <v>262</v>
      </c>
      <c r="E33" s="13" t="s">
        <v>256</v>
      </c>
      <c r="F33" s="12">
        <v>0.38307600000000003</v>
      </c>
      <c r="G33" s="12"/>
      <c r="H33" s="14"/>
      <c r="I33" s="14"/>
      <c r="J33" s="14"/>
      <c r="K33" s="14"/>
      <c r="L33" s="12">
        <v>0.38307600000000003</v>
      </c>
      <c r="M33" s="14">
        <v>0.38307600000000003</v>
      </c>
      <c r="N33" s="14"/>
    </row>
    <row r="34" spans="1:14" ht="22.8" customHeight="1">
      <c r="A34" s="36" t="s">
        <v>206</v>
      </c>
      <c r="B34" s="36" t="s">
        <v>200</v>
      </c>
      <c r="C34" s="36" t="s">
        <v>211</v>
      </c>
      <c r="D34" s="37" t="s">
        <v>262</v>
      </c>
      <c r="E34" s="13" t="s">
        <v>257</v>
      </c>
      <c r="F34" s="12">
        <v>46.785200000000003</v>
      </c>
      <c r="G34" s="12">
        <v>8.4776000000000007</v>
      </c>
      <c r="H34" s="14">
        <v>8.4776000000000007</v>
      </c>
      <c r="I34" s="14"/>
      <c r="J34" s="14"/>
      <c r="K34" s="14"/>
      <c r="L34" s="12">
        <v>38.307600000000001</v>
      </c>
      <c r="M34" s="14">
        <v>38.307600000000001</v>
      </c>
      <c r="N34" s="14"/>
    </row>
    <row r="35" spans="1:14" ht="22.8" customHeight="1">
      <c r="A35" s="36" t="s">
        <v>214</v>
      </c>
      <c r="B35" s="36" t="s">
        <v>217</v>
      </c>
      <c r="C35" s="36" t="s">
        <v>200</v>
      </c>
      <c r="D35" s="37" t="s">
        <v>262</v>
      </c>
      <c r="E35" s="13" t="s">
        <v>258</v>
      </c>
      <c r="F35" s="12">
        <v>4.5969119999999997</v>
      </c>
      <c r="G35" s="12"/>
      <c r="H35" s="14"/>
      <c r="I35" s="14"/>
      <c r="J35" s="14"/>
      <c r="K35" s="14"/>
      <c r="L35" s="12">
        <v>4.5969119999999997</v>
      </c>
      <c r="M35" s="14">
        <v>4.5969119999999997</v>
      </c>
      <c r="N35" s="14"/>
    </row>
    <row r="36" spans="1:14" ht="22.8" customHeight="1">
      <c r="A36" s="11"/>
      <c r="B36" s="11"/>
      <c r="C36" s="11"/>
      <c r="D36" s="34" t="s">
        <v>162</v>
      </c>
      <c r="E36" s="34" t="s">
        <v>163</v>
      </c>
      <c r="F36" s="17">
        <v>75.650754000000006</v>
      </c>
      <c r="G36" s="17">
        <v>75.650754000000006</v>
      </c>
      <c r="H36" s="17">
        <v>54.857999999999997</v>
      </c>
      <c r="I36" s="17">
        <v>15.426882000000001</v>
      </c>
      <c r="J36" s="17">
        <v>5.3658720000000004</v>
      </c>
      <c r="K36" s="17"/>
      <c r="L36" s="17"/>
      <c r="M36" s="17"/>
      <c r="N36" s="17"/>
    </row>
    <row r="37" spans="1:14" ht="22.8" customHeight="1">
      <c r="A37" s="36" t="s">
        <v>181</v>
      </c>
      <c r="B37" s="36" t="s">
        <v>184</v>
      </c>
      <c r="C37" s="36" t="s">
        <v>184</v>
      </c>
      <c r="D37" s="37" t="s">
        <v>263</v>
      </c>
      <c r="E37" s="13" t="s">
        <v>253</v>
      </c>
      <c r="F37" s="12">
        <v>7.154496</v>
      </c>
      <c r="G37" s="12">
        <v>7.154496</v>
      </c>
      <c r="H37" s="14"/>
      <c r="I37" s="14">
        <v>7.154496</v>
      </c>
      <c r="J37" s="14"/>
      <c r="K37" s="14"/>
      <c r="L37" s="12"/>
      <c r="M37" s="14"/>
      <c r="N37" s="14"/>
    </row>
    <row r="38" spans="1:14" ht="22.8" customHeight="1">
      <c r="A38" s="36" t="s">
        <v>181</v>
      </c>
      <c r="B38" s="36" t="s">
        <v>184</v>
      </c>
      <c r="C38" s="36" t="s">
        <v>229</v>
      </c>
      <c r="D38" s="37" t="s">
        <v>263</v>
      </c>
      <c r="E38" s="13" t="s">
        <v>264</v>
      </c>
      <c r="F38" s="12">
        <v>3.577248</v>
      </c>
      <c r="G38" s="12">
        <v>3.577248</v>
      </c>
      <c r="H38" s="14"/>
      <c r="I38" s="14">
        <v>3.577248</v>
      </c>
      <c r="J38" s="14"/>
      <c r="K38" s="14"/>
      <c r="L38" s="12"/>
      <c r="M38" s="14"/>
      <c r="N38" s="14"/>
    </row>
    <row r="39" spans="1:14" ht="22.8" customHeight="1">
      <c r="A39" s="36" t="s">
        <v>181</v>
      </c>
      <c r="B39" s="36" t="s">
        <v>189</v>
      </c>
      <c r="C39" s="36" t="s">
        <v>189</v>
      </c>
      <c r="D39" s="37" t="s">
        <v>263</v>
      </c>
      <c r="E39" s="13" t="s">
        <v>254</v>
      </c>
      <c r="F39" s="12">
        <v>0.447156</v>
      </c>
      <c r="G39" s="12">
        <v>0.447156</v>
      </c>
      <c r="H39" s="14"/>
      <c r="I39" s="14">
        <v>0.447156</v>
      </c>
      <c r="J39" s="14"/>
      <c r="K39" s="14"/>
      <c r="L39" s="12"/>
      <c r="M39" s="14"/>
      <c r="N39" s="14"/>
    </row>
    <row r="40" spans="1:14" ht="22.8" customHeight="1">
      <c r="A40" s="36" t="s">
        <v>194</v>
      </c>
      <c r="B40" s="36" t="s">
        <v>197</v>
      </c>
      <c r="C40" s="36" t="s">
        <v>217</v>
      </c>
      <c r="D40" s="37" t="s">
        <v>263</v>
      </c>
      <c r="E40" s="13" t="s">
        <v>260</v>
      </c>
      <c r="F40" s="12">
        <v>3.8008259999999998</v>
      </c>
      <c r="G40" s="12">
        <v>3.8008259999999998</v>
      </c>
      <c r="H40" s="14"/>
      <c r="I40" s="14">
        <v>3.8008259999999998</v>
      </c>
      <c r="J40" s="14"/>
      <c r="K40" s="14"/>
      <c r="L40" s="12"/>
      <c r="M40" s="14"/>
      <c r="N40" s="14"/>
    </row>
    <row r="41" spans="1:14" ht="22.8" customHeight="1">
      <c r="A41" s="36" t="s">
        <v>194</v>
      </c>
      <c r="B41" s="36" t="s">
        <v>197</v>
      </c>
      <c r="C41" s="36" t="s">
        <v>203</v>
      </c>
      <c r="D41" s="37" t="s">
        <v>263</v>
      </c>
      <c r="E41" s="13" t="s">
        <v>256</v>
      </c>
      <c r="F41" s="12">
        <v>0.447156</v>
      </c>
      <c r="G41" s="12">
        <v>0.447156</v>
      </c>
      <c r="H41" s="14"/>
      <c r="I41" s="14">
        <v>0.447156</v>
      </c>
      <c r="J41" s="14"/>
      <c r="K41" s="14"/>
      <c r="L41" s="12"/>
      <c r="M41" s="14"/>
      <c r="N41" s="14"/>
    </row>
    <row r="42" spans="1:14" ht="22.8" customHeight="1">
      <c r="A42" s="36" t="s">
        <v>206</v>
      </c>
      <c r="B42" s="36" t="s">
        <v>200</v>
      </c>
      <c r="C42" s="36" t="s">
        <v>211</v>
      </c>
      <c r="D42" s="37" t="s">
        <v>263</v>
      </c>
      <c r="E42" s="13" t="s">
        <v>257</v>
      </c>
      <c r="F42" s="12">
        <v>54.857999999999997</v>
      </c>
      <c r="G42" s="12">
        <v>54.857999999999997</v>
      </c>
      <c r="H42" s="14">
        <v>54.857999999999997</v>
      </c>
      <c r="I42" s="14"/>
      <c r="J42" s="14"/>
      <c r="K42" s="14"/>
      <c r="L42" s="12"/>
      <c r="M42" s="14"/>
      <c r="N42" s="14"/>
    </row>
    <row r="43" spans="1:14" ht="22.8" customHeight="1">
      <c r="A43" s="36" t="s">
        <v>214</v>
      </c>
      <c r="B43" s="36" t="s">
        <v>217</v>
      </c>
      <c r="C43" s="36" t="s">
        <v>200</v>
      </c>
      <c r="D43" s="37" t="s">
        <v>263</v>
      </c>
      <c r="E43" s="13" t="s">
        <v>258</v>
      </c>
      <c r="F43" s="12">
        <v>5.3658720000000004</v>
      </c>
      <c r="G43" s="12">
        <v>5.3658720000000004</v>
      </c>
      <c r="H43" s="14"/>
      <c r="I43" s="14"/>
      <c r="J43" s="14">
        <v>5.3658720000000004</v>
      </c>
      <c r="K43" s="14"/>
      <c r="L43" s="12"/>
      <c r="M43" s="14"/>
      <c r="N43" s="14"/>
    </row>
    <row r="44" spans="1:14" ht="22.8" customHeight="1">
      <c r="A44" s="11"/>
      <c r="B44" s="11"/>
      <c r="C44" s="11"/>
      <c r="D44" s="34" t="s">
        <v>164</v>
      </c>
      <c r="E44" s="34" t="s">
        <v>165</v>
      </c>
      <c r="F44" s="17">
        <v>93.718664000000004</v>
      </c>
      <c r="G44" s="17">
        <v>93.718664000000004</v>
      </c>
      <c r="H44" s="17">
        <v>71.393900000000002</v>
      </c>
      <c r="I44" s="17">
        <v>15.366396</v>
      </c>
      <c r="J44" s="17">
        <v>6.9583680000000001</v>
      </c>
      <c r="K44" s="17"/>
      <c r="L44" s="17"/>
      <c r="M44" s="17"/>
      <c r="N44" s="17"/>
    </row>
    <row r="45" spans="1:14" ht="22.8" customHeight="1">
      <c r="A45" s="36" t="s">
        <v>181</v>
      </c>
      <c r="B45" s="36" t="s">
        <v>184</v>
      </c>
      <c r="C45" s="36" t="s">
        <v>184</v>
      </c>
      <c r="D45" s="37" t="s">
        <v>265</v>
      </c>
      <c r="E45" s="13" t="s">
        <v>253</v>
      </c>
      <c r="F45" s="12">
        <v>9.2778240000000007</v>
      </c>
      <c r="G45" s="12">
        <v>9.2778240000000007</v>
      </c>
      <c r="H45" s="14"/>
      <c r="I45" s="14">
        <v>9.2778240000000007</v>
      </c>
      <c r="J45" s="14"/>
      <c r="K45" s="14"/>
      <c r="L45" s="12"/>
      <c r="M45" s="14"/>
      <c r="N45" s="14"/>
    </row>
    <row r="46" spans="1:14" ht="22.8" customHeight="1">
      <c r="A46" s="36" t="s">
        <v>181</v>
      </c>
      <c r="B46" s="36" t="s">
        <v>189</v>
      </c>
      <c r="C46" s="36" t="s">
        <v>189</v>
      </c>
      <c r="D46" s="37" t="s">
        <v>265</v>
      </c>
      <c r="E46" s="13" t="s">
        <v>254</v>
      </c>
      <c r="F46" s="12">
        <v>0.57986400000000005</v>
      </c>
      <c r="G46" s="12">
        <v>0.57986400000000005</v>
      </c>
      <c r="H46" s="14"/>
      <c r="I46" s="14">
        <v>0.57986400000000005</v>
      </c>
      <c r="J46" s="14"/>
      <c r="K46" s="14"/>
      <c r="L46" s="12"/>
      <c r="M46" s="14"/>
      <c r="N46" s="14"/>
    </row>
    <row r="47" spans="1:14" ht="22.8" customHeight="1">
      <c r="A47" s="36" t="s">
        <v>194</v>
      </c>
      <c r="B47" s="36" t="s">
        <v>197</v>
      </c>
      <c r="C47" s="36" t="s">
        <v>217</v>
      </c>
      <c r="D47" s="37" t="s">
        <v>265</v>
      </c>
      <c r="E47" s="13" t="s">
        <v>260</v>
      </c>
      <c r="F47" s="12">
        <v>4.9288439999999998</v>
      </c>
      <c r="G47" s="12">
        <v>4.9288439999999998</v>
      </c>
      <c r="H47" s="14"/>
      <c r="I47" s="14">
        <v>4.9288439999999998</v>
      </c>
      <c r="J47" s="14"/>
      <c r="K47" s="14"/>
      <c r="L47" s="12"/>
      <c r="M47" s="14"/>
      <c r="N47" s="14"/>
    </row>
    <row r="48" spans="1:14" ht="22.8" customHeight="1">
      <c r="A48" s="36" t="s">
        <v>194</v>
      </c>
      <c r="B48" s="36" t="s">
        <v>197</v>
      </c>
      <c r="C48" s="36" t="s">
        <v>203</v>
      </c>
      <c r="D48" s="37" t="s">
        <v>265</v>
      </c>
      <c r="E48" s="13" t="s">
        <v>256</v>
      </c>
      <c r="F48" s="12">
        <v>0.57986400000000005</v>
      </c>
      <c r="G48" s="12">
        <v>0.57986400000000005</v>
      </c>
      <c r="H48" s="14"/>
      <c r="I48" s="14">
        <v>0.57986400000000005</v>
      </c>
      <c r="J48" s="14"/>
      <c r="K48" s="14"/>
      <c r="L48" s="12"/>
      <c r="M48" s="14"/>
      <c r="N48" s="14"/>
    </row>
    <row r="49" spans="1:14" ht="22.8" customHeight="1">
      <c r="A49" s="36" t="s">
        <v>206</v>
      </c>
      <c r="B49" s="36" t="s">
        <v>200</v>
      </c>
      <c r="C49" s="36" t="s">
        <v>211</v>
      </c>
      <c r="D49" s="37" t="s">
        <v>265</v>
      </c>
      <c r="E49" s="13" t="s">
        <v>257</v>
      </c>
      <c r="F49" s="12">
        <v>71.393900000000002</v>
      </c>
      <c r="G49" s="12">
        <v>71.393900000000002</v>
      </c>
      <c r="H49" s="14">
        <v>71.393900000000002</v>
      </c>
      <c r="I49" s="14"/>
      <c r="J49" s="14"/>
      <c r="K49" s="14"/>
      <c r="L49" s="12"/>
      <c r="M49" s="14"/>
      <c r="N49" s="14"/>
    </row>
    <row r="50" spans="1:14" ht="22.8" customHeight="1">
      <c r="A50" s="36" t="s">
        <v>214</v>
      </c>
      <c r="B50" s="36" t="s">
        <v>217</v>
      </c>
      <c r="C50" s="36" t="s">
        <v>200</v>
      </c>
      <c r="D50" s="37" t="s">
        <v>265</v>
      </c>
      <c r="E50" s="13" t="s">
        <v>258</v>
      </c>
      <c r="F50" s="12">
        <v>6.9583680000000001</v>
      </c>
      <c r="G50" s="12">
        <v>6.9583680000000001</v>
      </c>
      <c r="H50" s="14"/>
      <c r="I50" s="14"/>
      <c r="J50" s="14">
        <v>6.9583680000000001</v>
      </c>
      <c r="K50" s="14"/>
      <c r="L50" s="12"/>
      <c r="M50" s="14"/>
      <c r="N50" s="14"/>
    </row>
    <row r="51" spans="1:14" ht="22.8" customHeight="1">
      <c r="A51" s="11"/>
      <c r="B51" s="11"/>
      <c r="C51" s="11"/>
      <c r="D51" s="34" t="s">
        <v>166</v>
      </c>
      <c r="E51" s="34" t="s">
        <v>167</v>
      </c>
      <c r="F51" s="17">
        <v>101.811646</v>
      </c>
      <c r="G51" s="17">
        <v>101.811646</v>
      </c>
      <c r="H51" s="17">
        <v>77.518299999999996</v>
      </c>
      <c r="I51" s="17">
        <v>16.721394</v>
      </c>
      <c r="J51" s="17">
        <v>7.5719519999999996</v>
      </c>
      <c r="K51" s="17"/>
      <c r="L51" s="17"/>
      <c r="M51" s="17"/>
      <c r="N51" s="17"/>
    </row>
    <row r="52" spans="1:14" ht="22.8" customHeight="1">
      <c r="A52" s="36" t="s">
        <v>181</v>
      </c>
      <c r="B52" s="36" t="s">
        <v>184</v>
      </c>
      <c r="C52" s="36" t="s">
        <v>184</v>
      </c>
      <c r="D52" s="37" t="s">
        <v>266</v>
      </c>
      <c r="E52" s="13" t="s">
        <v>253</v>
      </c>
      <c r="F52" s="12">
        <v>10.095936</v>
      </c>
      <c r="G52" s="12">
        <v>10.095936</v>
      </c>
      <c r="H52" s="14"/>
      <c r="I52" s="14">
        <v>10.095936</v>
      </c>
      <c r="J52" s="14"/>
      <c r="K52" s="14"/>
      <c r="L52" s="12"/>
      <c r="M52" s="14"/>
      <c r="N52" s="14"/>
    </row>
    <row r="53" spans="1:14" ht="22.8" customHeight="1">
      <c r="A53" s="36" t="s">
        <v>194</v>
      </c>
      <c r="B53" s="36" t="s">
        <v>197</v>
      </c>
      <c r="C53" s="36" t="s">
        <v>217</v>
      </c>
      <c r="D53" s="37" t="s">
        <v>266</v>
      </c>
      <c r="E53" s="13" t="s">
        <v>260</v>
      </c>
      <c r="F53" s="12">
        <v>5.3634659999999998</v>
      </c>
      <c r="G53" s="12">
        <v>5.3634659999999998</v>
      </c>
      <c r="H53" s="14"/>
      <c r="I53" s="14">
        <v>5.3634659999999998</v>
      </c>
      <c r="J53" s="14"/>
      <c r="K53" s="14"/>
      <c r="L53" s="12"/>
      <c r="M53" s="14"/>
      <c r="N53" s="14"/>
    </row>
    <row r="54" spans="1:14" ht="22.8" customHeight="1">
      <c r="A54" s="36" t="s">
        <v>194</v>
      </c>
      <c r="B54" s="36" t="s">
        <v>197</v>
      </c>
      <c r="C54" s="36" t="s">
        <v>203</v>
      </c>
      <c r="D54" s="37" t="s">
        <v>266</v>
      </c>
      <c r="E54" s="13" t="s">
        <v>256</v>
      </c>
      <c r="F54" s="12">
        <v>0.630996</v>
      </c>
      <c r="G54" s="12">
        <v>0.630996</v>
      </c>
      <c r="H54" s="14"/>
      <c r="I54" s="14">
        <v>0.630996</v>
      </c>
      <c r="J54" s="14"/>
      <c r="K54" s="14"/>
      <c r="L54" s="12"/>
      <c r="M54" s="14"/>
      <c r="N54" s="14"/>
    </row>
    <row r="55" spans="1:14" ht="22.8" customHeight="1">
      <c r="A55" s="36" t="s">
        <v>206</v>
      </c>
      <c r="B55" s="36" t="s">
        <v>200</v>
      </c>
      <c r="C55" s="36" t="s">
        <v>211</v>
      </c>
      <c r="D55" s="37" t="s">
        <v>266</v>
      </c>
      <c r="E55" s="13" t="s">
        <v>257</v>
      </c>
      <c r="F55" s="12">
        <v>78.149296000000007</v>
      </c>
      <c r="G55" s="12">
        <v>78.149296000000007</v>
      </c>
      <c r="H55" s="14">
        <v>77.518299999999996</v>
      </c>
      <c r="I55" s="14">
        <v>0.630996</v>
      </c>
      <c r="J55" s="14"/>
      <c r="K55" s="14"/>
      <c r="L55" s="12"/>
      <c r="M55" s="14"/>
      <c r="N55" s="14"/>
    </row>
    <row r="56" spans="1:14" ht="22.8" customHeight="1">
      <c r="A56" s="36" t="s">
        <v>214</v>
      </c>
      <c r="B56" s="36" t="s">
        <v>217</v>
      </c>
      <c r="C56" s="36" t="s">
        <v>200</v>
      </c>
      <c r="D56" s="37" t="s">
        <v>266</v>
      </c>
      <c r="E56" s="13" t="s">
        <v>258</v>
      </c>
      <c r="F56" s="12">
        <v>7.5719519999999996</v>
      </c>
      <c r="G56" s="12">
        <v>7.5719519999999996</v>
      </c>
      <c r="H56" s="14"/>
      <c r="I56" s="14"/>
      <c r="J56" s="14">
        <v>7.5719519999999996</v>
      </c>
      <c r="K56" s="14"/>
      <c r="L56" s="12"/>
      <c r="M56" s="14"/>
      <c r="N56" s="14"/>
    </row>
    <row r="57" spans="1:14" ht="16.350000000000001" customHeight="1">
      <c r="A57" s="59" t="s">
        <v>318</v>
      </c>
      <c r="B57" s="59"/>
      <c r="C57" s="59"/>
      <c r="D57" s="59"/>
      <c r="E57" s="59"/>
    </row>
  </sheetData>
  <mergeCells count="11">
    <mergeCell ref="A57:E57"/>
    <mergeCell ref="A4:C4"/>
    <mergeCell ref="D4:D5"/>
    <mergeCell ref="E4:E5"/>
    <mergeCell ref="F4:F5"/>
    <mergeCell ref="M1:N1"/>
    <mergeCell ref="A2:N2"/>
    <mergeCell ref="A3:L3"/>
    <mergeCell ref="M3:N3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57"/>
  <sheetViews>
    <sheetView workbookViewId="0">
      <selection activeCell="G15" sqref="G15"/>
    </sheetView>
  </sheetViews>
  <sheetFormatPr defaultColWidth="9.77734375" defaultRowHeight="14.4"/>
  <cols>
    <col min="1" max="1" width="4.21875" customWidth="1"/>
    <col min="2" max="2" width="4.44140625" customWidth="1"/>
    <col min="3" max="3" width="4.6640625" customWidth="1"/>
    <col min="4" max="4" width="8" customWidth="1"/>
    <col min="5" max="5" width="20.109375" customWidth="1"/>
    <col min="6" max="6" width="14" customWidth="1"/>
    <col min="7" max="12" width="7.6640625" customWidth="1"/>
    <col min="13" max="13" width="8.21875" customWidth="1"/>
    <col min="14" max="22" width="7.6640625" customWidth="1"/>
    <col min="23" max="23" width="9.77734375" customWidth="1"/>
  </cols>
  <sheetData>
    <row r="1" spans="1:22" ht="16.350000000000001" customHeight="1">
      <c r="A1" s="4"/>
      <c r="U1" s="56" t="s">
        <v>369</v>
      </c>
      <c r="V1" s="56"/>
    </row>
    <row r="2" spans="1:22" ht="49.95" customHeight="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5.05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6.7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268</v>
      </c>
      <c r="G4" s="54" t="s">
        <v>370</v>
      </c>
      <c r="H4" s="54"/>
      <c r="I4" s="54"/>
      <c r="J4" s="54"/>
      <c r="K4" s="54"/>
      <c r="L4" s="54" t="s">
        <v>371</v>
      </c>
      <c r="M4" s="54"/>
      <c r="N4" s="54"/>
      <c r="O4" s="54"/>
      <c r="P4" s="54"/>
      <c r="Q4" s="54"/>
      <c r="R4" s="54" t="s">
        <v>366</v>
      </c>
      <c r="S4" s="54" t="s">
        <v>372</v>
      </c>
      <c r="T4" s="54"/>
      <c r="U4" s="54"/>
      <c r="V4" s="54"/>
    </row>
    <row r="5" spans="1:22" ht="41.4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10" t="s">
        <v>136</v>
      </c>
      <c r="H5" s="10" t="s">
        <v>373</v>
      </c>
      <c r="I5" s="10" t="s">
        <v>374</v>
      </c>
      <c r="J5" s="10" t="s">
        <v>375</v>
      </c>
      <c r="K5" s="10" t="s">
        <v>376</v>
      </c>
      <c r="L5" s="10" t="s">
        <v>136</v>
      </c>
      <c r="M5" s="10" t="s">
        <v>377</v>
      </c>
      <c r="N5" s="10" t="s">
        <v>378</v>
      </c>
      <c r="O5" s="10" t="s">
        <v>379</v>
      </c>
      <c r="P5" s="10" t="s">
        <v>380</v>
      </c>
      <c r="Q5" s="10" t="s">
        <v>381</v>
      </c>
      <c r="R5" s="54"/>
      <c r="S5" s="10" t="s">
        <v>136</v>
      </c>
      <c r="T5" s="10" t="s">
        <v>382</v>
      </c>
      <c r="U5" s="10" t="s">
        <v>383</v>
      </c>
      <c r="V5" s="10" t="s">
        <v>367</v>
      </c>
    </row>
    <row r="6" spans="1:22" ht="22.8" customHeight="1">
      <c r="A6" s="11"/>
      <c r="B6" s="11"/>
      <c r="C6" s="11"/>
      <c r="D6" s="11"/>
      <c r="E6" s="11" t="s">
        <v>136</v>
      </c>
      <c r="F6" s="15">
        <f t="shared" ref="F6:K6" si="0">F7</f>
        <v>565.23138199999994</v>
      </c>
      <c r="G6" s="15">
        <f t="shared" si="0"/>
        <v>447.28788199999997</v>
      </c>
      <c r="H6" s="15">
        <f t="shared" si="0"/>
        <v>259.35212000000001</v>
      </c>
      <c r="I6" s="15">
        <f t="shared" si="0"/>
        <v>13.915998</v>
      </c>
      <c r="J6" s="15">
        <f t="shared" si="0"/>
        <v>72.558084000000008</v>
      </c>
      <c r="K6" s="15">
        <f t="shared" si="0"/>
        <v>101.46168</v>
      </c>
      <c r="L6" s="15">
        <v>82.296875999999997</v>
      </c>
      <c r="M6" s="15">
        <v>47.528832000000001</v>
      </c>
      <c r="N6" s="15">
        <v>3.577248</v>
      </c>
      <c r="O6" s="15">
        <v>25.249692</v>
      </c>
      <c r="P6" s="15">
        <v>2.9705520000000001</v>
      </c>
      <c r="Q6" s="15">
        <v>2.9705520000000001</v>
      </c>
      <c r="R6" s="15">
        <v>35.646624000000003</v>
      </c>
      <c r="S6" s="15"/>
      <c r="T6" s="15"/>
      <c r="U6" s="15"/>
      <c r="V6" s="15"/>
    </row>
    <row r="7" spans="1:22" ht="22.8" customHeight="1">
      <c r="A7" s="11"/>
      <c r="B7" s="11"/>
      <c r="C7" s="11"/>
      <c r="D7" s="18" t="s">
        <v>154</v>
      </c>
      <c r="E7" s="18" t="s">
        <v>155</v>
      </c>
      <c r="F7" s="15">
        <f>481.2552+F8</f>
        <v>565.23138199999994</v>
      </c>
      <c r="G7" s="15">
        <f>363.3117+G8</f>
        <v>447.28788199999997</v>
      </c>
      <c r="H7" s="15">
        <f>195.59352+H8</f>
        <v>259.35212000000001</v>
      </c>
      <c r="I7" s="15">
        <f>I8</f>
        <v>13.915998</v>
      </c>
      <c r="J7" s="15">
        <f>66.2565+J8</f>
        <v>72.558084000000008</v>
      </c>
      <c r="K7" s="15">
        <v>101.46168</v>
      </c>
      <c r="L7" s="15">
        <v>82.296875999999997</v>
      </c>
      <c r="M7" s="15">
        <v>47.528832000000001</v>
      </c>
      <c r="N7" s="15">
        <v>3.577248</v>
      </c>
      <c r="O7" s="15">
        <v>25.249692</v>
      </c>
      <c r="P7" s="15">
        <v>2.9705520000000001</v>
      </c>
      <c r="Q7" s="15">
        <v>2.9705520000000001</v>
      </c>
      <c r="R7" s="15">
        <v>35.646624000000003</v>
      </c>
      <c r="S7" s="15"/>
      <c r="T7" s="15"/>
      <c r="U7" s="15"/>
      <c r="V7" s="15"/>
    </row>
    <row r="8" spans="1:22" ht="22.8" customHeight="1">
      <c r="A8" s="11"/>
      <c r="B8" s="11"/>
      <c r="C8" s="11"/>
      <c r="D8" s="34" t="s">
        <v>705</v>
      </c>
      <c r="E8" s="34" t="s">
        <v>704</v>
      </c>
      <c r="F8" s="17">
        <v>83.976181999999994</v>
      </c>
      <c r="G8" s="17">
        <v>83.976181999999994</v>
      </c>
      <c r="H8" s="17">
        <v>63.758600000000001</v>
      </c>
      <c r="I8" s="17">
        <v>13.915998</v>
      </c>
      <c r="J8" s="17">
        <v>6.3015840000000001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2.8" customHeight="1">
      <c r="A9" s="36" t="s">
        <v>181</v>
      </c>
      <c r="B9" s="36" t="s">
        <v>184</v>
      </c>
      <c r="C9" s="36" t="s">
        <v>184</v>
      </c>
      <c r="D9" s="37" t="s">
        <v>706</v>
      </c>
      <c r="E9" s="13" t="s">
        <v>253</v>
      </c>
      <c r="F9" s="12">
        <v>8.4021120000000007</v>
      </c>
      <c r="G9" s="12">
        <v>8.4021120000000007</v>
      </c>
      <c r="H9" s="14"/>
      <c r="I9" s="14">
        <v>8.4021120000000007</v>
      </c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2.8" customHeight="1">
      <c r="A10" s="36" t="s">
        <v>181</v>
      </c>
      <c r="B10" s="36" t="s">
        <v>189</v>
      </c>
      <c r="C10" s="36" t="s">
        <v>189</v>
      </c>
      <c r="D10" s="37" t="s">
        <v>706</v>
      </c>
      <c r="E10" s="13" t="s">
        <v>254</v>
      </c>
      <c r="F10" s="12">
        <v>0.52513200000000004</v>
      </c>
      <c r="G10" s="12">
        <v>0.52513200000000004</v>
      </c>
      <c r="H10" s="14"/>
      <c r="I10" s="14">
        <v>0.52513200000000004</v>
      </c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2.8" customHeight="1">
      <c r="A11" s="36" t="s">
        <v>194</v>
      </c>
      <c r="B11" s="36" t="s">
        <v>197</v>
      </c>
      <c r="C11" s="36" t="s">
        <v>217</v>
      </c>
      <c r="D11" s="37" t="s">
        <v>706</v>
      </c>
      <c r="E11" s="13" t="s">
        <v>260</v>
      </c>
      <c r="F11" s="12">
        <v>4.463622</v>
      </c>
      <c r="G11" s="12">
        <v>4.463622</v>
      </c>
      <c r="H11" s="14"/>
      <c r="I11" s="14">
        <v>4.463622</v>
      </c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2.8" customHeight="1">
      <c r="A12" s="36" t="s">
        <v>194</v>
      </c>
      <c r="B12" s="36" t="s">
        <v>197</v>
      </c>
      <c r="C12" s="36" t="s">
        <v>203</v>
      </c>
      <c r="D12" s="37" t="s">
        <v>706</v>
      </c>
      <c r="E12" s="13" t="s">
        <v>256</v>
      </c>
      <c r="F12" s="12">
        <v>0.52513200000000004</v>
      </c>
      <c r="G12" s="12">
        <v>0.52513200000000004</v>
      </c>
      <c r="H12" s="14"/>
      <c r="I12" s="14">
        <v>0.52513200000000004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2.8" customHeight="1">
      <c r="A13" s="36" t="s">
        <v>206</v>
      </c>
      <c r="B13" s="36" t="s">
        <v>200</v>
      </c>
      <c r="C13" s="36" t="s">
        <v>211</v>
      </c>
      <c r="D13" s="37" t="s">
        <v>706</v>
      </c>
      <c r="E13" s="13" t="s">
        <v>257</v>
      </c>
      <c r="F13" s="12">
        <v>63.758600000000001</v>
      </c>
      <c r="G13" s="12">
        <v>63.758600000000001</v>
      </c>
      <c r="H13" s="14">
        <v>63.758600000000001</v>
      </c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2.8" customHeight="1">
      <c r="A14" s="36" t="s">
        <v>214</v>
      </c>
      <c r="B14" s="36" t="s">
        <v>217</v>
      </c>
      <c r="C14" s="36" t="s">
        <v>200</v>
      </c>
      <c r="D14" s="37" t="s">
        <v>706</v>
      </c>
      <c r="E14" s="13" t="s">
        <v>258</v>
      </c>
      <c r="F14" s="12">
        <v>6.3015840000000001</v>
      </c>
      <c r="G14" s="12">
        <v>6.3015840000000001</v>
      </c>
      <c r="H14" s="14"/>
      <c r="I14" s="14"/>
      <c r="J14" s="14">
        <v>6.3015840000000001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2.8" customHeight="1">
      <c r="A15" s="11"/>
      <c r="B15" s="11"/>
      <c r="C15" s="11"/>
      <c r="D15" s="34" t="s">
        <v>156</v>
      </c>
      <c r="E15" s="34" t="s">
        <v>157</v>
      </c>
      <c r="F15" s="15">
        <v>70.671183999999997</v>
      </c>
      <c r="G15" s="15">
        <v>53.677900000000001</v>
      </c>
      <c r="H15" s="15">
        <v>29.715599999999998</v>
      </c>
      <c r="I15" s="15"/>
      <c r="J15" s="15">
        <v>9.5395000000000003</v>
      </c>
      <c r="K15" s="15">
        <v>14.422800000000001</v>
      </c>
      <c r="L15" s="15">
        <v>11.696676</v>
      </c>
      <c r="M15" s="15">
        <v>7.062144</v>
      </c>
      <c r="N15" s="15"/>
      <c r="O15" s="15">
        <v>3.7517640000000001</v>
      </c>
      <c r="P15" s="15">
        <v>0.441384</v>
      </c>
      <c r="Q15" s="15">
        <v>0.441384</v>
      </c>
      <c r="R15" s="15">
        <v>5.296608</v>
      </c>
      <c r="S15" s="15"/>
      <c r="T15" s="15"/>
      <c r="U15" s="15"/>
      <c r="V15" s="15"/>
    </row>
    <row r="16" spans="1:22" ht="22.8" customHeight="1">
      <c r="A16" s="36" t="s">
        <v>181</v>
      </c>
      <c r="B16" s="36" t="s">
        <v>184</v>
      </c>
      <c r="C16" s="36" t="s">
        <v>184</v>
      </c>
      <c r="D16" s="37" t="s">
        <v>252</v>
      </c>
      <c r="E16" s="13" t="s">
        <v>253</v>
      </c>
      <c r="F16" s="12">
        <v>7.062144</v>
      </c>
      <c r="G16" s="14"/>
      <c r="H16" s="14"/>
      <c r="I16" s="14"/>
      <c r="J16" s="14"/>
      <c r="K16" s="14"/>
      <c r="L16" s="12">
        <v>7.062144</v>
      </c>
      <c r="M16" s="14">
        <v>7.062144</v>
      </c>
      <c r="N16" s="14"/>
      <c r="O16" s="14"/>
      <c r="P16" s="14"/>
      <c r="Q16" s="14"/>
      <c r="R16" s="14"/>
      <c r="S16" s="12"/>
      <c r="T16" s="14"/>
      <c r="U16" s="14"/>
      <c r="V16" s="14"/>
    </row>
    <row r="17" spans="1:22" ht="22.8" customHeight="1">
      <c r="A17" s="36" t="s">
        <v>181</v>
      </c>
      <c r="B17" s="36" t="s">
        <v>189</v>
      </c>
      <c r="C17" s="36" t="s">
        <v>189</v>
      </c>
      <c r="D17" s="37" t="s">
        <v>252</v>
      </c>
      <c r="E17" s="13" t="s">
        <v>254</v>
      </c>
      <c r="F17" s="12">
        <v>0.441384</v>
      </c>
      <c r="G17" s="14"/>
      <c r="H17" s="14"/>
      <c r="I17" s="14"/>
      <c r="J17" s="14"/>
      <c r="K17" s="14"/>
      <c r="L17" s="12">
        <v>0.441384</v>
      </c>
      <c r="M17" s="14"/>
      <c r="N17" s="14"/>
      <c r="O17" s="14"/>
      <c r="P17" s="14"/>
      <c r="Q17" s="14">
        <v>0.441384</v>
      </c>
      <c r="R17" s="14"/>
      <c r="S17" s="12"/>
      <c r="T17" s="14"/>
      <c r="U17" s="14"/>
      <c r="V17" s="14"/>
    </row>
    <row r="18" spans="1:22" ht="22.8" customHeight="1">
      <c r="A18" s="36" t="s">
        <v>194</v>
      </c>
      <c r="B18" s="36" t="s">
        <v>197</v>
      </c>
      <c r="C18" s="36" t="s">
        <v>200</v>
      </c>
      <c r="D18" s="37" t="s">
        <v>252</v>
      </c>
      <c r="E18" s="13" t="s">
        <v>255</v>
      </c>
      <c r="F18" s="12">
        <v>3.7517640000000001</v>
      </c>
      <c r="G18" s="14"/>
      <c r="H18" s="14"/>
      <c r="I18" s="14"/>
      <c r="J18" s="14"/>
      <c r="K18" s="14"/>
      <c r="L18" s="12">
        <v>3.7517640000000001</v>
      </c>
      <c r="M18" s="14"/>
      <c r="N18" s="14"/>
      <c r="O18" s="14">
        <v>3.7517640000000001</v>
      </c>
      <c r="P18" s="14"/>
      <c r="Q18" s="14"/>
      <c r="R18" s="14"/>
      <c r="S18" s="12"/>
      <c r="T18" s="14"/>
      <c r="U18" s="14"/>
      <c r="V18" s="14"/>
    </row>
    <row r="19" spans="1:22" ht="22.8" customHeight="1">
      <c r="A19" s="36" t="s">
        <v>194</v>
      </c>
      <c r="B19" s="36" t="s">
        <v>197</v>
      </c>
      <c r="C19" s="36" t="s">
        <v>203</v>
      </c>
      <c r="D19" s="37" t="s">
        <v>252</v>
      </c>
      <c r="E19" s="13" t="s">
        <v>256</v>
      </c>
      <c r="F19" s="12">
        <v>0.441384</v>
      </c>
      <c r="G19" s="14"/>
      <c r="H19" s="14"/>
      <c r="I19" s="14"/>
      <c r="J19" s="14"/>
      <c r="K19" s="14"/>
      <c r="L19" s="12">
        <v>0.441384</v>
      </c>
      <c r="M19" s="14"/>
      <c r="N19" s="14"/>
      <c r="O19" s="14"/>
      <c r="P19" s="14">
        <v>0.441384</v>
      </c>
      <c r="Q19" s="14"/>
      <c r="R19" s="14"/>
      <c r="S19" s="12"/>
      <c r="T19" s="14"/>
      <c r="U19" s="14"/>
      <c r="V19" s="14"/>
    </row>
    <row r="20" spans="1:22" ht="22.8" customHeight="1">
      <c r="A20" s="36" t="s">
        <v>206</v>
      </c>
      <c r="B20" s="36" t="s">
        <v>200</v>
      </c>
      <c r="C20" s="36" t="s">
        <v>211</v>
      </c>
      <c r="D20" s="37" t="s">
        <v>252</v>
      </c>
      <c r="E20" s="13" t="s">
        <v>257</v>
      </c>
      <c r="F20" s="12">
        <v>53.677900000000001</v>
      </c>
      <c r="G20" s="14">
        <v>53.677900000000001</v>
      </c>
      <c r="H20" s="14">
        <v>29.715599999999998</v>
      </c>
      <c r="I20" s="14"/>
      <c r="J20" s="14">
        <v>9.5395000000000003</v>
      </c>
      <c r="K20" s="14">
        <v>14.422800000000001</v>
      </c>
      <c r="L20" s="12"/>
      <c r="M20" s="14"/>
      <c r="N20" s="14"/>
      <c r="O20" s="14"/>
      <c r="P20" s="14"/>
      <c r="Q20" s="14"/>
      <c r="R20" s="14"/>
      <c r="S20" s="12"/>
      <c r="T20" s="14"/>
      <c r="U20" s="14"/>
      <c r="V20" s="14"/>
    </row>
    <row r="21" spans="1:22" ht="22.8" customHeight="1">
      <c r="A21" s="36" t="s">
        <v>214</v>
      </c>
      <c r="B21" s="36" t="s">
        <v>217</v>
      </c>
      <c r="C21" s="36" t="s">
        <v>200</v>
      </c>
      <c r="D21" s="37" t="s">
        <v>252</v>
      </c>
      <c r="E21" s="13" t="s">
        <v>258</v>
      </c>
      <c r="F21" s="12">
        <v>5.296608</v>
      </c>
      <c r="G21" s="14"/>
      <c r="H21" s="14"/>
      <c r="I21" s="14"/>
      <c r="J21" s="14"/>
      <c r="K21" s="14"/>
      <c r="L21" s="12"/>
      <c r="M21" s="14"/>
      <c r="N21" s="14"/>
      <c r="O21" s="14"/>
      <c r="P21" s="14"/>
      <c r="Q21" s="14"/>
      <c r="R21" s="14">
        <v>5.296608</v>
      </c>
      <c r="S21" s="12"/>
      <c r="T21" s="14"/>
      <c r="U21" s="14"/>
      <c r="V21" s="14"/>
    </row>
    <row r="22" spans="1:22" ht="22.8" customHeight="1">
      <c r="A22" s="11"/>
      <c r="B22" s="11"/>
      <c r="C22" s="11"/>
      <c r="D22" s="34" t="s">
        <v>158</v>
      </c>
      <c r="E22" s="34" t="s">
        <v>159</v>
      </c>
      <c r="F22" s="15">
        <v>77.869326000000001</v>
      </c>
      <c r="G22" s="15">
        <v>59.078400000000002</v>
      </c>
      <c r="H22" s="15">
        <v>34.070399999999999</v>
      </c>
      <c r="I22" s="15"/>
      <c r="J22" s="15">
        <v>10.270799999999999</v>
      </c>
      <c r="K22" s="15">
        <v>14.7372</v>
      </c>
      <c r="L22" s="15">
        <v>12.934013999999999</v>
      </c>
      <c r="M22" s="15">
        <v>7.8092160000000002</v>
      </c>
      <c r="N22" s="15"/>
      <c r="O22" s="15">
        <v>4.1486460000000003</v>
      </c>
      <c r="P22" s="15">
        <v>0.48807600000000001</v>
      </c>
      <c r="Q22" s="15">
        <v>0.48807600000000001</v>
      </c>
      <c r="R22" s="15">
        <v>5.8569120000000003</v>
      </c>
      <c r="S22" s="15"/>
      <c r="T22" s="15"/>
      <c r="U22" s="15"/>
      <c r="V22" s="15"/>
    </row>
    <row r="23" spans="1:22" ht="22.8" customHeight="1">
      <c r="A23" s="36" t="s">
        <v>181</v>
      </c>
      <c r="B23" s="36" t="s">
        <v>184</v>
      </c>
      <c r="C23" s="36" t="s">
        <v>184</v>
      </c>
      <c r="D23" s="37" t="s">
        <v>259</v>
      </c>
      <c r="E23" s="13" t="s">
        <v>253</v>
      </c>
      <c r="F23" s="12">
        <v>7.8092160000000002</v>
      </c>
      <c r="G23" s="14"/>
      <c r="H23" s="14"/>
      <c r="I23" s="14"/>
      <c r="J23" s="14"/>
      <c r="K23" s="14"/>
      <c r="L23" s="12">
        <v>7.8092160000000002</v>
      </c>
      <c r="M23" s="14">
        <v>7.8092160000000002</v>
      </c>
      <c r="N23" s="14"/>
      <c r="O23" s="14"/>
      <c r="P23" s="14"/>
      <c r="Q23" s="14"/>
      <c r="R23" s="14"/>
      <c r="S23" s="12"/>
      <c r="T23" s="14"/>
      <c r="U23" s="14"/>
      <c r="V23" s="14"/>
    </row>
    <row r="24" spans="1:22" ht="22.8" customHeight="1">
      <c r="A24" s="36" t="s">
        <v>181</v>
      </c>
      <c r="B24" s="36" t="s">
        <v>189</v>
      </c>
      <c r="C24" s="36" t="s">
        <v>189</v>
      </c>
      <c r="D24" s="37" t="s">
        <v>259</v>
      </c>
      <c r="E24" s="13" t="s">
        <v>254</v>
      </c>
      <c r="F24" s="12">
        <v>0.48807600000000001</v>
      </c>
      <c r="G24" s="14"/>
      <c r="H24" s="14"/>
      <c r="I24" s="14"/>
      <c r="J24" s="14"/>
      <c r="K24" s="14"/>
      <c r="L24" s="12">
        <v>0.48807600000000001</v>
      </c>
      <c r="M24" s="14"/>
      <c r="N24" s="14"/>
      <c r="O24" s="14"/>
      <c r="P24" s="14"/>
      <c r="Q24" s="14">
        <v>0.48807600000000001</v>
      </c>
      <c r="R24" s="14"/>
      <c r="S24" s="12"/>
      <c r="T24" s="14"/>
      <c r="U24" s="14"/>
      <c r="V24" s="14"/>
    </row>
    <row r="25" spans="1:22" ht="22.8" customHeight="1">
      <c r="A25" s="36" t="s">
        <v>194</v>
      </c>
      <c r="B25" s="36" t="s">
        <v>197</v>
      </c>
      <c r="C25" s="36" t="s">
        <v>217</v>
      </c>
      <c r="D25" s="37" t="s">
        <v>259</v>
      </c>
      <c r="E25" s="13" t="s">
        <v>260</v>
      </c>
      <c r="F25" s="12">
        <v>4.1486460000000003</v>
      </c>
      <c r="G25" s="14"/>
      <c r="H25" s="14"/>
      <c r="I25" s="14"/>
      <c r="J25" s="14"/>
      <c r="K25" s="14"/>
      <c r="L25" s="12">
        <v>4.1486460000000003</v>
      </c>
      <c r="M25" s="14"/>
      <c r="N25" s="14"/>
      <c r="O25" s="14">
        <v>4.1486460000000003</v>
      </c>
      <c r="P25" s="14"/>
      <c r="Q25" s="14"/>
      <c r="R25" s="14"/>
      <c r="S25" s="12"/>
      <c r="T25" s="14"/>
      <c r="U25" s="14"/>
      <c r="V25" s="14"/>
    </row>
    <row r="26" spans="1:22" ht="22.8" customHeight="1">
      <c r="A26" s="36" t="s">
        <v>194</v>
      </c>
      <c r="B26" s="36" t="s">
        <v>197</v>
      </c>
      <c r="C26" s="36" t="s">
        <v>203</v>
      </c>
      <c r="D26" s="37" t="s">
        <v>259</v>
      </c>
      <c r="E26" s="13" t="s">
        <v>256</v>
      </c>
      <c r="F26" s="12">
        <v>0.48807600000000001</v>
      </c>
      <c r="G26" s="14"/>
      <c r="H26" s="14"/>
      <c r="I26" s="14"/>
      <c r="J26" s="14"/>
      <c r="K26" s="14"/>
      <c r="L26" s="12">
        <v>0.48807600000000001</v>
      </c>
      <c r="M26" s="14"/>
      <c r="N26" s="14"/>
      <c r="O26" s="14"/>
      <c r="P26" s="14">
        <v>0.48807600000000001</v>
      </c>
      <c r="Q26" s="14"/>
      <c r="R26" s="14"/>
      <c r="S26" s="12"/>
      <c r="T26" s="14"/>
      <c r="U26" s="14"/>
      <c r="V26" s="14"/>
    </row>
    <row r="27" spans="1:22" ht="22.8" customHeight="1">
      <c r="A27" s="36" t="s">
        <v>206</v>
      </c>
      <c r="B27" s="36" t="s">
        <v>200</v>
      </c>
      <c r="C27" s="36" t="s">
        <v>211</v>
      </c>
      <c r="D27" s="37" t="s">
        <v>259</v>
      </c>
      <c r="E27" s="13" t="s">
        <v>257</v>
      </c>
      <c r="F27" s="12">
        <v>59.078400000000002</v>
      </c>
      <c r="G27" s="14">
        <v>59.078400000000002</v>
      </c>
      <c r="H27" s="14">
        <v>34.070399999999999</v>
      </c>
      <c r="I27" s="14"/>
      <c r="J27" s="14">
        <v>10.270799999999999</v>
      </c>
      <c r="K27" s="14">
        <v>14.7372</v>
      </c>
      <c r="L27" s="12"/>
      <c r="M27" s="14"/>
      <c r="N27" s="14"/>
      <c r="O27" s="14"/>
      <c r="P27" s="14"/>
      <c r="Q27" s="14"/>
      <c r="R27" s="14"/>
      <c r="S27" s="12"/>
      <c r="T27" s="14"/>
      <c r="U27" s="14"/>
      <c r="V27" s="14"/>
    </row>
    <row r="28" spans="1:22" ht="22.8" customHeight="1">
      <c r="A28" s="36" t="s">
        <v>214</v>
      </c>
      <c r="B28" s="36" t="s">
        <v>217</v>
      </c>
      <c r="C28" s="36" t="s">
        <v>200</v>
      </c>
      <c r="D28" s="37" t="s">
        <v>259</v>
      </c>
      <c r="E28" s="13" t="s">
        <v>258</v>
      </c>
      <c r="F28" s="12">
        <v>5.8569120000000003</v>
      </c>
      <c r="G28" s="14"/>
      <c r="H28" s="14"/>
      <c r="I28" s="14"/>
      <c r="J28" s="14"/>
      <c r="K28" s="14"/>
      <c r="L28" s="12"/>
      <c r="M28" s="14"/>
      <c r="N28" s="14"/>
      <c r="O28" s="14"/>
      <c r="P28" s="14"/>
      <c r="Q28" s="14"/>
      <c r="R28" s="14">
        <v>5.8569120000000003</v>
      </c>
      <c r="S28" s="12"/>
      <c r="T28" s="14"/>
      <c r="U28" s="14"/>
      <c r="V28" s="14"/>
    </row>
    <row r="29" spans="1:22" ht="22.8" customHeight="1">
      <c r="A29" s="11"/>
      <c r="B29" s="11"/>
      <c r="C29" s="11"/>
      <c r="D29" s="34" t="s">
        <v>160</v>
      </c>
      <c r="E29" s="34" t="s">
        <v>161</v>
      </c>
      <c r="F29" s="15">
        <v>61.533625999999998</v>
      </c>
      <c r="G29" s="15">
        <v>46.785200000000003</v>
      </c>
      <c r="H29" s="15">
        <v>25.3248</v>
      </c>
      <c r="I29" s="15"/>
      <c r="J29" s="15">
        <v>8.4776000000000007</v>
      </c>
      <c r="K29" s="15">
        <v>12.982799999999999</v>
      </c>
      <c r="L29" s="15">
        <v>10.151514000000001</v>
      </c>
      <c r="M29" s="15">
        <v>6.1292160000000004</v>
      </c>
      <c r="N29" s="15"/>
      <c r="O29" s="15">
        <v>3.2561460000000002</v>
      </c>
      <c r="P29" s="15">
        <v>0.38307600000000003</v>
      </c>
      <c r="Q29" s="15">
        <v>0.38307600000000003</v>
      </c>
      <c r="R29" s="15">
        <v>4.5969119999999997</v>
      </c>
      <c r="S29" s="15"/>
      <c r="T29" s="15"/>
      <c r="U29" s="15"/>
      <c r="V29" s="15"/>
    </row>
    <row r="30" spans="1:22" ht="22.8" customHeight="1">
      <c r="A30" s="36" t="s">
        <v>181</v>
      </c>
      <c r="B30" s="36" t="s">
        <v>184</v>
      </c>
      <c r="C30" s="36" t="s">
        <v>184</v>
      </c>
      <c r="D30" s="37" t="s">
        <v>262</v>
      </c>
      <c r="E30" s="13" t="s">
        <v>253</v>
      </c>
      <c r="F30" s="12">
        <v>6.1292160000000004</v>
      </c>
      <c r="G30" s="14"/>
      <c r="H30" s="14"/>
      <c r="I30" s="14"/>
      <c r="J30" s="14"/>
      <c r="K30" s="14"/>
      <c r="L30" s="12">
        <v>6.1292160000000004</v>
      </c>
      <c r="M30" s="14">
        <v>6.1292160000000004</v>
      </c>
      <c r="N30" s="14"/>
      <c r="O30" s="14"/>
      <c r="P30" s="14"/>
      <c r="Q30" s="14"/>
      <c r="R30" s="14"/>
      <c r="S30" s="12"/>
      <c r="T30" s="14"/>
      <c r="U30" s="14"/>
      <c r="V30" s="14"/>
    </row>
    <row r="31" spans="1:22" ht="22.8" customHeight="1">
      <c r="A31" s="36" t="s">
        <v>181</v>
      </c>
      <c r="B31" s="36" t="s">
        <v>189</v>
      </c>
      <c r="C31" s="36" t="s">
        <v>189</v>
      </c>
      <c r="D31" s="37" t="s">
        <v>262</v>
      </c>
      <c r="E31" s="13" t="s">
        <v>254</v>
      </c>
      <c r="F31" s="12">
        <v>0.38307600000000003</v>
      </c>
      <c r="G31" s="14"/>
      <c r="H31" s="14"/>
      <c r="I31" s="14"/>
      <c r="J31" s="14"/>
      <c r="K31" s="14"/>
      <c r="L31" s="12">
        <v>0.38307600000000003</v>
      </c>
      <c r="M31" s="14"/>
      <c r="N31" s="14"/>
      <c r="O31" s="14"/>
      <c r="P31" s="14"/>
      <c r="Q31" s="14">
        <v>0.38307600000000003</v>
      </c>
      <c r="R31" s="14"/>
      <c r="S31" s="12"/>
      <c r="T31" s="14"/>
      <c r="U31" s="14"/>
      <c r="V31" s="14"/>
    </row>
    <row r="32" spans="1:22" ht="22.8" customHeight="1">
      <c r="A32" s="36" t="s">
        <v>194</v>
      </c>
      <c r="B32" s="36" t="s">
        <v>197</v>
      </c>
      <c r="C32" s="36" t="s">
        <v>217</v>
      </c>
      <c r="D32" s="37" t="s">
        <v>262</v>
      </c>
      <c r="E32" s="13" t="s">
        <v>260</v>
      </c>
      <c r="F32" s="12">
        <v>3.2561460000000002</v>
      </c>
      <c r="G32" s="14"/>
      <c r="H32" s="14"/>
      <c r="I32" s="14"/>
      <c r="J32" s="14"/>
      <c r="K32" s="14"/>
      <c r="L32" s="12">
        <v>3.2561460000000002</v>
      </c>
      <c r="M32" s="14"/>
      <c r="N32" s="14"/>
      <c r="O32" s="14">
        <v>3.2561460000000002</v>
      </c>
      <c r="P32" s="14"/>
      <c r="Q32" s="14"/>
      <c r="R32" s="14"/>
      <c r="S32" s="12"/>
      <c r="T32" s="14"/>
      <c r="U32" s="14"/>
      <c r="V32" s="14"/>
    </row>
    <row r="33" spans="1:22" ht="22.8" customHeight="1">
      <c r="A33" s="36" t="s">
        <v>194</v>
      </c>
      <c r="B33" s="36" t="s">
        <v>197</v>
      </c>
      <c r="C33" s="36" t="s">
        <v>203</v>
      </c>
      <c r="D33" s="37" t="s">
        <v>262</v>
      </c>
      <c r="E33" s="13" t="s">
        <v>256</v>
      </c>
      <c r="F33" s="12">
        <v>0.38307600000000003</v>
      </c>
      <c r="G33" s="14"/>
      <c r="H33" s="14"/>
      <c r="I33" s="14"/>
      <c r="J33" s="14"/>
      <c r="K33" s="14"/>
      <c r="L33" s="12">
        <v>0.38307600000000003</v>
      </c>
      <c r="M33" s="14"/>
      <c r="N33" s="14"/>
      <c r="O33" s="14"/>
      <c r="P33" s="14">
        <v>0.38307600000000003</v>
      </c>
      <c r="Q33" s="14"/>
      <c r="R33" s="14"/>
      <c r="S33" s="12"/>
      <c r="T33" s="14"/>
      <c r="U33" s="14"/>
      <c r="V33" s="14"/>
    </row>
    <row r="34" spans="1:22" ht="22.8" customHeight="1">
      <c r="A34" s="36" t="s">
        <v>206</v>
      </c>
      <c r="B34" s="36" t="s">
        <v>200</v>
      </c>
      <c r="C34" s="36" t="s">
        <v>211</v>
      </c>
      <c r="D34" s="37" t="s">
        <v>262</v>
      </c>
      <c r="E34" s="13" t="s">
        <v>257</v>
      </c>
      <c r="F34" s="12">
        <v>46.785200000000003</v>
      </c>
      <c r="G34" s="14">
        <v>46.785200000000003</v>
      </c>
      <c r="H34" s="14">
        <v>25.3248</v>
      </c>
      <c r="I34" s="14"/>
      <c r="J34" s="14">
        <v>8.4776000000000007</v>
      </c>
      <c r="K34" s="14">
        <v>12.982799999999999</v>
      </c>
      <c r="L34" s="12"/>
      <c r="M34" s="14"/>
      <c r="N34" s="14"/>
      <c r="O34" s="14"/>
      <c r="P34" s="14"/>
      <c r="Q34" s="14"/>
      <c r="R34" s="14"/>
      <c r="S34" s="12"/>
      <c r="T34" s="14"/>
      <c r="U34" s="14"/>
      <c r="V34" s="14"/>
    </row>
    <row r="35" spans="1:22" ht="22.8" customHeight="1">
      <c r="A35" s="36" t="s">
        <v>214</v>
      </c>
      <c r="B35" s="36" t="s">
        <v>217</v>
      </c>
      <c r="C35" s="36" t="s">
        <v>200</v>
      </c>
      <c r="D35" s="37" t="s">
        <v>262</v>
      </c>
      <c r="E35" s="13" t="s">
        <v>258</v>
      </c>
      <c r="F35" s="12">
        <v>4.5969119999999997</v>
      </c>
      <c r="G35" s="14"/>
      <c r="H35" s="14"/>
      <c r="I35" s="14"/>
      <c r="J35" s="14"/>
      <c r="K35" s="14"/>
      <c r="L35" s="12"/>
      <c r="M35" s="14"/>
      <c r="N35" s="14"/>
      <c r="O35" s="14"/>
      <c r="P35" s="14"/>
      <c r="Q35" s="14"/>
      <c r="R35" s="14">
        <v>4.5969119999999997</v>
      </c>
      <c r="S35" s="12"/>
      <c r="T35" s="14"/>
      <c r="U35" s="14"/>
      <c r="V35" s="14"/>
    </row>
    <row r="36" spans="1:22" ht="22.8" customHeight="1">
      <c r="A36" s="11"/>
      <c r="B36" s="11"/>
      <c r="C36" s="11"/>
      <c r="D36" s="34" t="s">
        <v>162</v>
      </c>
      <c r="E36" s="34" t="s">
        <v>163</v>
      </c>
      <c r="F36" s="15">
        <v>75.650754000000006</v>
      </c>
      <c r="G36" s="15">
        <v>54.857999999999997</v>
      </c>
      <c r="H36" s="15">
        <v>29.76192</v>
      </c>
      <c r="I36" s="15"/>
      <c r="J36" s="15">
        <v>10.1424</v>
      </c>
      <c r="K36" s="15">
        <v>14.95368</v>
      </c>
      <c r="L36" s="15">
        <v>15.426882000000001</v>
      </c>
      <c r="M36" s="15">
        <v>7.154496</v>
      </c>
      <c r="N36" s="15">
        <v>3.577248</v>
      </c>
      <c r="O36" s="15">
        <v>3.8008259999999998</v>
      </c>
      <c r="P36" s="15">
        <v>0.447156</v>
      </c>
      <c r="Q36" s="15">
        <v>0.447156</v>
      </c>
      <c r="R36" s="15">
        <v>5.3658720000000004</v>
      </c>
      <c r="S36" s="15"/>
      <c r="T36" s="15"/>
      <c r="U36" s="15"/>
      <c r="V36" s="15"/>
    </row>
    <row r="37" spans="1:22" ht="22.8" customHeight="1">
      <c r="A37" s="36" t="s">
        <v>181</v>
      </c>
      <c r="B37" s="36" t="s">
        <v>184</v>
      </c>
      <c r="C37" s="36" t="s">
        <v>184</v>
      </c>
      <c r="D37" s="37" t="s">
        <v>263</v>
      </c>
      <c r="E37" s="13" t="s">
        <v>253</v>
      </c>
      <c r="F37" s="12">
        <v>7.154496</v>
      </c>
      <c r="G37" s="14"/>
      <c r="H37" s="14"/>
      <c r="I37" s="14"/>
      <c r="J37" s="14"/>
      <c r="K37" s="14"/>
      <c r="L37" s="12">
        <v>7.154496</v>
      </c>
      <c r="M37" s="14">
        <v>7.154496</v>
      </c>
      <c r="N37" s="14"/>
      <c r="O37" s="14"/>
      <c r="P37" s="14"/>
      <c r="Q37" s="14"/>
      <c r="R37" s="14"/>
      <c r="S37" s="12"/>
      <c r="T37" s="14"/>
      <c r="U37" s="14"/>
      <c r="V37" s="14"/>
    </row>
    <row r="38" spans="1:22" ht="22.8" customHeight="1">
      <c r="A38" s="36" t="s">
        <v>181</v>
      </c>
      <c r="B38" s="36" t="s">
        <v>184</v>
      </c>
      <c r="C38" s="36" t="s">
        <v>229</v>
      </c>
      <c r="D38" s="37" t="s">
        <v>263</v>
      </c>
      <c r="E38" s="13" t="s">
        <v>264</v>
      </c>
      <c r="F38" s="12">
        <v>3.577248</v>
      </c>
      <c r="G38" s="14"/>
      <c r="H38" s="14"/>
      <c r="I38" s="14"/>
      <c r="J38" s="14"/>
      <c r="K38" s="14"/>
      <c r="L38" s="12">
        <v>3.577248</v>
      </c>
      <c r="M38" s="14"/>
      <c r="N38" s="14">
        <v>3.577248</v>
      </c>
      <c r="O38" s="14"/>
      <c r="P38" s="14"/>
      <c r="Q38" s="14"/>
      <c r="R38" s="14"/>
      <c r="S38" s="12"/>
      <c r="T38" s="14"/>
      <c r="U38" s="14"/>
      <c r="V38" s="14"/>
    </row>
    <row r="39" spans="1:22" ht="22.8" customHeight="1">
      <c r="A39" s="36" t="s">
        <v>181</v>
      </c>
      <c r="B39" s="36" t="s">
        <v>189</v>
      </c>
      <c r="C39" s="36" t="s">
        <v>189</v>
      </c>
      <c r="D39" s="37" t="s">
        <v>263</v>
      </c>
      <c r="E39" s="13" t="s">
        <v>254</v>
      </c>
      <c r="F39" s="12">
        <v>0.447156</v>
      </c>
      <c r="G39" s="14"/>
      <c r="H39" s="14"/>
      <c r="I39" s="14"/>
      <c r="J39" s="14"/>
      <c r="K39" s="14"/>
      <c r="L39" s="12">
        <v>0.447156</v>
      </c>
      <c r="M39" s="14"/>
      <c r="N39" s="14"/>
      <c r="O39" s="14"/>
      <c r="P39" s="14"/>
      <c r="Q39" s="14">
        <v>0.447156</v>
      </c>
      <c r="R39" s="14"/>
      <c r="S39" s="12"/>
      <c r="T39" s="14"/>
      <c r="U39" s="14"/>
      <c r="V39" s="14"/>
    </row>
    <row r="40" spans="1:22" ht="22.8" customHeight="1">
      <c r="A40" s="36" t="s">
        <v>194</v>
      </c>
      <c r="B40" s="36" t="s">
        <v>197</v>
      </c>
      <c r="C40" s="36" t="s">
        <v>217</v>
      </c>
      <c r="D40" s="37" t="s">
        <v>263</v>
      </c>
      <c r="E40" s="13" t="s">
        <v>260</v>
      </c>
      <c r="F40" s="12">
        <v>3.8008259999999998</v>
      </c>
      <c r="G40" s="14"/>
      <c r="H40" s="14"/>
      <c r="I40" s="14"/>
      <c r="J40" s="14"/>
      <c r="K40" s="14"/>
      <c r="L40" s="12">
        <v>3.8008259999999998</v>
      </c>
      <c r="M40" s="14"/>
      <c r="N40" s="14"/>
      <c r="O40" s="14">
        <v>3.8008259999999998</v>
      </c>
      <c r="P40" s="14"/>
      <c r="Q40" s="14"/>
      <c r="R40" s="14"/>
      <c r="S40" s="12"/>
      <c r="T40" s="14"/>
      <c r="U40" s="14"/>
      <c r="V40" s="14"/>
    </row>
    <row r="41" spans="1:22" ht="22.8" customHeight="1">
      <c r="A41" s="36" t="s">
        <v>194</v>
      </c>
      <c r="B41" s="36" t="s">
        <v>197</v>
      </c>
      <c r="C41" s="36" t="s">
        <v>203</v>
      </c>
      <c r="D41" s="37" t="s">
        <v>263</v>
      </c>
      <c r="E41" s="13" t="s">
        <v>256</v>
      </c>
      <c r="F41" s="12">
        <v>0.447156</v>
      </c>
      <c r="G41" s="14"/>
      <c r="H41" s="14"/>
      <c r="I41" s="14"/>
      <c r="J41" s="14"/>
      <c r="K41" s="14"/>
      <c r="L41" s="12">
        <v>0.447156</v>
      </c>
      <c r="M41" s="14"/>
      <c r="N41" s="14"/>
      <c r="O41" s="14"/>
      <c r="P41" s="14">
        <v>0.447156</v>
      </c>
      <c r="Q41" s="14"/>
      <c r="R41" s="14"/>
      <c r="S41" s="12"/>
      <c r="T41" s="14"/>
      <c r="U41" s="14"/>
      <c r="V41" s="14"/>
    </row>
    <row r="42" spans="1:22" ht="22.8" customHeight="1">
      <c r="A42" s="36" t="s">
        <v>206</v>
      </c>
      <c r="B42" s="36" t="s">
        <v>200</v>
      </c>
      <c r="C42" s="36" t="s">
        <v>211</v>
      </c>
      <c r="D42" s="37" t="s">
        <v>263</v>
      </c>
      <c r="E42" s="13" t="s">
        <v>257</v>
      </c>
      <c r="F42" s="12">
        <v>54.857999999999997</v>
      </c>
      <c r="G42" s="14">
        <v>54.857999999999997</v>
      </c>
      <c r="H42" s="14">
        <v>29.76192</v>
      </c>
      <c r="I42" s="14"/>
      <c r="J42" s="14">
        <v>10.1424</v>
      </c>
      <c r="K42" s="14">
        <v>14.95368</v>
      </c>
      <c r="L42" s="12"/>
      <c r="M42" s="14"/>
      <c r="N42" s="14"/>
      <c r="O42" s="14"/>
      <c r="P42" s="14"/>
      <c r="Q42" s="14"/>
      <c r="R42" s="14"/>
      <c r="S42" s="12"/>
      <c r="T42" s="14"/>
      <c r="U42" s="14"/>
      <c r="V42" s="14"/>
    </row>
    <row r="43" spans="1:22" ht="22.8" customHeight="1">
      <c r="A43" s="36" t="s">
        <v>214</v>
      </c>
      <c r="B43" s="36" t="s">
        <v>217</v>
      </c>
      <c r="C43" s="36" t="s">
        <v>200</v>
      </c>
      <c r="D43" s="37" t="s">
        <v>263</v>
      </c>
      <c r="E43" s="13" t="s">
        <v>258</v>
      </c>
      <c r="F43" s="12">
        <v>5.3658720000000004</v>
      </c>
      <c r="G43" s="14"/>
      <c r="H43" s="14"/>
      <c r="I43" s="14"/>
      <c r="J43" s="14"/>
      <c r="K43" s="14"/>
      <c r="L43" s="12"/>
      <c r="M43" s="14"/>
      <c r="N43" s="14"/>
      <c r="O43" s="14"/>
      <c r="P43" s="14"/>
      <c r="Q43" s="14"/>
      <c r="R43" s="14">
        <v>5.3658720000000004</v>
      </c>
      <c r="S43" s="12"/>
      <c r="T43" s="14"/>
      <c r="U43" s="14"/>
      <c r="V43" s="14"/>
    </row>
    <row r="44" spans="1:22" ht="22.8" customHeight="1">
      <c r="A44" s="11"/>
      <c r="B44" s="11"/>
      <c r="C44" s="11"/>
      <c r="D44" s="34" t="s">
        <v>164</v>
      </c>
      <c r="E44" s="34" t="s">
        <v>165</v>
      </c>
      <c r="F44" s="15">
        <v>93.718664000000004</v>
      </c>
      <c r="G44" s="15">
        <v>71.393900000000002</v>
      </c>
      <c r="H44" s="15">
        <v>37.813200000000002</v>
      </c>
      <c r="I44" s="15"/>
      <c r="J44" s="15">
        <v>13.407500000000001</v>
      </c>
      <c r="K44" s="15">
        <v>20.173200000000001</v>
      </c>
      <c r="L44" s="15">
        <v>15.366396</v>
      </c>
      <c r="M44" s="15">
        <v>9.2778240000000007</v>
      </c>
      <c r="N44" s="15"/>
      <c r="O44" s="15">
        <v>4.9288439999999998</v>
      </c>
      <c r="P44" s="15">
        <v>0.57986400000000005</v>
      </c>
      <c r="Q44" s="15">
        <v>0.57986400000000005</v>
      </c>
      <c r="R44" s="15">
        <v>6.9583680000000001</v>
      </c>
      <c r="S44" s="15"/>
      <c r="T44" s="15"/>
      <c r="U44" s="15"/>
      <c r="V44" s="15"/>
    </row>
    <row r="45" spans="1:22" ht="22.8" customHeight="1">
      <c r="A45" s="36" t="s">
        <v>181</v>
      </c>
      <c r="B45" s="36" t="s">
        <v>184</v>
      </c>
      <c r="C45" s="36" t="s">
        <v>184</v>
      </c>
      <c r="D45" s="37" t="s">
        <v>265</v>
      </c>
      <c r="E45" s="13" t="s">
        <v>253</v>
      </c>
      <c r="F45" s="12">
        <v>9.2778240000000007</v>
      </c>
      <c r="G45" s="14"/>
      <c r="H45" s="14"/>
      <c r="I45" s="14"/>
      <c r="J45" s="14"/>
      <c r="K45" s="14"/>
      <c r="L45" s="12">
        <v>9.2778240000000007</v>
      </c>
      <c r="M45" s="14">
        <v>9.2778240000000007</v>
      </c>
      <c r="N45" s="14"/>
      <c r="O45" s="14"/>
      <c r="P45" s="14"/>
      <c r="Q45" s="14"/>
      <c r="R45" s="14"/>
      <c r="S45" s="12"/>
      <c r="T45" s="14"/>
      <c r="U45" s="14"/>
      <c r="V45" s="14"/>
    </row>
    <row r="46" spans="1:22" ht="22.8" customHeight="1">
      <c r="A46" s="36" t="s">
        <v>181</v>
      </c>
      <c r="B46" s="36" t="s">
        <v>189</v>
      </c>
      <c r="C46" s="36" t="s">
        <v>189</v>
      </c>
      <c r="D46" s="37" t="s">
        <v>265</v>
      </c>
      <c r="E46" s="13" t="s">
        <v>254</v>
      </c>
      <c r="F46" s="12">
        <v>0.57986400000000005</v>
      </c>
      <c r="G46" s="14"/>
      <c r="H46" s="14"/>
      <c r="I46" s="14"/>
      <c r="J46" s="14"/>
      <c r="K46" s="14"/>
      <c r="L46" s="12">
        <v>0.57986400000000005</v>
      </c>
      <c r="M46" s="14"/>
      <c r="N46" s="14"/>
      <c r="O46" s="14"/>
      <c r="P46" s="14"/>
      <c r="Q46" s="14">
        <v>0.57986400000000005</v>
      </c>
      <c r="R46" s="14"/>
      <c r="S46" s="12"/>
      <c r="T46" s="14"/>
      <c r="U46" s="14"/>
      <c r="V46" s="14"/>
    </row>
    <row r="47" spans="1:22" ht="22.8" customHeight="1">
      <c r="A47" s="36" t="s">
        <v>194</v>
      </c>
      <c r="B47" s="36" t="s">
        <v>197</v>
      </c>
      <c r="C47" s="36" t="s">
        <v>217</v>
      </c>
      <c r="D47" s="37" t="s">
        <v>265</v>
      </c>
      <c r="E47" s="13" t="s">
        <v>260</v>
      </c>
      <c r="F47" s="12">
        <v>4.9288439999999998</v>
      </c>
      <c r="G47" s="14"/>
      <c r="H47" s="14"/>
      <c r="I47" s="14"/>
      <c r="J47" s="14"/>
      <c r="K47" s="14"/>
      <c r="L47" s="12">
        <v>4.9288439999999998</v>
      </c>
      <c r="M47" s="14"/>
      <c r="N47" s="14"/>
      <c r="O47" s="14">
        <v>4.9288439999999998</v>
      </c>
      <c r="P47" s="14"/>
      <c r="Q47" s="14"/>
      <c r="R47" s="14"/>
      <c r="S47" s="12"/>
      <c r="T47" s="14"/>
      <c r="U47" s="14"/>
      <c r="V47" s="14"/>
    </row>
    <row r="48" spans="1:22" ht="22.8" customHeight="1">
      <c r="A48" s="36" t="s">
        <v>194</v>
      </c>
      <c r="B48" s="36" t="s">
        <v>197</v>
      </c>
      <c r="C48" s="36" t="s">
        <v>203</v>
      </c>
      <c r="D48" s="37" t="s">
        <v>265</v>
      </c>
      <c r="E48" s="13" t="s">
        <v>256</v>
      </c>
      <c r="F48" s="12">
        <v>0.57986400000000005</v>
      </c>
      <c r="G48" s="14"/>
      <c r="H48" s="14"/>
      <c r="I48" s="14"/>
      <c r="J48" s="14"/>
      <c r="K48" s="14"/>
      <c r="L48" s="12">
        <v>0.57986400000000005</v>
      </c>
      <c r="M48" s="14"/>
      <c r="N48" s="14"/>
      <c r="O48" s="14"/>
      <c r="P48" s="14">
        <v>0.57986400000000005</v>
      </c>
      <c r="Q48" s="14"/>
      <c r="R48" s="14"/>
      <c r="S48" s="12"/>
      <c r="T48" s="14"/>
      <c r="U48" s="14"/>
      <c r="V48" s="14"/>
    </row>
    <row r="49" spans="1:22" ht="22.8" customHeight="1">
      <c r="A49" s="36" t="s">
        <v>206</v>
      </c>
      <c r="B49" s="36" t="s">
        <v>200</v>
      </c>
      <c r="C49" s="36" t="s">
        <v>211</v>
      </c>
      <c r="D49" s="37" t="s">
        <v>265</v>
      </c>
      <c r="E49" s="13" t="s">
        <v>257</v>
      </c>
      <c r="F49" s="12">
        <v>71.393900000000002</v>
      </c>
      <c r="G49" s="14">
        <v>71.393900000000002</v>
      </c>
      <c r="H49" s="14">
        <v>37.813200000000002</v>
      </c>
      <c r="I49" s="14"/>
      <c r="J49" s="14">
        <v>13.407500000000001</v>
      </c>
      <c r="K49" s="14">
        <v>20.173200000000001</v>
      </c>
      <c r="L49" s="12"/>
      <c r="M49" s="14"/>
      <c r="N49" s="14"/>
      <c r="O49" s="14"/>
      <c r="P49" s="14"/>
      <c r="Q49" s="14"/>
      <c r="R49" s="14"/>
      <c r="S49" s="12"/>
      <c r="T49" s="14"/>
      <c r="U49" s="14"/>
      <c r="V49" s="14"/>
    </row>
    <row r="50" spans="1:22" ht="22.8" customHeight="1">
      <c r="A50" s="36" t="s">
        <v>214</v>
      </c>
      <c r="B50" s="36" t="s">
        <v>217</v>
      </c>
      <c r="C50" s="36" t="s">
        <v>200</v>
      </c>
      <c r="D50" s="37" t="s">
        <v>265</v>
      </c>
      <c r="E50" s="13" t="s">
        <v>258</v>
      </c>
      <c r="F50" s="12">
        <v>6.9583680000000001</v>
      </c>
      <c r="G50" s="14"/>
      <c r="H50" s="14"/>
      <c r="I50" s="14"/>
      <c r="J50" s="14"/>
      <c r="K50" s="14"/>
      <c r="L50" s="12"/>
      <c r="M50" s="14"/>
      <c r="N50" s="14"/>
      <c r="O50" s="14"/>
      <c r="P50" s="14"/>
      <c r="Q50" s="14"/>
      <c r="R50" s="14">
        <v>6.9583680000000001</v>
      </c>
      <c r="S50" s="12"/>
      <c r="T50" s="14"/>
      <c r="U50" s="14"/>
      <c r="V50" s="14"/>
    </row>
    <row r="51" spans="1:22" ht="22.8" customHeight="1">
      <c r="A51" s="11"/>
      <c r="B51" s="11"/>
      <c r="C51" s="11"/>
      <c r="D51" s="34" t="s">
        <v>166</v>
      </c>
      <c r="E51" s="34" t="s">
        <v>167</v>
      </c>
      <c r="F51" s="15">
        <v>101.811646</v>
      </c>
      <c r="G51" s="15">
        <v>77.518299999999996</v>
      </c>
      <c r="H51" s="15">
        <v>38.907600000000002</v>
      </c>
      <c r="I51" s="15"/>
      <c r="J51" s="15">
        <v>14.418699999999999</v>
      </c>
      <c r="K51" s="15">
        <v>24.192</v>
      </c>
      <c r="L51" s="15">
        <v>16.721394</v>
      </c>
      <c r="M51" s="15">
        <v>10.095936</v>
      </c>
      <c r="N51" s="15"/>
      <c r="O51" s="15">
        <v>5.3634659999999998</v>
      </c>
      <c r="P51" s="15">
        <v>0.630996</v>
      </c>
      <c r="Q51" s="15">
        <v>0.630996</v>
      </c>
      <c r="R51" s="15">
        <v>7.5719519999999996</v>
      </c>
      <c r="S51" s="15"/>
      <c r="T51" s="15"/>
      <c r="U51" s="15"/>
      <c r="V51" s="15"/>
    </row>
    <row r="52" spans="1:22" ht="22.8" customHeight="1">
      <c r="A52" s="36" t="s">
        <v>181</v>
      </c>
      <c r="B52" s="36" t="s">
        <v>184</v>
      </c>
      <c r="C52" s="36" t="s">
        <v>184</v>
      </c>
      <c r="D52" s="37" t="s">
        <v>266</v>
      </c>
      <c r="E52" s="13" t="s">
        <v>253</v>
      </c>
      <c r="F52" s="12">
        <v>10.095936</v>
      </c>
      <c r="G52" s="14"/>
      <c r="H52" s="14"/>
      <c r="I52" s="14"/>
      <c r="J52" s="14"/>
      <c r="K52" s="14"/>
      <c r="L52" s="12">
        <v>10.095936</v>
      </c>
      <c r="M52" s="14">
        <v>10.095936</v>
      </c>
      <c r="N52" s="14"/>
      <c r="O52" s="14"/>
      <c r="P52" s="14"/>
      <c r="Q52" s="14"/>
      <c r="R52" s="14"/>
      <c r="S52" s="12"/>
      <c r="T52" s="14"/>
      <c r="U52" s="14"/>
      <c r="V52" s="14"/>
    </row>
    <row r="53" spans="1:22" ht="22.8" customHeight="1">
      <c r="A53" s="36" t="s">
        <v>194</v>
      </c>
      <c r="B53" s="36" t="s">
        <v>197</v>
      </c>
      <c r="C53" s="36" t="s">
        <v>217</v>
      </c>
      <c r="D53" s="37" t="s">
        <v>266</v>
      </c>
      <c r="E53" s="13" t="s">
        <v>260</v>
      </c>
      <c r="F53" s="12">
        <v>5.3634659999999998</v>
      </c>
      <c r="G53" s="14"/>
      <c r="H53" s="14"/>
      <c r="I53" s="14"/>
      <c r="J53" s="14"/>
      <c r="K53" s="14"/>
      <c r="L53" s="12">
        <v>5.3634659999999998</v>
      </c>
      <c r="M53" s="14"/>
      <c r="N53" s="14"/>
      <c r="O53" s="14">
        <v>5.3634659999999998</v>
      </c>
      <c r="P53" s="14"/>
      <c r="Q53" s="14"/>
      <c r="R53" s="14"/>
      <c r="S53" s="12"/>
      <c r="T53" s="14"/>
      <c r="U53" s="14"/>
      <c r="V53" s="14"/>
    </row>
    <row r="54" spans="1:22" ht="22.8" customHeight="1">
      <c r="A54" s="36" t="s">
        <v>194</v>
      </c>
      <c r="B54" s="36" t="s">
        <v>197</v>
      </c>
      <c r="C54" s="36" t="s">
        <v>203</v>
      </c>
      <c r="D54" s="37" t="s">
        <v>266</v>
      </c>
      <c r="E54" s="13" t="s">
        <v>256</v>
      </c>
      <c r="F54" s="12">
        <v>0.630996</v>
      </c>
      <c r="G54" s="14"/>
      <c r="H54" s="14"/>
      <c r="I54" s="14"/>
      <c r="J54" s="14"/>
      <c r="K54" s="14"/>
      <c r="L54" s="12">
        <v>0.630996</v>
      </c>
      <c r="M54" s="14"/>
      <c r="N54" s="14"/>
      <c r="O54" s="14"/>
      <c r="P54" s="14">
        <v>0.630996</v>
      </c>
      <c r="Q54" s="14"/>
      <c r="R54" s="14"/>
      <c r="S54" s="12"/>
      <c r="T54" s="14"/>
      <c r="U54" s="14"/>
      <c r="V54" s="14"/>
    </row>
    <row r="55" spans="1:22" ht="22.8" customHeight="1">
      <c r="A55" s="36" t="s">
        <v>206</v>
      </c>
      <c r="B55" s="36" t="s">
        <v>200</v>
      </c>
      <c r="C55" s="36" t="s">
        <v>211</v>
      </c>
      <c r="D55" s="37" t="s">
        <v>266</v>
      </c>
      <c r="E55" s="13" t="s">
        <v>257</v>
      </c>
      <c r="F55" s="12">
        <v>78.149296000000007</v>
      </c>
      <c r="G55" s="14">
        <v>77.518299999999996</v>
      </c>
      <c r="H55" s="14">
        <v>38.907600000000002</v>
      </c>
      <c r="I55" s="14"/>
      <c r="J55" s="14">
        <v>14.418699999999999</v>
      </c>
      <c r="K55" s="14">
        <v>24.192</v>
      </c>
      <c r="L55" s="12">
        <v>0.630996</v>
      </c>
      <c r="M55" s="14"/>
      <c r="N55" s="14"/>
      <c r="O55" s="14"/>
      <c r="P55" s="14"/>
      <c r="Q55" s="14">
        <v>0.630996</v>
      </c>
      <c r="R55" s="14"/>
      <c r="S55" s="12"/>
      <c r="T55" s="14"/>
      <c r="U55" s="14"/>
      <c r="V55" s="14"/>
    </row>
    <row r="56" spans="1:22" ht="22.8" customHeight="1">
      <c r="A56" s="36" t="s">
        <v>214</v>
      </c>
      <c r="B56" s="36" t="s">
        <v>217</v>
      </c>
      <c r="C56" s="36" t="s">
        <v>200</v>
      </c>
      <c r="D56" s="37" t="s">
        <v>266</v>
      </c>
      <c r="E56" s="13" t="s">
        <v>258</v>
      </c>
      <c r="F56" s="12">
        <v>7.5719519999999996</v>
      </c>
      <c r="G56" s="14"/>
      <c r="H56" s="14"/>
      <c r="I56" s="14"/>
      <c r="J56" s="14"/>
      <c r="K56" s="14"/>
      <c r="L56" s="12"/>
      <c r="M56" s="14"/>
      <c r="N56" s="14"/>
      <c r="O56" s="14"/>
      <c r="P56" s="14"/>
      <c r="Q56" s="14"/>
      <c r="R56" s="14">
        <v>7.5719519999999996</v>
      </c>
      <c r="S56" s="12"/>
      <c r="T56" s="14"/>
      <c r="U56" s="14"/>
      <c r="V56" s="14"/>
    </row>
    <row r="57" spans="1:22" ht="16.350000000000001" customHeight="1">
      <c r="A57" s="59" t="s">
        <v>318</v>
      </c>
      <c r="B57" s="59"/>
      <c r="C57" s="59"/>
      <c r="D57" s="59"/>
      <c r="E57" s="59"/>
      <c r="F57" s="4"/>
    </row>
  </sheetData>
  <mergeCells count="13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57:E57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G14" sqref="G14"/>
    </sheetView>
  </sheetViews>
  <sheetFormatPr defaultColWidth="9.77734375" defaultRowHeight="14.4"/>
  <cols>
    <col min="1" max="1" width="4.33203125" customWidth="1"/>
    <col min="2" max="2" width="4.77734375" customWidth="1"/>
    <col min="3" max="3" width="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4"/>
      <c r="K1" s="8" t="s">
        <v>384</v>
      </c>
    </row>
    <row r="2" spans="1:11" ht="46.5" customHeight="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1.8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3.2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385</v>
      </c>
      <c r="G4" s="54" t="s">
        <v>386</v>
      </c>
      <c r="H4" s="54" t="s">
        <v>387</v>
      </c>
      <c r="I4" s="54" t="s">
        <v>388</v>
      </c>
      <c r="J4" s="54" t="s">
        <v>389</v>
      </c>
      <c r="K4" s="54" t="s">
        <v>390</v>
      </c>
    </row>
    <row r="5" spans="1:11" ht="17.25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54"/>
      <c r="H5" s="54"/>
      <c r="I5" s="54"/>
      <c r="J5" s="54"/>
      <c r="K5" s="54"/>
    </row>
    <row r="6" spans="1:11" ht="22.8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8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8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59" t="s">
        <v>318</v>
      </c>
      <c r="B10" s="59"/>
      <c r="C10" s="59"/>
      <c r="D10" s="59"/>
      <c r="E10" s="59"/>
    </row>
  </sheetData>
  <mergeCells count="13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F15" sqref="F15"/>
    </sheetView>
  </sheetViews>
  <sheetFormatPr defaultColWidth="9.77734375" defaultRowHeight="14.4"/>
  <cols>
    <col min="1" max="1" width="4.21875" customWidth="1"/>
    <col min="2" max="2" width="4.33203125" customWidth="1"/>
    <col min="3" max="3" width="4.88671875" customWidth="1"/>
    <col min="4" max="4" width="9.77734375" customWidth="1"/>
    <col min="5" max="5" width="20.109375" customWidth="1"/>
    <col min="6" max="18" width="7.6640625" customWidth="1"/>
    <col min="19" max="19" width="9.77734375" customWidth="1"/>
  </cols>
  <sheetData>
    <row r="1" spans="1:18" ht="16.350000000000001" customHeight="1">
      <c r="A1" s="4"/>
      <c r="Q1" s="56" t="s">
        <v>391</v>
      </c>
      <c r="R1" s="56"/>
    </row>
    <row r="2" spans="1:18" ht="40.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31.8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4.1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385</v>
      </c>
      <c r="G4" s="54" t="s">
        <v>392</v>
      </c>
      <c r="H4" s="54" t="s">
        <v>393</v>
      </c>
      <c r="I4" s="54" t="s">
        <v>394</v>
      </c>
      <c r="J4" s="54" t="s">
        <v>395</v>
      </c>
      <c r="K4" s="54" t="s">
        <v>396</v>
      </c>
      <c r="L4" s="54" t="s">
        <v>397</v>
      </c>
      <c r="M4" s="54" t="s">
        <v>398</v>
      </c>
      <c r="N4" s="54" t="s">
        <v>387</v>
      </c>
      <c r="O4" s="54" t="s">
        <v>399</v>
      </c>
      <c r="P4" s="54" t="s">
        <v>400</v>
      </c>
      <c r="Q4" s="54" t="s">
        <v>388</v>
      </c>
      <c r="R4" s="54" t="s">
        <v>390</v>
      </c>
    </row>
    <row r="5" spans="1:18" ht="21.6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2.8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8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8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59" t="s">
        <v>318</v>
      </c>
      <c r="B10" s="59"/>
      <c r="C10" s="59"/>
      <c r="D10" s="59"/>
      <c r="E10" s="59"/>
    </row>
  </sheetData>
  <mergeCells count="21">
    <mergeCell ref="J4:J5"/>
    <mergeCell ref="H4:H5"/>
    <mergeCell ref="A10:E10"/>
    <mergeCell ref="O4:O5"/>
    <mergeCell ref="P4:P5"/>
    <mergeCell ref="A4:C4"/>
    <mergeCell ref="D4:D5"/>
    <mergeCell ref="E4:E5"/>
    <mergeCell ref="G4:G5"/>
    <mergeCell ref="L4:L5"/>
    <mergeCell ref="I4:I5"/>
    <mergeCell ref="R4:R5"/>
    <mergeCell ref="Q4:Q5"/>
    <mergeCell ref="Q1:R1"/>
    <mergeCell ref="A2:R2"/>
    <mergeCell ref="A3:P3"/>
    <mergeCell ref="Q3:R3"/>
    <mergeCell ref="K4:K5"/>
    <mergeCell ref="F4:F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20"/>
  <sheetViews>
    <sheetView workbookViewId="0">
      <selection activeCell="U11" sqref="U11"/>
    </sheetView>
  </sheetViews>
  <sheetFormatPr defaultColWidth="9.77734375" defaultRowHeight="14.4"/>
  <cols>
    <col min="1" max="1" width="3.6640625" customWidth="1"/>
    <col min="2" max="2" width="3.88671875" customWidth="1"/>
    <col min="3" max="3" width="4.10937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56" t="s">
        <v>401</v>
      </c>
      <c r="T1" s="56"/>
    </row>
    <row r="2" spans="1:20" ht="36.15" customHeight="1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1.8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385</v>
      </c>
      <c r="G4" s="54" t="s">
        <v>239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242</v>
      </c>
      <c r="S4" s="54"/>
      <c r="T4" s="54"/>
    </row>
    <row r="5" spans="1:20" ht="36.15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10" t="s">
        <v>136</v>
      </c>
      <c r="H5" s="10" t="s">
        <v>402</v>
      </c>
      <c r="I5" s="10" t="s">
        <v>403</v>
      </c>
      <c r="J5" s="10" t="s">
        <v>404</v>
      </c>
      <c r="K5" s="10" t="s">
        <v>405</v>
      </c>
      <c r="L5" s="10" t="s">
        <v>406</v>
      </c>
      <c r="M5" s="10" t="s">
        <v>407</v>
      </c>
      <c r="N5" s="10" t="s">
        <v>408</v>
      </c>
      <c r="O5" s="10" t="s">
        <v>409</v>
      </c>
      <c r="P5" s="10" t="s">
        <v>410</v>
      </c>
      <c r="Q5" s="10" t="s">
        <v>411</v>
      </c>
      <c r="R5" s="10" t="s">
        <v>136</v>
      </c>
      <c r="S5" s="10" t="s">
        <v>344</v>
      </c>
      <c r="T5" s="10" t="s">
        <v>368</v>
      </c>
    </row>
    <row r="6" spans="1:20" ht="22.8" customHeight="1">
      <c r="A6" s="11"/>
      <c r="B6" s="11"/>
      <c r="C6" s="11"/>
      <c r="D6" s="11"/>
      <c r="E6" s="11" t="s">
        <v>136</v>
      </c>
      <c r="F6" s="17">
        <f>F7</f>
        <v>59.736000000000004</v>
      </c>
      <c r="G6" s="17">
        <f t="shared" ref="G6:M6" si="0">G7</f>
        <v>52.536000000000001</v>
      </c>
      <c r="H6" s="17">
        <f t="shared" si="0"/>
        <v>40.283999999999999</v>
      </c>
      <c r="I6" s="17"/>
      <c r="J6" s="17">
        <f t="shared" si="0"/>
        <v>3</v>
      </c>
      <c r="K6" s="17"/>
      <c r="L6" s="17"/>
      <c r="M6" s="17">
        <f t="shared" si="0"/>
        <v>5</v>
      </c>
      <c r="N6" s="17"/>
      <c r="O6" s="17"/>
      <c r="P6" s="17"/>
      <c r="Q6" s="17">
        <v>4.2519999999999998</v>
      </c>
      <c r="R6" s="17">
        <v>7.2</v>
      </c>
      <c r="S6" s="17">
        <v>7.2</v>
      </c>
      <c r="T6" s="17"/>
    </row>
    <row r="7" spans="1:20" ht="22.8" customHeight="1">
      <c r="A7" s="11"/>
      <c r="B7" s="11"/>
      <c r="C7" s="11"/>
      <c r="D7" s="18" t="s">
        <v>154</v>
      </c>
      <c r="E7" s="18" t="s">
        <v>155</v>
      </c>
      <c r="F7" s="17">
        <f>49.74+F8</f>
        <v>59.736000000000004</v>
      </c>
      <c r="G7" s="17">
        <f>42.54+G8</f>
        <v>52.536000000000001</v>
      </c>
      <c r="H7" s="17">
        <f>30.588+H8</f>
        <v>40.283999999999999</v>
      </c>
      <c r="I7" s="17"/>
      <c r="J7" s="17">
        <v>3</v>
      </c>
      <c r="K7" s="17"/>
      <c r="L7" s="17"/>
      <c r="M7" s="17">
        <f>4.7+M8</f>
        <v>5</v>
      </c>
      <c r="N7" s="17"/>
      <c r="O7" s="17"/>
      <c r="P7" s="17"/>
      <c r="Q7" s="17">
        <v>4.2519999999999998</v>
      </c>
      <c r="R7" s="17">
        <v>7.2</v>
      </c>
      <c r="S7" s="17">
        <v>7.2</v>
      </c>
      <c r="T7" s="17"/>
    </row>
    <row r="8" spans="1:20" ht="22.8" customHeight="1">
      <c r="A8" s="11"/>
      <c r="B8" s="11"/>
      <c r="C8" s="11"/>
      <c r="D8" s="34" t="s">
        <v>705</v>
      </c>
      <c r="E8" s="34" t="s">
        <v>704</v>
      </c>
      <c r="F8" s="17">
        <v>9.9960000000000004</v>
      </c>
      <c r="G8" s="17">
        <v>9.9960000000000004</v>
      </c>
      <c r="H8" s="17">
        <v>9.6959999999999997</v>
      </c>
      <c r="I8" s="17"/>
      <c r="J8" s="17"/>
      <c r="K8" s="17"/>
      <c r="L8" s="17"/>
      <c r="M8" s="17">
        <v>0.3</v>
      </c>
      <c r="N8" s="17"/>
      <c r="O8" s="17"/>
      <c r="P8" s="17"/>
      <c r="Q8" s="17"/>
      <c r="R8" s="17"/>
      <c r="S8" s="17"/>
      <c r="T8" s="17"/>
    </row>
    <row r="9" spans="1:20" ht="22.8" customHeight="1">
      <c r="A9" s="36" t="s">
        <v>206</v>
      </c>
      <c r="B9" s="36" t="s">
        <v>200</v>
      </c>
      <c r="C9" s="36" t="s">
        <v>211</v>
      </c>
      <c r="D9" s="37" t="s">
        <v>706</v>
      </c>
      <c r="E9" s="13" t="s">
        <v>257</v>
      </c>
      <c r="F9" s="12">
        <v>9.9960000000000004</v>
      </c>
      <c r="G9" s="14">
        <v>9.9960000000000004</v>
      </c>
      <c r="H9" s="14">
        <v>9.6959999999999997</v>
      </c>
      <c r="I9" s="14"/>
      <c r="J9" s="14"/>
      <c r="K9" s="14"/>
      <c r="L9" s="14"/>
      <c r="M9" s="14">
        <v>0.3</v>
      </c>
      <c r="N9" s="17"/>
      <c r="O9" s="17"/>
      <c r="P9" s="17"/>
      <c r="Q9" s="17"/>
      <c r="R9" s="17"/>
      <c r="S9" s="17"/>
      <c r="T9" s="17"/>
    </row>
    <row r="10" spans="1:20" ht="22.8" customHeight="1">
      <c r="A10" s="11"/>
      <c r="B10" s="11"/>
      <c r="C10" s="11"/>
      <c r="D10" s="34" t="s">
        <v>156</v>
      </c>
      <c r="E10" s="34" t="s">
        <v>157</v>
      </c>
      <c r="F10" s="17">
        <v>8.2200000000000006</v>
      </c>
      <c r="G10" s="17">
        <v>8.2200000000000006</v>
      </c>
      <c r="H10" s="17">
        <v>7.92</v>
      </c>
      <c r="I10" s="17"/>
      <c r="J10" s="17"/>
      <c r="K10" s="17"/>
      <c r="L10" s="17"/>
      <c r="M10" s="17">
        <v>0.3</v>
      </c>
      <c r="N10" s="17"/>
      <c r="O10" s="17"/>
      <c r="P10" s="17"/>
      <c r="Q10" s="17"/>
      <c r="R10" s="17"/>
      <c r="S10" s="17"/>
      <c r="T10" s="17"/>
    </row>
    <row r="11" spans="1:20" ht="22.8" customHeight="1">
      <c r="A11" s="36" t="s">
        <v>206</v>
      </c>
      <c r="B11" s="36" t="s">
        <v>200</v>
      </c>
      <c r="C11" s="36" t="s">
        <v>211</v>
      </c>
      <c r="D11" s="37" t="s">
        <v>252</v>
      </c>
      <c r="E11" s="13" t="s">
        <v>257</v>
      </c>
      <c r="F11" s="12">
        <v>8.2200000000000006</v>
      </c>
      <c r="G11" s="14">
        <v>8.2200000000000006</v>
      </c>
      <c r="H11" s="14">
        <v>7.92</v>
      </c>
      <c r="I11" s="14"/>
      <c r="J11" s="14"/>
      <c r="K11" s="14"/>
      <c r="L11" s="14"/>
      <c r="M11" s="14">
        <v>0.3</v>
      </c>
      <c r="N11" s="14"/>
      <c r="O11" s="14"/>
      <c r="P11" s="14"/>
      <c r="Q11" s="14"/>
      <c r="R11" s="14"/>
      <c r="S11" s="14"/>
      <c r="T11" s="14"/>
    </row>
    <row r="12" spans="1:20" ht="22.8" customHeight="1">
      <c r="A12" s="11"/>
      <c r="B12" s="11"/>
      <c r="C12" s="11"/>
      <c r="D12" s="34" t="s">
        <v>158</v>
      </c>
      <c r="E12" s="34" t="s">
        <v>159</v>
      </c>
      <c r="F12" s="17">
        <v>8.34</v>
      </c>
      <c r="G12" s="17">
        <v>8.34</v>
      </c>
      <c r="H12" s="17">
        <v>4.8280000000000003</v>
      </c>
      <c r="I12" s="17"/>
      <c r="J12" s="17"/>
      <c r="K12" s="17"/>
      <c r="L12" s="17"/>
      <c r="M12" s="17">
        <v>2</v>
      </c>
      <c r="N12" s="17"/>
      <c r="O12" s="17"/>
      <c r="P12" s="17"/>
      <c r="Q12" s="17">
        <v>1.512</v>
      </c>
      <c r="R12" s="17"/>
      <c r="S12" s="17"/>
      <c r="T12" s="17"/>
    </row>
    <row r="13" spans="1:20" ht="22.8" customHeight="1">
      <c r="A13" s="36" t="s">
        <v>206</v>
      </c>
      <c r="B13" s="36" t="s">
        <v>200</v>
      </c>
      <c r="C13" s="36" t="s">
        <v>189</v>
      </c>
      <c r="D13" s="37" t="s">
        <v>259</v>
      </c>
      <c r="E13" s="13" t="s">
        <v>261</v>
      </c>
      <c r="F13" s="12">
        <v>8.34</v>
      </c>
      <c r="G13" s="14">
        <v>8.34</v>
      </c>
      <c r="H13" s="14">
        <v>4.8280000000000003</v>
      </c>
      <c r="I13" s="14"/>
      <c r="J13" s="14"/>
      <c r="K13" s="14"/>
      <c r="L13" s="14"/>
      <c r="M13" s="14">
        <v>2</v>
      </c>
      <c r="N13" s="14"/>
      <c r="O13" s="14"/>
      <c r="P13" s="14"/>
      <c r="Q13" s="14">
        <v>1.512</v>
      </c>
      <c r="R13" s="14"/>
      <c r="S13" s="14"/>
      <c r="T13" s="14"/>
    </row>
    <row r="14" spans="1:20" ht="22.8" customHeight="1">
      <c r="A14" s="11"/>
      <c r="B14" s="11"/>
      <c r="C14" s="11"/>
      <c r="D14" s="34" t="s">
        <v>160</v>
      </c>
      <c r="E14" s="34" t="s">
        <v>161</v>
      </c>
      <c r="F14" s="17">
        <v>7.2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7.2</v>
      </c>
      <c r="S14" s="17">
        <v>7.2</v>
      </c>
      <c r="T14" s="17"/>
    </row>
    <row r="15" spans="1:20" ht="22.8" customHeight="1">
      <c r="A15" s="36" t="s">
        <v>206</v>
      </c>
      <c r="B15" s="36" t="s">
        <v>200</v>
      </c>
      <c r="C15" s="36" t="s">
        <v>211</v>
      </c>
      <c r="D15" s="37" t="s">
        <v>262</v>
      </c>
      <c r="E15" s="13" t="s">
        <v>257</v>
      </c>
      <c r="F15" s="12">
        <v>7.2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>
        <v>7.2</v>
      </c>
      <c r="S15" s="14">
        <v>7.2</v>
      </c>
      <c r="T15" s="14"/>
    </row>
    <row r="16" spans="1:20" ht="22.8" customHeight="1">
      <c r="A16" s="11"/>
      <c r="B16" s="11"/>
      <c r="C16" s="11"/>
      <c r="D16" s="34" t="s">
        <v>164</v>
      </c>
      <c r="E16" s="34" t="s">
        <v>165</v>
      </c>
      <c r="F16" s="17">
        <v>11.7</v>
      </c>
      <c r="G16" s="17">
        <v>11.7</v>
      </c>
      <c r="H16" s="17">
        <v>7.24</v>
      </c>
      <c r="I16" s="17"/>
      <c r="J16" s="17">
        <v>2</v>
      </c>
      <c r="K16" s="17"/>
      <c r="L16" s="17"/>
      <c r="M16" s="17">
        <v>1.2</v>
      </c>
      <c r="N16" s="17"/>
      <c r="O16" s="17"/>
      <c r="P16" s="17"/>
      <c r="Q16" s="17">
        <v>1.26</v>
      </c>
      <c r="R16" s="17"/>
      <c r="S16" s="17"/>
      <c r="T16" s="17"/>
    </row>
    <row r="17" spans="1:20" ht="22.8" customHeight="1">
      <c r="A17" s="36" t="s">
        <v>206</v>
      </c>
      <c r="B17" s="36" t="s">
        <v>200</v>
      </c>
      <c r="C17" s="36" t="s">
        <v>211</v>
      </c>
      <c r="D17" s="37" t="s">
        <v>265</v>
      </c>
      <c r="E17" s="13" t="s">
        <v>257</v>
      </c>
      <c r="F17" s="12">
        <v>11.7</v>
      </c>
      <c r="G17" s="14">
        <v>11.7</v>
      </c>
      <c r="H17" s="14">
        <v>7.24</v>
      </c>
      <c r="I17" s="14"/>
      <c r="J17" s="14">
        <v>2</v>
      </c>
      <c r="K17" s="14"/>
      <c r="L17" s="14"/>
      <c r="M17" s="14">
        <v>1.2</v>
      </c>
      <c r="N17" s="14"/>
      <c r="O17" s="14"/>
      <c r="P17" s="14"/>
      <c r="Q17" s="14">
        <v>1.26</v>
      </c>
      <c r="R17" s="14"/>
      <c r="S17" s="14"/>
      <c r="T17" s="14"/>
    </row>
    <row r="18" spans="1:20" ht="22.8" customHeight="1">
      <c r="A18" s="11"/>
      <c r="B18" s="11"/>
      <c r="C18" s="11"/>
      <c r="D18" s="34" t="s">
        <v>166</v>
      </c>
      <c r="E18" s="34" t="s">
        <v>167</v>
      </c>
      <c r="F18" s="17">
        <v>14.28</v>
      </c>
      <c r="G18" s="17">
        <v>14.28</v>
      </c>
      <c r="H18" s="17">
        <v>10.6</v>
      </c>
      <c r="I18" s="17"/>
      <c r="J18" s="17">
        <v>1</v>
      </c>
      <c r="K18" s="17"/>
      <c r="L18" s="17"/>
      <c r="M18" s="17">
        <v>1.2</v>
      </c>
      <c r="N18" s="17"/>
      <c r="O18" s="17"/>
      <c r="P18" s="17"/>
      <c r="Q18" s="17">
        <v>1.48</v>
      </c>
      <c r="R18" s="17"/>
      <c r="S18" s="17"/>
      <c r="T18" s="17"/>
    </row>
    <row r="19" spans="1:20" ht="22.8" customHeight="1">
      <c r="A19" s="36" t="s">
        <v>206</v>
      </c>
      <c r="B19" s="36" t="s">
        <v>200</v>
      </c>
      <c r="C19" s="36" t="s">
        <v>211</v>
      </c>
      <c r="D19" s="37" t="s">
        <v>266</v>
      </c>
      <c r="E19" s="13" t="s">
        <v>257</v>
      </c>
      <c r="F19" s="12">
        <v>14.28</v>
      </c>
      <c r="G19" s="14">
        <v>14.28</v>
      </c>
      <c r="H19" s="14">
        <v>10.6</v>
      </c>
      <c r="I19" s="14"/>
      <c r="J19" s="14">
        <v>1</v>
      </c>
      <c r="K19" s="14"/>
      <c r="L19" s="14"/>
      <c r="M19" s="14">
        <v>1.2</v>
      </c>
      <c r="N19" s="14"/>
      <c r="O19" s="14"/>
      <c r="P19" s="14"/>
      <c r="Q19" s="14">
        <v>1.48</v>
      </c>
      <c r="R19" s="14"/>
      <c r="S19" s="14"/>
      <c r="T19" s="14"/>
    </row>
    <row r="20" spans="1:20" ht="22.8" customHeight="1">
      <c r="A20" s="59" t="s">
        <v>318</v>
      </c>
      <c r="B20" s="59"/>
      <c r="C20" s="59"/>
      <c r="D20" s="59"/>
      <c r="E20" s="59"/>
      <c r="F20" s="59"/>
    </row>
  </sheetData>
  <mergeCells count="11">
    <mergeCell ref="A20:F20"/>
    <mergeCell ref="A4:C4"/>
    <mergeCell ref="D4:D5"/>
    <mergeCell ref="E4:E5"/>
    <mergeCell ref="F4:F5"/>
    <mergeCell ref="R4:T4"/>
    <mergeCell ref="S1:T1"/>
    <mergeCell ref="A2:T2"/>
    <mergeCell ref="A3:R3"/>
    <mergeCell ref="S3:T3"/>
    <mergeCell ref="G4:Q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20"/>
  <sheetViews>
    <sheetView topLeftCell="D1" workbookViewId="0">
      <selection activeCell="U18" sqref="U18"/>
    </sheetView>
  </sheetViews>
  <sheetFormatPr defaultColWidth="9.77734375" defaultRowHeight="14.4"/>
  <cols>
    <col min="1" max="1" width="4.44140625" customWidth="1"/>
    <col min="2" max="3" width="4.664062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4" width="9.77734375" customWidth="1"/>
  </cols>
  <sheetData>
    <row r="1" spans="1:33" ht="13.8" customHeight="1">
      <c r="A1" s="4"/>
      <c r="F1" s="4"/>
      <c r="AF1" s="56" t="s">
        <v>412</v>
      </c>
      <c r="AG1" s="56"/>
    </row>
    <row r="2" spans="1:33" ht="43.95" customHeight="1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28.8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32</v>
      </c>
      <c r="AG3" s="53"/>
    </row>
    <row r="4" spans="1:33" ht="25.0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413</v>
      </c>
      <c r="G4" s="54" t="s">
        <v>414</v>
      </c>
      <c r="H4" s="54" t="s">
        <v>415</v>
      </c>
      <c r="I4" s="54" t="s">
        <v>416</v>
      </c>
      <c r="J4" s="54" t="s">
        <v>417</v>
      </c>
      <c r="K4" s="54" t="s">
        <v>418</v>
      </c>
      <c r="L4" s="54" t="s">
        <v>419</v>
      </c>
      <c r="M4" s="54" t="s">
        <v>420</v>
      </c>
      <c r="N4" s="54" t="s">
        <v>421</v>
      </c>
      <c r="O4" s="54" t="s">
        <v>422</v>
      </c>
      <c r="P4" s="54" t="s">
        <v>423</v>
      </c>
      <c r="Q4" s="54" t="s">
        <v>408</v>
      </c>
      <c r="R4" s="54" t="s">
        <v>410</v>
      </c>
      <c r="S4" s="54" t="s">
        <v>424</v>
      </c>
      <c r="T4" s="54" t="s">
        <v>403</v>
      </c>
      <c r="U4" s="54" t="s">
        <v>404</v>
      </c>
      <c r="V4" s="54" t="s">
        <v>407</v>
      </c>
      <c r="W4" s="54" t="s">
        <v>425</v>
      </c>
      <c r="X4" s="54" t="s">
        <v>426</v>
      </c>
      <c r="Y4" s="54" t="s">
        <v>427</v>
      </c>
      <c r="Z4" s="54" t="s">
        <v>428</v>
      </c>
      <c r="AA4" s="54" t="s">
        <v>406</v>
      </c>
      <c r="AB4" s="54" t="s">
        <v>429</v>
      </c>
      <c r="AC4" s="54" t="s">
        <v>430</v>
      </c>
      <c r="AD4" s="54" t="s">
        <v>409</v>
      </c>
      <c r="AE4" s="54" t="s">
        <v>431</v>
      </c>
      <c r="AF4" s="54" t="s">
        <v>432</v>
      </c>
      <c r="AG4" s="54" t="s">
        <v>411</v>
      </c>
    </row>
    <row r="5" spans="1:33" ht="21.6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33" ht="22.8" customHeight="1">
      <c r="A6" s="16"/>
      <c r="B6" s="21"/>
      <c r="C6" s="21"/>
      <c r="D6" s="13"/>
      <c r="E6" s="13" t="s">
        <v>136</v>
      </c>
      <c r="F6" s="17">
        <f>F7</f>
        <v>59.736000000000004</v>
      </c>
      <c r="G6" s="17">
        <f>G7</f>
        <v>8.5595999999999997</v>
      </c>
      <c r="H6" s="17">
        <f>H7</f>
        <v>1.4648000000000001</v>
      </c>
      <c r="I6" s="17"/>
      <c r="J6" s="17"/>
      <c r="K6" s="17"/>
      <c r="L6" s="17">
        <f>L7</f>
        <v>0.54120000000000001</v>
      </c>
      <c r="M6" s="17"/>
      <c r="N6" s="17"/>
      <c r="O6" s="17"/>
      <c r="P6" s="17">
        <f>P7</f>
        <v>1.8888</v>
      </c>
      <c r="Q6" s="17"/>
      <c r="R6" s="17">
        <f>R7</f>
        <v>0.26479999999999998</v>
      </c>
      <c r="S6" s="17"/>
      <c r="T6" s="17"/>
      <c r="U6" s="17">
        <f>U7</f>
        <v>3.1152000000000002</v>
      </c>
      <c r="V6" s="17">
        <f>V7</f>
        <v>5.1619999999999999</v>
      </c>
      <c r="W6" s="17"/>
      <c r="X6" s="17"/>
      <c r="Y6" s="17"/>
      <c r="Z6" s="17"/>
      <c r="AA6" s="17"/>
      <c r="AB6" s="17"/>
      <c r="AC6" s="17"/>
      <c r="AD6" s="17"/>
      <c r="AE6" s="17">
        <f>AE7</f>
        <v>33.275999999999996</v>
      </c>
      <c r="AF6" s="17"/>
      <c r="AG6" s="17">
        <v>5.4635999999999996</v>
      </c>
    </row>
    <row r="7" spans="1:33" ht="22.8" customHeight="1">
      <c r="A7" s="11"/>
      <c r="B7" s="11"/>
      <c r="C7" s="11"/>
      <c r="D7" s="18" t="s">
        <v>154</v>
      </c>
      <c r="E7" s="18" t="s">
        <v>155</v>
      </c>
      <c r="F7" s="17">
        <f>49.74+F8</f>
        <v>59.736000000000004</v>
      </c>
      <c r="G7" s="17">
        <f>5.0796+G8</f>
        <v>8.5595999999999997</v>
      </c>
      <c r="H7" s="17">
        <v>1.4648000000000001</v>
      </c>
      <c r="I7" s="17"/>
      <c r="J7" s="17"/>
      <c r="K7" s="17"/>
      <c r="L7" s="17">
        <v>0.54120000000000001</v>
      </c>
      <c r="M7" s="17"/>
      <c r="N7" s="17"/>
      <c r="O7" s="17"/>
      <c r="P7" s="17">
        <v>1.8888</v>
      </c>
      <c r="Q7" s="17"/>
      <c r="R7" s="17">
        <v>0.26479999999999998</v>
      </c>
      <c r="S7" s="17"/>
      <c r="T7" s="17"/>
      <c r="U7" s="17">
        <v>3.1152000000000002</v>
      </c>
      <c r="V7" s="17">
        <f>4.862+V8</f>
        <v>5.1619999999999999</v>
      </c>
      <c r="W7" s="17"/>
      <c r="X7" s="17"/>
      <c r="Y7" s="17"/>
      <c r="Z7" s="17"/>
      <c r="AA7" s="17"/>
      <c r="AB7" s="17"/>
      <c r="AC7" s="17"/>
      <c r="AD7" s="17"/>
      <c r="AE7" s="17">
        <f>27.06+AE8</f>
        <v>33.275999999999996</v>
      </c>
      <c r="AF7" s="17"/>
      <c r="AG7" s="17">
        <v>5.4635999999999996</v>
      </c>
    </row>
    <row r="8" spans="1:33" ht="22.8" customHeight="1">
      <c r="A8" s="11"/>
      <c r="B8" s="11"/>
      <c r="C8" s="11"/>
      <c r="D8" s="34" t="s">
        <v>705</v>
      </c>
      <c r="E8" s="34" t="s">
        <v>704</v>
      </c>
      <c r="F8" s="17">
        <v>9.9960000000000004</v>
      </c>
      <c r="G8" s="17">
        <v>3.48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0.3</v>
      </c>
      <c r="W8" s="17"/>
      <c r="X8" s="17"/>
      <c r="Y8" s="17"/>
      <c r="Z8" s="17"/>
      <c r="AA8" s="17"/>
      <c r="AB8" s="17"/>
      <c r="AC8" s="17"/>
      <c r="AD8" s="17"/>
      <c r="AE8" s="17">
        <v>6.2160000000000002</v>
      </c>
      <c r="AF8" s="17"/>
      <c r="AG8" s="17"/>
    </row>
    <row r="9" spans="1:33" ht="22.8" customHeight="1">
      <c r="A9" s="36" t="s">
        <v>206</v>
      </c>
      <c r="B9" s="36" t="s">
        <v>200</v>
      </c>
      <c r="C9" s="36" t="s">
        <v>211</v>
      </c>
      <c r="D9" s="37" t="s">
        <v>706</v>
      </c>
      <c r="E9" s="13" t="s">
        <v>257</v>
      </c>
      <c r="F9" s="14">
        <v>9.9960000000000004</v>
      </c>
      <c r="G9" s="14">
        <v>3.48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0.3</v>
      </c>
      <c r="W9" s="14"/>
      <c r="X9" s="14"/>
      <c r="Y9" s="14"/>
      <c r="Z9" s="14"/>
      <c r="AA9" s="14"/>
      <c r="AB9" s="14"/>
      <c r="AC9" s="14"/>
      <c r="AD9" s="14"/>
      <c r="AE9" s="14">
        <v>6.2160000000000002</v>
      </c>
      <c r="AF9" s="14"/>
      <c r="AG9" s="14"/>
    </row>
    <row r="10" spans="1:33" ht="22.8" customHeight="1">
      <c r="A10" s="11"/>
      <c r="B10" s="11"/>
      <c r="C10" s="11"/>
      <c r="D10" s="34" t="s">
        <v>156</v>
      </c>
      <c r="E10" s="34" t="s">
        <v>157</v>
      </c>
      <c r="F10" s="17">
        <v>8.2200000000000006</v>
      </c>
      <c r="G10" s="17">
        <v>3.48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>
        <v>0.3</v>
      </c>
      <c r="W10" s="17"/>
      <c r="X10" s="17"/>
      <c r="Y10" s="17"/>
      <c r="Z10" s="17"/>
      <c r="AA10" s="17"/>
      <c r="AB10" s="17"/>
      <c r="AC10" s="17"/>
      <c r="AD10" s="17"/>
      <c r="AE10" s="17">
        <v>4.4400000000000004</v>
      </c>
      <c r="AF10" s="17"/>
      <c r="AG10" s="17"/>
    </row>
    <row r="11" spans="1:33" ht="22.8" customHeight="1">
      <c r="A11" s="36" t="s">
        <v>206</v>
      </c>
      <c r="B11" s="36" t="s">
        <v>200</v>
      </c>
      <c r="C11" s="36" t="s">
        <v>211</v>
      </c>
      <c r="D11" s="37" t="s">
        <v>252</v>
      </c>
      <c r="E11" s="13" t="s">
        <v>257</v>
      </c>
      <c r="F11" s="14">
        <v>8.2200000000000006</v>
      </c>
      <c r="G11" s="14">
        <v>3.48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0.3</v>
      </c>
      <c r="W11" s="14"/>
      <c r="X11" s="14"/>
      <c r="Y11" s="14"/>
      <c r="Z11" s="14"/>
      <c r="AA11" s="14"/>
      <c r="AB11" s="14"/>
      <c r="AC11" s="14"/>
      <c r="AD11" s="14"/>
      <c r="AE11" s="14">
        <v>4.4400000000000004</v>
      </c>
      <c r="AF11" s="14"/>
      <c r="AG11" s="14"/>
    </row>
    <row r="12" spans="1:33" ht="22.8" customHeight="1">
      <c r="A12" s="11"/>
      <c r="B12" s="11"/>
      <c r="C12" s="11"/>
      <c r="D12" s="34" t="s">
        <v>158</v>
      </c>
      <c r="E12" s="34" t="s">
        <v>159</v>
      </c>
      <c r="F12" s="17">
        <v>8.34</v>
      </c>
      <c r="G12" s="17">
        <v>0.26800000000000002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>
        <v>2</v>
      </c>
      <c r="W12" s="17"/>
      <c r="X12" s="17"/>
      <c r="Y12" s="17"/>
      <c r="Z12" s="17"/>
      <c r="AA12" s="17"/>
      <c r="AB12" s="17"/>
      <c r="AC12" s="17"/>
      <c r="AD12" s="17"/>
      <c r="AE12" s="17">
        <v>4.5599999999999996</v>
      </c>
      <c r="AF12" s="17"/>
      <c r="AG12" s="17">
        <v>1.512</v>
      </c>
    </row>
    <row r="13" spans="1:33" ht="22.8" customHeight="1">
      <c r="A13" s="36" t="s">
        <v>206</v>
      </c>
      <c r="B13" s="36" t="s">
        <v>200</v>
      </c>
      <c r="C13" s="36" t="s">
        <v>189</v>
      </c>
      <c r="D13" s="37" t="s">
        <v>259</v>
      </c>
      <c r="E13" s="13" t="s">
        <v>261</v>
      </c>
      <c r="F13" s="14">
        <v>8.34</v>
      </c>
      <c r="G13" s="14">
        <v>0.26800000000000002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>
        <v>2</v>
      </c>
      <c r="W13" s="14"/>
      <c r="X13" s="14"/>
      <c r="Y13" s="14"/>
      <c r="Z13" s="14"/>
      <c r="AA13" s="14"/>
      <c r="AB13" s="14"/>
      <c r="AC13" s="14"/>
      <c r="AD13" s="14"/>
      <c r="AE13" s="14">
        <v>4.5599999999999996</v>
      </c>
      <c r="AF13" s="14"/>
      <c r="AG13" s="14">
        <v>1.512</v>
      </c>
    </row>
    <row r="14" spans="1:33" ht="22.8" customHeight="1">
      <c r="A14" s="11"/>
      <c r="B14" s="11"/>
      <c r="C14" s="11"/>
      <c r="D14" s="34" t="s">
        <v>160</v>
      </c>
      <c r="E14" s="34" t="s">
        <v>161</v>
      </c>
      <c r="F14" s="17">
        <v>7.2</v>
      </c>
      <c r="G14" s="17">
        <v>0.29160000000000003</v>
      </c>
      <c r="H14" s="17">
        <v>0.26479999999999998</v>
      </c>
      <c r="I14" s="17"/>
      <c r="J14" s="17"/>
      <c r="K14" s="17"/>
      <c r="L14" s="17">
        <v>0.54120000000000001</v>
      </c>
      <c r="M14" s="17"/>
      <c r="N14" s="17"/>
      <c r="O14" s="17"/>
      <c r="P14" s="17">
        <v>0.38879999999999998</v>
      </c>
      <c r="Q14" s="17"/>
      <c r="R14" s="17">
        <v>0.26479999999999998</v>
      </c>
      <c r="S14" s="17"/>
      <c r="T14" s="17"/>
      <c r="U14" s="17">
        <v>0.1152</v>
      </c>
      <c r="V14" s="17">
        <v>0.16200000000000001</v>
      </c>
      <c r="W14" s="17"/>
      <c r="X14" s="17"/>
      <c r="Y14" s="17"/>
      <c r="Z14" s="17"/>
      <c r="AA14" s="17"/>
      <c r="AB14" s="17"/>
      <c r="AC14" s="17"/>
      <c r="AD14" s="17"/>
      <c r="AE14" s="17">
        <v>3.96</v>
      </c>
      <c r="AF14" s="17"/>
      <c r="AG14" s="17">
        <v>1.2116</v>
      </c>
    </row>
    <row r="15" spans="1:33" ht="22.8" customHeight="1">
      <c r="A15" s="36" t="s">
        <v>206</v>
      </c>
      <c r="B15" s="36" t="s">
        <v>200</v>
      </c>
      <c r="C15" s="36" t="s">
        <v>211</v>
      </c>
      <c r="D15" s="37" t="s">
        <v>262</v>
      </c>
      <c r="E15" s="13" t="s">
        <v>257</v>
      </c>
      <c r="F15" s="14">
        <v>7.2</v>
      </c>
      <c r="G15" s="14">
        <v>0.29160000000000003</v>
      </c>
      <c r="H15" s="14">
        <v>0.26479999999999998</v>
      </c>
      <c r="I15" s="14"/>
      <c r="J15" s="14"/>
      <c r="K15" s="14"/>
      <c r="L15" s="14">
        <v>0.54120000000000001</v>
      </c>
      <c r="M15" s="14"/>
      <c r="N15" s="14"/>
      <c r="O15" s="14"/>
      <c r="P15" s="14">
        <v>0.38879999999999998</v>
      </c>
      <c r="Q15" s="14"/>
      <c r="R15" s="14">
        <v>0.26479999999999998</v>
      </c>
      <c r="S15" s="14"/>
      <c r="T15" s="14"/>
      <c r="U15" s="14">
        <v>0.1152</v>
      </c>
      <c r="V15" s="14">
        <v>0.16200000000000001</v>
      </c>
      <c r="W15" s="14"/>
      <c r="X15" s="14"/>
      <c r="Y15" s="14"/>
      <c r="Z15" s="14"/>
      <c r="AA15" s="14"/>
      <c r="AB15" s="14"/>
      <c r="AC15" s="14"/>
      <c r="AD15" s="14"/>
      <c r="AE15" s="14">
        <v>3.96</v>
      </c>
      <c r="AF15" s="14"/>
      <c r="AG15" s="14">
        <v>1.2116</v>
      </c>
    </row>
    <row r="16" spans="1:33" ht="22.8" customHeight="1">
      <c r="A16" s="11"/>
      <c r="B16" s="11"/>
      <c r="C16" s="11"/>
      <c r="D16" s="34" t="s">
        <v>164</v>
      </c>
      <c r="E16" s="34" t="s">
        <v>165</v>
      </c>
      <c r="F16" s="17">
        <v>11.7</v>
      </c>
      <c r="G16" s="17">
        <v>0.24</v>
      </c>
      <c r="H16" s="17">
        <v>0.2</v>
      </c>
      <c r="I16" s="17"/>
      <c r="J16" s="17"/>
      <c r="K16" s="17"/>
      <c r="L16" s="17"/>
      <c r="M16" s="17"/>
      <c r="N16" s="17"/>
      <c r="O16" s="17"/>
      <c r="P16" s="17">
        <v>0.5</v>
      </c>
      <c r="Q16" s="17"/>
      <c r="R16" s="17"/>
      <c r="S16" s="17"/>
      <c r="T16" s="17"/>
      <c r="U16" s="17">
        <v>2</v>
      </c>
      <c r="V16" s="17">
        <v>1.2</v>
      </c>
      <c r="W16" s="17"/>
      <c r="X16" s="17"/>
      <c r="Y16" s="17"/>
      <c r="Z16" s="17"/>
      <c r="AA16" s="17"/>
      <c r="AB16" s="17"/>
      <c r="AC16" s="17"/>
      <c r="AD16" s="17"/>
      <c r="AE16" s="17">
        <v>6.3</v>
      </c>
      <c r="AF16" s="17"/>
      <c r="AG16" s="17">
        <v>1.26</v>
      </c>
    </row>
    <row r="17" spans="1:33" ht="22.8" customHeight="1">
      <c r="A17" s="36" t="s">
        <v>206</v>
      </c>
      <c r="B17" s="36" t="s">
        <v>200</v>
      </c>
      <c r="C17" s="36" t="s">
        <v>211</v>
      </c>
      <c r="D17" s="37" t="s">
        <v>265</v>
      </c>
      <c r="E17" s="13" t="s">
        <v>257</v>
      </c>
      <c r="F17" s="14">
        <v>11.7</v>
      </c>
      <c r="G17" s="14">
        <v>0.24</v>
      </c>
      <c r="H17" s="14">
        <v>0.2</v>
      </c>
      <c r="I17" s="14"/>
      <c r="J17" s="14"/>
      <c r="K17" s="14"/>
      <c r="L17" s="14"/>
      <c r="M17" s="14"/>
      <c r="N17" s="14"/>
      <c r="O17" s="14"/>
      <c r="P17" s="14">
        <v>0.5</v>
      </c>
      <c r="Q17" s="14"/>
      <c r="R17" s="14"/>
      <c r="S17" s="14"/>
      <c r="T17" s="14"/>
      <c r="U17" s="14">
        <v>2</v>
      </c>
      <c r="V17" s="14">
        <v>1.2</v>
      </c>
      <c r="W17" s="14"/>
      <c r="X17" s="14"/>
      <c r="Y17" s="14"/>
      <c r="Z17" s="14"/>
      <c r="AA17" s="14"/>
      <c r="AB17" s="14"/>
      <c r="AC17" s="14"/>
      <c r="AD17" s="14"/>
      <c r="AE17" s="14">
        <v>6.3</v>
      </c>
      <c r="AF17" s="14"/>
      <c r="AG17" s="14">
        <v>1.26</v>
      </c>
    </row>
    <row r="18" spans="1:33" ht="22.8" customHeight="1">
      <c r="A18" s="11"/>
      <c r="B18" s="11"/>
      <c r="C18" s="11"/>
      <c r="D18" s="34" t="s">
        <v>166</v>
      </c>
      <c r="E18" s="34" t="s">
        <v>167</v>
      </c>
      <c r="F18" s="17">
        <v>14.28</v>
      </c>
      <c r="G18" s="17">
        <v>0.8</v>
      </c>
      <c r="H18" s="17">
        <v>1</v>
      </c>
      <c r="I18" s="17"/>
      <c r="J18" s="17"/>
      <c r="K18" s="17"/>
      <c r="L18" s="17"/>
      <c r="M18" s="17"/>
      <c r="N18" s="17"/>
      <c r="O18" s="17"/>
      <c r="P18" s="17">
        <v>1</v>
      </c>
      <c r="Q18" s="17"/>
      <c r="R18" s="17"/>
      <c r="S18" s="17"/>
      <c r="T18" s="17"/>
      <c r="U18" s="17">
        <v>1</v>
      </c>
      <c r="V18" s="17">
        <v>1.2</v>
      </c>
      <c r="W18" s="17"/>
      <c r="X18" s="17"/>
      <c r="Y18" s="17"/>
      <c r="Z18" s="17"/>
      <c r="AA18" s="17"/>
      <c r="AB18" s="17"/>
      <c r="AC18" s="17"/>
      <c r="AD18" s="17"/>
      <c r="AE18" s="17">
        <v>7.8</v>
      </c>
      <c r="AF18" s="17"/>
      <c r="AG18" s="17">
        <v>1.48</v>
      </c>
    </row>
    <row r="19" spans="1:33" ht="22.8" customHeight="1">
      <c r="A19" s="36" t="s">
        <v>206</v>
      </c>
      <c r="B19" s="36" t="s">
        <v>200</v>
      </c>
      <c r="C19" s="36" t="s">
        <v>211</v>
      </c>
      <c r="D19" s="37" t="s">
        <v>266</v>
      </c>
      <c r="E19" s="13" t="s">
        <v>257</v>
      </c>
      <c r="F19" s="14">
        <v>14.28</v>
      </c>
      <c r="G19" s="14">
        <v>0.8</v>
      </c>
      <c r="H19" s="14">
        <v>1</v>
      </c>
      <c r="I19" s="14"/>
      <c r="J19" s="14"/>
      <c r="K19" s="14"/>
      <c r="L19" s="14"/>
      <c r="M19" s="14"/>
      <c r="N19" s="14"/>
      <c r="O19" s="14"/>
      <c r="P19" s="14">
        <v>1</v>
      </c>
      <c r="Q19" s="14"/>
      <c r="R19" s="14"/>
      <c r="S19" s="14"/>
      <c r="T19" s="14"/>
      <c r="U19" s="14">
        <v>1</v>
      </c>
      <c r="V19" s="14">
        <v>1.2</v>
      </c>
      <c r="W19" s="14"/>
      <c r="X19" s="14"/>
      <c r="Y19" s="14"/>
      <c r="Z19" s="14"/>
      <c r="AA19" s="14"/>
      <c r="AB19" s="14"/>
      <c r="AC19" s="14"/>
      <c r="AD19" s="14"/>
      <c r="AE19" s="14">
        <v>7.8</v>
      </c>
      <c r="AF19" s="14"/>
      <c r="AG19" s="14">
        <v>1.48</v>
      </c>
    </row>
    <row r="20" spans="1:33" ht="16.350000000000001" customHeight="1">
      <c r="A20" s="59" t="s">
        <v>318</v>
      </c>
      <c r="B20" s="59"/>
      <c r="C20" s="59"/>
      <c r="D20" s="59"/>
      <c r="E20" s="59"/>
    </row>
  </sheetData>
  <mergeCells count="36">
    <mergeCell ref="AC4:AC5"/>
    <mergeCell ref="U4:U5"/>
    <mergeCell ref="AF1:AG1"/>
    <mergeCell ref="A2:AG2"/>
    <mergeCell ref="A3:AE3"/>
    <mergeCell ref="AF3:AG3"/>
    <mergeCell ref="K4:K5"/>
    <mergeCell ref="J4:J5"/>
    <mergeCell ref="H4:H5"/>
    <mergeCell ref="AA4:AA5"/>
    <mergeCell ref="AD4:AD5"/>
    <mergeCell ref="AE4:AE5"/>
    <mergeCell ref="N4:N5"/>
    <mergeCell ref="V4:V5"/>
    <mergeCell ref="Z4:Z5"/>
    <mergeCell ref="AB4:AB5"/>
    <mergeCell ref="P4:P5"/>
    <mergeCell ref="Q4:Q5"/>
    <mergeCell ref="R4:R5"/>
    <mergeCell ref="Y4:Y5"/>
    <mergeCell ref="L4:L5"/>
    <mergeCell ref="F4:F5"/>
    <mergeCell ref="T4:T5"/>
    <mergeCell ref="G4:G5"/>
    <mergeCell ref="I4:I5"/>
    <mergeCell ref="M4:M5"/>
    <mergeCell ref="A20:E20"/>
    <mergeCell ref="A4:C4"/>
    <mergeCell ref="D4:D5"/>
    <mergeCell ref="E4:E5"/>
    <mergeCell ref="AG4:AG5"/>
    <mergeCell ref="W4:W5"/>
    <mergeCell ref="X4:X5"/>
    <mergeCell ref="O4:O5"/>
    <mergeCell ref="AF4:AF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K12" sqref="K12"/>
    </sheetView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"/>
      <c r="G1" s="56" t="s">
        <v>433</v>
      </c>
      <c r="H1" s="56"/>
    </row>
    <row r="2" spans="1:8" ht="33.6" customHeight="1">
      <c r="A2" s="57" t="s">
        <v>21</v>
      </c>
      <c r="B2" s="57"/>
      <c r="C2" s="57"/>
      <c r="D2" s="57"/>
      <c r="E2" s="57"/>
      <c r="F2" s="57"/>
      <c r="G2" s="57"/>
      <c r="H2" s="57"/>
    </row>
    <row r="3" spans="1:8" ht="33.6" customHeight="1">
      <c r="A3" s="52" t="s">
        <v>722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434</v>
      </c>
      <c r="B4" s="54" t="s">
        <v>435</v>
      </c>
      <c r="C4" s="54" t="s">
        <v>436</v>
      </c>
      <c r="D4" s="54" t="s">
        <v>437</v>
      </c>
      <c r="E4" s="54" t="s">
        <v>438</v>
      </c>
      <c r="F4" s="54"/>
      <c r="G4" s="54"/>
      <c r="H4" s="54" t="s">
        <v>439</v>
      </c>
    </row>
    <row r="5" spans="1:8" ht="25.8" customHeight="1">
      <c r="A5" s="54"/>
      <c r="B5" s="54"/>
      <c r="C5" s="54"/>
      <c r="D5" s="54"/>
      <c r="E5" s="10" t="s">
        <v>138</v>
      </c>
      <c r="F5" s="10" t="s">
        <v>440</v>
      </c>
      <c r="G5" s="10" t="s">
        <v>441</v>
      </c>
      <c r="H5" s="54"/>
    </row>
    <row r="6" spans="1:8" ht="22.8" customHeight="1">
      <c r="A6" s="11"/>
      <c r="B6" s="11" t="s">
        <v>136</v>
      </c>
      <c r="C6" s="15">
        <f>C7</f>
        <v>5.1619999999999999</v>
      </c>
      <c r="D6" s="15"/>
      <c r="E6" s="15"/>
      <c r="F6" s="15"/>
      <c r="G6" s="15"/>
      <c r="H6" s="15">
        <f>H7</f>
        <v>5.1619999999999999</v>
      </c>
    </row>
    <row r="7" spans="1:8" ht="22.8" customHeight="1">
      <c r="A7" s="18" t="s">
        <v>154</v>
      </c>
      <c r="B7" s="18" t="s">
        <v>155</v>
      </c>
      <c r="C7" s="15">
        <f>C8+C9+C10+C11+C13+C14</f>
        <v>5.1619999999999999</v>
      </c>
      <c r="D7" s="15"/>
      <c r="E7" s="15"/>
      <c r="F7" s="15"/>
      <c r="G7" s="15"/>
      <c r="H7" s="15">
        <f>C7</f>
        <v>5.1619999999999999</v>
      </c>
    </row>
    <row r="8" spans="1:8" ht="22.8" customHeight="1">
      <c r="A8" s="37" t="s">
        <v>705</v>
      </c>
      <c r="B8" s="37" t="s">
        <v>704</v>
      </c>
      <c r="C8" s="14">
        <v>0.3</v>
      </c>
      <c r="D8" s="15"/>
      <c r="E8" s="15"/>
      <c r="F8" s="15"/>
      <c r="G8" s="15"/>
      <c r="H8" s="14">
        <v>0.3</v>
      </c>
    </row>
    <row r="9" spans="1:8" ht="22.8" customHeight="1">
      <c r="A9" s="37" t="s">
        <v>156</v>
      </c>
      <c r="B9" s="37" t="s">
        <v>157</v>
      </c>
      <c r="C9" s="14">
        <v>0.3</v>
      </c>
      <c r="D9" s="14"/>
      <c r="E9" s="12"/>
      <c r="F9" s="14"/>
      <c r="G9" s="14"/>
      <c r="H9" s="14">
        <v>0.3</v>
      </c>
    </row>
    <row r="10" spans="1:8" ht="22.8" customHeight="1">
      <c r="A10" s="37" t="s">
        <v>158</v>
      </c>
      <c r="B10" s="37" t="s">
        <v>159</v>
      </c>
      <c r="C10" s="14">
        <v>2</v>
      </c>
      <c r="D10" s="14"/>
      <c r="E10" s="12"/>
      <c r="F10" s="14"/>
      <c r="G10" s="14"/>
      <c r="H10" s="14">
        <v>2</v>
      </c>
    </row>
    <row r="11" spans="1:8" ht="22.8" customHeight="1">
      <c r="A11" s="37" t="s">
        <v>160</v>
      </c>
      <c r="B11" s="37" t="s">
        <v>161</v>
      </c>
      <c r="C11" s="14">
        <v>0.16200000000000001</v>
      </c>
      <c r="D11" s="14"/>
      <c r="E11" s="12"/>
      <c r="F11" s="14"/>
      <c r="G11" s="14"/>
      <c r="H11" s="14">
        <v>0.16200000000000001</v>
      </c>
    </row>
    <row r="12" spans="1:8" ht="22.8" customHeight="1">
      <c r="A12" s="37" t="s">
        <v>162</v>
      </c>
      <c r="B12" s="37" t="s">
        <v>163</v>
      </c>
      <c r="C12" s="14"/>
      <c r="D12" s="14"/>
      <c r="E12" s="12"/>
      <c r="F12" s="14"/>
      <c r="G12" s="14"/>
      <c r="H12" s="14"/>
    </row>
    <row r="13" spans="1:8" ht="22.8" customHeight="1">
      <c r="A13" s="37" t="s">
        <v>164</v>
      </c>
      <c r="B13" s="37" t="s">
        <v>165</v>
      </c>
      <c r="C13" s="14">
        <v>1.2</v>
      </c>
      <c r="D13" s="14"/>
      <c r="E13" s="12"/>
      <c r="F13" s="14"/>
      <c r="G13" s="14"/>
      <c r="H13" s="14">
        <v>1.2</v>
      </c>
    </row>
    <row r="14" spans="1:8" ht="22.8" customHeight="1">
      <c r="A14" s="37" t="s">
        <v>166</v>
      </c>
      <c r="B14" s="37" t="s">
        <v>167</v>
      </c>
      <c r="C14" s="14">
        <v>1.2</v>
      </c>
      <c r="D14" s="14"/>
      <c r="E14" s="12"/>
      <c r="F14" s="14"/>
      <c r="G14" s="14"/>
      <c r="H14" s="14">
        <v>1.2</v>
      </c>
    </row>
    <row r="15" spans="1:8" ht="16.350000000000001" customHeight="1">
      <c r="A15" s="59" t="s">
        <v>318</v>
      </c>
      <c r="B15" s="59"/>
      <c r="C15" s="59"/>
    </row>
  </sheetData>
  <mergeCells count="10">
    <mergeCell ref="A15:C15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23" sqref="G23"/>
    </sheetView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"/>
      <c r="G1" s="56" t="s">
        <v>442</v>
      </c>
      <c r="H1" s="56"/>
    </row>
    <row r="2" spans="1:8" ht="38.85" customHeight="1">
      <c r="A2" s="57" t="s">
        <v>22</v>
      </c>
      <c r="B2" s="57"/>
      <c r="C2" s="57"/>
      <c r="D2" s="57"/>
      <c r="E2" s="57"/>
      <c r="F2" s="57"/>
      <c r="G2" s="57"/>
      <c r="H2" s="57"/>
    </row>
    <row r="3" spans="1:8" ht="35.4" customHeight="1">
      <c r="A3" s="52" t="s">
        <v>722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170</v>
      </c>
      <c r="B4" s="54" t="s">
        <v>171</v>
      </c>
      <c r="C4" s="54" t="s">
        <v>136</v>
      </c>
      <c r="D4" s="54" t="s">
        <v>443</v>
      </c>
      <c r="E4" s="54"/>
      <c r="F4" s="54"/>
      <c r="G4" s="54"/>
      <c r="H4" s="54" t="s">
        <v>173</v>
      </c>
    </row>
    <row r="5" spans="1:8" ht="19.8" customHeight="1">
      <c r="A5" s="54"/>
      <c r="B5" s="54"/>
      <c r="C5" s="54"/>
      <c r="D5" s="54" t="s">
        <v>138</v>
      </c>
      <c r="E5" s="54" t="s">
        <v>290</v>
      </c>
      <c r="F5" s="54"/>
      <c r="G5" s="54" t="s">
        <v>291</v>
      </c>
      <c r="H5" s="54"/>
    </row>
    <row r="6" spans="1:8" ht="27.6" customHeight="1">
      <c r="A6" s="54"/>
      <c r="B6" s="54"/>
      <c r="C6" s="54"/>
      <c r="D6" s="54"/>
      <c r="E6" s="10" t="s">
        <v>269</v>
      </c>
      <c r="F6" s="10" t="s">
        <v>246</v>
      </c>
      <c r="G6" s="54"/>
      <c r="H6" s="54"/>
    </row>
    <row r="7" spans="1:8" ht="22.8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318</v>
      </c>
      <c r="B13" s="59"/>
      <c r="C13" s="59"/>
    </row>
  </sheetData>
  <mergeCells count="12">
    <mergeCell ref="D5:D6"/>
    <mergeCell ref="E5:F5"/>
    <mergeCell ref="G5:G6"/>
    <mergeCell ref="A13:C13"/>
    <mergeCell ref="G1:H1"/>
    <mergeCell ref="A2:H2"/>
    <mergeCell ref="A3:G3"/>
    <mergeCell ref="A4:A6"/>
    <mergeCell ref="B4:B6"/>
    <mergeCell ref="C4:C6"/>
    <mergeCell ref="D4:G4"/>
    <mergeCell ref="H4:H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O20" sqref="O20"/>
    </sheetView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56" t="s">
        <v>444</v>
      </c>
      <c r="T1" s="56"/>
    </row>
    <row r="2" spans="1:20" ht="47.4" customHeight="1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0" ht="25.05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0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237</v>
      </c>
      <c r="G4" s="54" t="s">
        <v>238</v>
      </c>
      <c r="H4" s="54" t="s">
        <v>239</v>
      </c>
      <c r="I4" s="54" t="s">
        <v>240</v>
      </c>
      <c r="J4" s="54" t="s">
        <v>241</v>
      </c>
      <c r="K4" s="54" t="s">
        <v>242</v>
      </c>
      <c r="L4" s="54" t="s">
        <v>243</v>
      </c>
      <c r="M4" s="54" t="s">
        <v>244</v>
      </c>
      <c r="N4" s="54" t="s">
        <v>245</v>
      </c>
      <c r="O4" s="54" t="s">
        <v>246</v>
      </c>
      <c r="P4" s="54" t="s">
        <v>247</v>
      </c>
      <c r="Q4" s="54" t="s">
        <v>248</v>
      </c>
      <c r="R4" s="54" t="s">
        <v>249</v>
      </c>
      <c r="S4" s="54" t="s">
        <v>250</v>
      </c>
      <c r="T4" s="54" t="s">
        <v>251</v>
      </c>
    </row>
    <row r="5" spans="1:20" ht="20.25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8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8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59" t="s">
        <v>318</v>
      </c>
      <c r="B10" s="59"/>
      <c r="C10" s="59"/>
      <c r="D10" s="59"/>
      <c r="E10" s="59"/>
      <c r="F10" s="59"/>
    </row>
  </sheetData>
  <mergeCells count="23">
    <mergeCell ref="D4:D5"/>
    <mergeCell ref="E4:E5"/>
    <mergeCell ref="A4:C4"/>
    <mergeCell ref="Q4:Q5"/>
    <mergeCell ref="S1:T1"/>
    <mergeCell ref="A2:Q2"/>
    <mergeCell ref="A3:R3"/>
    <mergeCell ref="S3:T3"/>
    <mergeCell ref="A10:F10"/>
    <mergeCell ref="I4:I5"/>
    <mergeCell ref="F4:F5"/>
    <mergeCell ref="G4:G5"/>
    <mergeCell ref="H4:H5"/>
    <mergeCell ref="S4:S5"/>
    <mergeCell ref="R4:R5"/>
    <mergeCell ref="T4:T5"/>
    <mergeCell ref="N4:N5"/>
    <mergeCell ref="J4:J5"/>
    <mergeCell ref="K4:K5"/>
    <mergeCell ref="L4:L5"/>
    <mergeCell ref="M4:M5"/>
    <mergeCell ref="O4:O5"/>
    <mergeCell ref="P4:P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4"/>
      <c r="B1" s="49" t="s">
        <v>5</v>
      </c>
      <c r="C1" s="49"/>
    </row>
    <row r="2" spans="1:3" ht="25.05" customHeight="1">
      <c r="B2" s="49"/>
      <c r="C2" s="49"/>
    </row>
    <row r="3" spans="1:3" ht="31.05" customHeight="1">
      <c r="B3" s="50" t="s">
        <v>6</v>
      </c>
      <c r="C3" s="50"/>
    </row>
    <row r="4" spans="1:3" ht="32.549999999999997" customHeight="1">
      <c r="B4" s="5">
        <v>1</v>
      </c>
      <c r="C4" s="6" t="s">
        <v>7</v>
      </c>
    </row>
    <row r="5" spans="1:3" ht="32.549999999999997" customHeight="1">
      <c r="B5" s="5">
        <v>2</v>
      </c>
      <c r="C5" s="7" t="s">
        <v>8</v>
      </c>
    </row>
    <row r="6" spans="1:3" ht="32.549999999999997" customHeight="1">
      <c r="B6" s="5">
        <v>3</v>
      </c>
      <c r="C6" s="6" t="s">
        <v>9</v>
      </c>
    </row>
    <row r="7" spans="1:3" ht="32.549999999999997" customHeight="1">
      <c r="B7" s="5">
        <v>4</v>
      </c>
      <c r="C7" s="6" t="s">
        <v>10</v>
      </c>
    </row>
    <row r="8" spans="1:3" ht="32.549999999999997" customHeight="1">
      <c r="B8" s="5">
        <v>5</v>
      </c>
      <c r="C8" s="6" t="s">
        <v>11</v>
      </c>
    </row>
    <row r="9" spans="1:3" ht="32.549999999999997" customHeight="1">
      <c r="B9" s="5">
        <v>6</v>
      </c>
      <c r="C9" s="6" t="s">
        <v>12</v>
      </c>
    </row>
    <row r="10" spans="1:3" ht="32.549999999999997" customHeight="1">
      <c r="B10" s="5">
        <v>7</v>
      </c>
      <c r="C10" s="6" t="s">
        <v>13</v>
      </c>
    </row>
    <row r="11" spans="1:3" ht="32.549999999999997" customHeight="1">
      <c r="B11" s="5">
        <v>8</v>
      </c>
      <c r="C11" s="6" t="s">
        <v>14</v>
      </c>
    </row>
    <row r="12" spans="1:3" ht="32.549999999999997" customHeight="1">
      <c r="B12" s="5">
        <v>9</v>
      </c>
      <c r="C12" s="6" t="s">
        <v>15</v>
      </c>
    </row>
    <row r="13" spans="1:3" ht="32.549999999999997" customHeight="1">
      <c r="B13" s="5">
        <v>10</v>
      </c>
      <c r="C13" s="6" t="s">
        <v>16</v>
      </c>
    </row>
    <row r="14" spans="1:3" ht="32.549999999999997" customHeight="1">
      <c r="B14" s="5">
        <v>11</v>
      </c>
      <c r="C14" s="6" t="s">
        <v>17</v>
      </c>
    </row>
    <row r="15" spans="1:3" ht="32.549999999999997" customHeight="1">
      <c r="B15" s="5">
        <v>12</v>
      </c>
      <c r="C15" s="6" t="s">
        <v>18</v>
      </c>
    </row>
    <row r="16" spans="1:3" ht="32.549999999999997" customHeight="1">
      <c r="B16" s="5">
        <v>13</v>
      </c>
      <c r="C16" s="6" t="s">
        <v>19</v>
      </c>
    </row>
    <row r="17" spans="2:3" ht="32.549999999999997" customHeight="1">
      <c r="B17" s="5">
        <v>14</v>
      </c>
      <c r="C17" s="6" t="s">
        <v>20</v>
      </c>
    </row>
    <row r="18" spans="2:3" ht="32.549999999999997" customHeight="1">
      <c r="B18" s="5">
        <v>15</v>
      </c>
      <c r="C18" s="6" t="s">
        <v>21</v>
      </c>
    </row>
    <row r="19" spans="2:3" ht="32.549999999999997" customHeight="1">
      <c r="B19" s="5">
        <v>16</v>
      </c>
      <c r="C19" s="6" t="s">
        <v>22</v>
      </c>
    </row>
    <row r="20" spans="2:3" ht="32.549999999999997" customHeight="1">
      <c r="B20" s="5">
        <v>17</v>
      </c>
      <c r="C20" s="6" t="s">
        <v>23</v>
      </c>
    </row>
    <row r="21" spans="2:3" ht="32.549999999999997" customHeight="1">
      <c r="B21" s="5">
        <v>18</v>
      </c>
      <c r="C21" s="6" t="s">
        <v>24</v>
      </c>
    </row>
    <row r="22" spans="2:3" ht="32.549999999999997" customHeight="1">
      <c r="B22" s="5">
        <v>19</v>
      </c>
      <c r="C22" s="6" t="s">
        <v>25</v>
      </c>
    </row>
    <row r="23" spans="2:3" ht="32.549999999999997" customHeight="1">
      <c r="B23" s="5">
        <v>20</v>
      </c>
      <c r="C23" s="6" t="s">
        <v>26</v>
      </c>
    </row>
    <row r="24" spans="2:3" ht="32.549999999999997" customHeight="1">
      <c r="B24" s="5">
        <v>21</v>
      </c>
      <c r="C24" s="6" t="s">
        <v>27</v>
      </c>
    </row>
    <row r="25" spans="2:3" ht="32.549999999999997" customHeight="1">
      <c r="B25" s="5">
        <v>22</v>
      </c>
      <c r="C25" s="6" t="s">
        <v>28</v>
      </c>
    </row>
    <row r="26" spans="2:3" ht="32.549999999999997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L21" sqref="L21"/>
    </sheetView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56" t="s">
        <v>445</v>
      </c>
      <c r="T1" s="56"/>
    </row>
    <row r="2" spans="1:20" ht="47.4" customHeight="1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5.05" customHeight="1">
      <c r="A3" s="52" t="s">
        <v>722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9.25" customHeight="1">
      <c r="A4" s="54" t="s">
        <v>169</v>
      </c>
      <c r="B4" s="54"/>
      <c r="C4" s="54"/>
      <c r="D4" s="54" t="s">
        <v>235</v>
      </c>
      <c r="E4" s="54" t="s">
        <v>236</v>
      </c>
      <c r="F4" s="54" t="s">
        <v>268</v>
      </c>
      <c r="G4" s="54" t="s">
        <v>723</v>
      </c>
      <c r="H4" s="54"/>
      <c r="I4" s="54"/>
      <c r="J4" s="54"/>
      <c r="K4" s="54" t="s">
        <v>173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49.95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10" t="s">
        <v>136</v>
      </c>
      <c r="H5" s="10" t="s">
        <v>269</v>
      </c>
      <c r="I5" s="10" t="s">
        <v>270</v>
      </c>
      <c r="J5" s="10" t="s">
        <v>246</v>
      </c>
      <c r="K5" s="10" t="s">
        <v>136</v>
      </c>
      <c r="L5" s="10" t="s">
        <v>272</v>
      </c>
      <c r="M5" s="10" t="s">
        <v>273</v>
      </c>
      <c r="N5" s="10" t="s">
        <v>248</v>
      </c>
      <c r="O5" s="10" t="s">
        <v>274</v>
      </c>
      <c r="P5" s="10" t="s">
        <v>275</v>
      </c>
      <c r="Q5" s="10" t="s">
        <v>276</v>
      </c>
      <c r="R5" s="10" t="s">
        <v>244</v>
      </c>
      <c r="S5" s="10" t="s">
        <v>247</v>
      </c>
      <c r="T5" s="10" t="s">
        <v>251</v>
      </c>
    </row>
    <row r="6" spans="1:20" ht="22.8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8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59" t="s">
        <v>318</v>
      </c>
      <c r="B10" s="59"/>
      <c r="C10" s="59"/>
      <c r="D10" s="59"/>
      <c r="E10" s="59"/>
      <c r="F10" s="59"/>
      <c r="G10" s="59"/>
    </row>
  </sheetData>
  <mergeCells count="11">
    <mergeCell ref="G4:J4"/>
    <mergeCell ref="K4:T4"/>
    <mergeCell ref="S1:T1"/>
    <mergeCell ref="A2:T2"/>
    <mergeCell ref="A3:R3"/>
    <mergeCell ref="S3:T3"/>
    <mergeCell ref="A10:G10"/>
    <mergeCell ref="A4:C4"/>
    <mergeCell ref="D4:D5"/>
    <mergeCell ref="E4:E5"/>
    <mergeCell ref="F4:F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23" sqref="G23"/>
    </sheetView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"/>
      <c r="H1" s="8" t="s">
        <v>446</v>
      </c>
    </row>
    <row r="2" spans="1:8" ht="38.85" customHeight="1">
      <c r="A2" s="57" t="s">
        <v>25</v>
      </c>
      <c r="B2" s="57"/>
      <c r="C2" s="57"/>
      <c r="D2" s="57"/>
      <c r="E2" s="57"/>
      <c r="F2" s="57"/>
      <c r="G2" s="57"/>
      <c r="H2" s="57"/>
    </row>
    <row r="3" spans="1:8" ht="33.6" customHeight="1">
      <c r="A3" s="52" t="s">
        <v>722</v>
      </c>
      <c r="B3" s="52"/>
      <c r="C3" s="52"/>
      <c r="D3" s="52"/>
      <c r="E3" s="52"/>
      <c r="F3" s="52"/>
      <c r="G3" s="52"/>
      <c r="H3" s="9" t="s">
        <v>32</v>
      </c>
    </row>
    <row r="4" spans="1:8" ht="19.8" customHeight="1">
      <c r="A4" s="54" t="s">
        <v>170</v>
      </c>
      <c r="B4" s="54" t="s">
        <v>171</v>
      </c>
      <c r="C4" s="54" t="s">
        <v>136</v>
      </c>
      <c r="D4" s="54" t="s">
        <v>447</v>
      </c>
      <c r="E4" s="54"/>
      <c r="F4" s="54"/>
      <c r="G4" s="54"/>
      <c r="H4" s="54" t="s">
        <v>173</v>
      </c>
    </row>
    <row r="5" spans="1:8" ht="23.25" customHeight="1">
      <c r="A5" s="54"/>
      <c r="B5" s="54"/>
      <c r="C5" s="54"/>
      <c r="D5" s="54" t="s">
        <v>138</v>
      </c>
      <c r="E5" s="54" t="s">
        <v>290</v>
      </c>
      <c r="F5" s="54"/>
      <c r="G5" s="54" t="s">
        <v>291</v>
      </c>
      <c r="H5" s="54"/>
    </row>
    <row r="6" spans="1:8" ht="23.25" customHeight="1">
      <c r="A6" s="54"/>
      <c r="B6" s="54"/>
      <c r="C6" s="54"/>
      <c r="D6" s="54"/>
      <c r="E6" s="10" t="s">
        <v>269</v>
      </c>
      <c r="F6" s="10" t="s">
        <v>246</v>
      </c>
      <c r="G6" s="54"/>
      <c r="H6" s="54"/>
    </row>
    <row r="7" spans="1:8" ht="22.8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318</v>
      </c>
      <c r="B13" s="59"/>
      <c r="C13" s="59"/>
    </row>
  </sheetData>
  <mergeCells count="11">
    <mergeCell ref="E5:F5"/>
    <mergeCell ref="G5:G6"/>
    <mergeCell ref="A13:C13"/>
    <mergeCell ref="A2:H2"/>
    <mergeCell ref="A3:G3"/>
    <mergeCell ref="A4:A6"/>
    <mergeCell ref="B4:B6"/>
    <mergeCell ref="C4:C6"/>
    <mergeCell ref="D4:G4"/>
    <mergeCell ref="H4:H6"/>
    <mergeCell ref="D5:D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9" sqref="B9"/>
    </sheetView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6.350000000000001" customHeight="1">
      <c r="A1" s="4"/>
      <c r="H1" s="8" t="s">
        <v>448</v>
      </c>
    </row>
    <row r="2" spans="1:8" ht="38.85" customHeight="1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5.05" customHeight="1">
      <c r="A3" s="52" t="s">
        <v>722</v>
      </c>
      <c r="B3" s="52"/>
      <c r="C3" s="52"/>
      <c r="D3" s="52"/>
      <c r="E3" s="52"/>
      <c r="F3" s="52"/>
      <c r="G3" s="52"/>
      <c r="H3" s="9" t="s">
        <v>32</v>
      </c>
    </row>
    <row r="4" spans="1:8" ht="20.7" customHeight="1">
      <c r="A4" s="54" t="s">
        <v>170</v>
      </c>
      <c r="B4" s="54" t="s">
        <v>171</v>
      </c>
      <c r="C4" s="54" t="s">
        <v>136</v>
      </c>
      <c r="D4" s="54" t="s">
        <v>449</v>
      </c>
      <c r="E4" s="54"/>
      <c r="F4" s="54"/>
      <c r="G4" s="54"/>
      <c r="H4" s="54" t="s">
        <v>173</v>
      </c>
    </row>
    <row r="5" spans="1:8" ht="18.899999999999999" customHeight="1">
      <c r="A5" s="54"/>
      <c r="B5" s="54"/>
      <c r="C5" s="54"/>
      <c r="D5" s="54" t="s">
        <v>138</v>
      </c>
      <c r="E5" s="54" t="s">
        <v>290</v>
      </c>
      <c r="F5" s="54"/>
      <c r="G5" s="54" t="s">
        <v>291</v>
      </c>
      <c r="H5" s="54"/>
    </row>
    <row r="6" spans="1:8" ht="24.15" customHeight="1">
      <c r="A6" s="54"/>
      <c r="B6" s="54"/>
      <c r="C6" s="54"/>
      <c r="D6" s="54"/>
      <c r="E6" s="10" t="s">
        <v>269</v>
      </c>
      <c r="F6" s="10" t="s">
        <v>246</v>
      </c>
      <c r="G6" s="54"/>
      <c r="H6" s="54"/>
    </row>
    <row r="7" spans="1:8" ht="22.8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318</v>
      </c>
      <c r="B13" s="59"/>
      <c r="C13" s="59"/>
      <c r="D13" s="59"/>
    </row>
  </sheetData>
  <mergeCells count="11">
    <mergeCell ref="E5:F5"/>
    <mergeCell ref="G5:G6"/>
    <mergeCell ref="A13:D13"/>
    <mergeCell ref="A2:H2"/>
    <mergeCell ref="A3:G3"/>
    <mergeCell ref="A4:A6"/>
    <mergeCell ref="B4:B6"/>
    <mergeCell ref="C4:C6"/>
    <mergeCell ref="D4:G4"/>
    <mergeCell ref="H4:H6"/>
    <mergeCell ref="D5:D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18" sqref="K18"/>
    </sheetView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"/>
      <c r="M1" s="56" t="s">
        <v>450</v>
      </c>
      <c r="N1" s="56"/>
    </row>
    <row r="2" spans="1:14" ht="45.75" customHeight="1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34.799999999999997" customHeight="1">
      <c r="A3" s="52" t="s">
        <v>862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26.1" customHeight="1">
      <c r="A4" s="54" t="s">
        <v>235</v>
      </c>
      <c r="B4" s="54" t="s">
        <v>451</v>
      </c>
      <c r="C4" s="54" t="s">
        <v>452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453</v>
      </c>
      <c r="N4" s="54"/>
    </row>
    <row r="5" spans="1:14" ht="31.95" customHeight="1">
      <c r="A5" s="54"/>
      <c r="B5" s="54"/>
      <c r="C5" s="54" t="s">
        <v>454</v>
      </c>
      <c r="D5" s="54" t="s">
        <v>139</v>
      </c>
      <c r="E5" s="54"/>
      <c r="F5" s="54"/>
      <c r="G5" s="54"/>
      <c r="H5" s="54"/>
      <c r="I5" s="54"/>
      <c r="J5" s="54" t="s">
        <v>455</v>
      </c>
      <c r="K5" s="54" t="s">
        <v>141</v>
      </c>
      <c r="L5" s="54" t="s">
        <v>142</v>
      </c>
      <c r="M5" s="54" t="s">
        <v>456</v>
      </c>
      <c r="N5" s="54" t="s">
        <v>457</v>
      </c>
    </row>
    <row r="6" spans="1:14" ht="44.85" customHeight="1">
      <c r="A6" s="54"/>
      <c r="B6" s="54"/>
      <c r="C6" s="54"/>
      <c r="D6" s="10" t="s">
        <v>458</v>
      </c>
      <c r="E6" s="10" t="s">
        <v>459</v>
      </c>
      <c r="F6" s="10" t="s">
        <v>460</v>
      </c>
      <c r="G6" s="10" t="s">
        <v>461</v>
      </c>
      <c r="H6" s="10" t="s">
        <v>462</v>
      </c>
      <c r="I6" s="10" t="s">
        <v>463</v>
      </c>
      <c r="J6" s="54"/>
      <c r="K6" s="54"/>
      <c r="L6" s="54"/>
      <c r="M6" s="54"/>
      <c r="N6" s="54"/>
    </row>
    <row r="7" spans="1:14" ht="22.8" customHeight="1">
      <c r="A7" s="11"/>
      <c r="B7" s="16" t="s">
        <v>136</v>
      </c>
      <c r="C7" s="15">
        <f>C8</f>
        <v>737.95</v>
      </c>
      <c r="D7" s="15">
        <f>D8</f>
        <v>737.95</v>
      </c>
      <c r="E7" s="15">
        <f>E8</f>
        <v>337.95</v>
      </c>
      <c r="F7" s="15">
        <f>F8</f>
        <v>400</v>
      </c>
      <c r="G7" s="15"/>
      <c r="H7" s="15"/>
      <c r="I7" s="15"/>
      <c r="J7" s="15"/>
      <c r="K7" s="15"/>
      <c r="L7" s="15"/>
      <c r="M7" s="15">
        <f>M8</f>
        <v>737.95</v>
      </c>
      <c r="N7" s="11"/>
    </row>
    <row r="8" spans="1:14" ht="22.8" customHeight="1">
      <c r="A8" s="18" t="s">
        <v>154</v>
      </c>
      <c r="B8" s="18" t="s">
        <v>155</v>
      </c>
      <c r="C8" s="15">
        <f>35+C9+C10+C11+C12+C13+C14+C15+C16+C17+C18+C19</f>
        <v>737.95</v>
      </c>
      <c r="D8" s="15">
        <f>35+D9+D10+D11+D12+D13+D14+D15+D16+D17+D18+D19</f>
        <v>737.95</v>
      </c>
      <c r="E8" s="15">
        <f>35+E9+E10+E11+E12+E13+E14+E15+E16+E17+E18+E19</f>
        <v>337.95</v>
      </c>
      <c r="F8" s="15">
        <v>400</v>
      </c>
      <c r="G8" s="15"/>
      <c r="H8" s="15"/>
      <c r="I8" s="15"/>
      <c r="J8" s="15"/>
      <c r="K8" s="15"/>
      <c r="L8" s="15"/>
      <c r="M8" s="15">
        <f>C8</f>
        <v>737.95</v>
      </c>
      <c r="N8" s="11"/>
    </row>
    <row r="9" spans="1:14" ht="22.8" customHeight="1">
      <c r="A9" s="37" t="s">
        <v>724</v>
      </c>
      <c r="B9" s="37" t="s">
        <v>725</v>
      </c>
      <c r="C9" s="12">
        <v>2.7</v>
      </c>
      <c r="D9" s="12">
        <v>2.7</v>
      </c>
      <c r="E9" s="12">
        <v>2.7</v>
      </c>
      <c r="F9" s="12"/>
      <c r="G9" s="12"/>
      <c r="H9" s="12"/>
      <c r="I9" s="12"/>
      <c r="J9" s="12"/>
      <c r="K9" s="12"/>
      <c r="L9" s="12"/>
      <c r="M9" s="12">
        <v>2.7</v>
      </c>
      <c r="N9" s="13"/>
    </row>
    <row r="10" spans="1:14" ht="22.8" customHeight="1">
      <c r="A10" s="37" t="s">
        <v>724</v>
      </c>
      <c r="B10" s="37" t="s">
        <v>726</v>
      </c>
      <c r="C10" s="12">
        <v>56</v>
      </c>
      <c r="D10" s="12">
        <v>56</v>
      </c>
      <c r="E10" s="12">
        <v>56</v>
      </c>
      <c r="F10" s="12"/>
      <c r="G10" s="12"/>
      <c r="H10" s="12"/>
      <c r="I10" s="12"/>
      <c r="J10" s="12"/>
      <c r="K10" s="12"/>
      <c r="L10" s="12"/>
      <c r="M10" s="12">
        <v>56</v>
      </c>
      <c r="N10" s="13"/>
    </row>
    <row r="11" spans="1:14" ht="22.8" customHeight="1">
      <c r="A11" s="37" t="s">
        <v>724</v>
      </c>
      <c r="B11" s="37" t="s">
        <v>727</v>
      </c>
      <c r="C11" s="12">
        <v>54</v>
      </c>
      <c r="D11" s="12">
        <v>54</v>
      </c>
      <c r="E11" s="12">
        <v>54</v>
      </c>
      <c r="F11" s="12"/>
      <c r="G11" s="12"/>
      <c r="H11" s="12"/>
      <c r="I11" s="12"/>
      <c r="J11" s="12"/>
      <c r="K11" s="12"/>
      <c r="L11" s="12"/>
      <c r="M11" s="12">
        <v>54</v>
      </c>
      <c r="N11" s="13"/>
    </row>
    <row r="12" spans="1:14" ht="22.8" customHeight="1">
      <c r="A12" s="37" t="s">
        <v>724</v>
      </c>
      <c r="B12" s="37" t="s">
        <v>728</v>
      </c>
      <c r="C12" s="12">
        <v>400</v>
      </c>
      <c r="D12" s="12">
        <v>400</v>
      </c>
      <c r="E12" s="12"/>
      <c r="F12" s="12">
        <v>400</v>
      </c>
      <c r="G12" s="12"/>
      <c r="H12" s="12"/>
      <c r="I12" s="12"/>
      <c r="J12" s="12"/>
      <c r="K12" s="12"/>
      <c r="L12" s="12"/>
      <c r="M12" s="12">
        <v>400</v>
      </c>
      <c r="N12" s="13"/>
    </row>
    <row r="13" spans="1:14" ht="22.8" customHeight="1">
      <c r="A13" s="37" t="s">
        <v>724</v>
      </c>
      <c r="B13" s="37" t="s">
        <v>729</v>
      </c>
      <c r="C13" s="12">
        <v>18</v>
      </c>
      <c r="D13" s="12">
        <v>18</v>
      </c>
      <c r="E13" s="12">
        <v>18</v>
      </c>
      <c r="F13" s="12"/>
      <c r="G13" s="12"/>
      <c r="H13" s="12"/>
      <c r="I13" s="12"/>
      <c r="J13" s="12"/>
      <c r="K13" s="12"/>
      <c r="L13" s="12"/>
      <c r="M13" s="12">
        <v>18</v>
      </c>
      <c r="N13" s="13"/>
    </row>
    <row r="14" spans="1:14" ht="22.8" customHeight="1">
      <c r="A14" s="37" t="s">
        <v>724</v>
      </c>
      <c r="B14" s="37" t="s">
        <v>730</v>
      </c>
      <c r="C14" s="12">
        <v>27</v>
      </c>
      <c r="D14" s="12">
        <v>27</v>
      </c>
      <c r="E14" s="12">
        <v>27</v>
      </c>
      <c r="F14" s="12"/>
      <c r="G14" s="12"/>
      <c r="H14" s="12"/>
      <c r="I14" s="12"/>
      <c r="J14" s="12"/>
      <c r="K14" s="12"/>
      <c r="L14" s="12"/>
      <c r="M14" s="12">
        <v>27</v>
      </c>
      <c r="N14" s="13"/>
    </row>
    <row r="15" spans="1:14" ht="22.8" customHeight="1">
      <c r="A15" s="37" t="s">
        <v>724</v>
      </c>
      <c r="B15" s="37" t="s">
        <v>731</v>
      </c>
      <c r="C15" s="12">
        <v>70.25</v>
      </c>
      <c r="D15" s="12">
        <v>70.25</v>
      </c>
      <c r="E15" s="12">
        <v>70.25</v>
      </c>
      <c r="F15" s="12"/>
      <c r="G15" s="12"/>
      <c r="H15" s="12"/>
      <c r="I15" s="12"/>
      <c r="J15" s="12"/>
      <c r="K15" s="12"/>
      <c r="L15" s="12"/>
      <c r="M15" s="12">
        <v>70.25</v>
      </c>
      <c r="N15" s="13"/>
    </row>
    <row r="16" spans="1:14" ht="22.8" customHeight="1">
      <c r="A16" s="37" t="s">
        <v>724</v>
      </c>
      <c r="B16" s="37" t="s">
        <v>732</v>
      </c>
      <c r="C16" s="12">
        <v>20</v>
      </c>
      <c r="D16" s="12">
        <v>20</v>
      </c>
      <c r="E16" s="12">
        <v>20</v>
      </c>
      <c r="F16" s="12"/>
      <c r="G16" s="12"/>
      <c r="H16" s="12"/>
      <c r="I16" s="12"/>
      <c r="J16" s="12"/>
      <c r="K16" s="12"/>
      <c r="L16" s="12"/>
      <c r="M16" s="12">
        <v>20</v>
      </c>
      <c r="N16" s="13"/>
    </row>
    <row r="17" spans="1:14" ht="22.8" customHeight="1">
      <c r="A17" s="37" t="s">
        <v>724</v>
      </c>
      <c r="B17" s="37" t="s">
        <v>733</v>
      </c>
      <c r="C17" s="12">
        <v>4</v>
      </c>
      <c r="D17" s="12">
        <v>4</v>
      </c>
      <c r="E17" s="12">
        <v>4</v>
      </c>
      <c r="F17" s="12"/>
      <c r="G17" s="12"/>
      <c r="H17" s="12"/>
      <c r="I17" s="12"/>
      <c r="J17" s="12"/>
      <c r="K17" s="12"/>
      <c r="L17" s="12"/>
      <c r="M17" s="12">
        <v>4</v>
      </c>
      <c r="N17" s="13"/>
    </row>
    <row r="18" spans="1:14" ht="22.8" customHeight="1">
      <c r="A18" s="37" t="s">
        <v>724</v>
      </c>
      <c r="B18" s="37" t="s">
        <v>734</v>
      </c>
      <c r="C18" s="12">
        <v>21</v>
      </c>
      <c r="D18" s="12">
        <v>21</v>
      </c>
      <c r="E18" s="12">
        <v>21</v>
      </c>
      <c r="F18" s="12"/>
      <c r="G18" s="12"/>
      <c r="H18" s="12"/>
      <c r="I18" s="12"/>
      <c r="J18" s="12"/>
      <c r="K18" s="12"/>
      <c r="L18" s="12"/>
      <c r="M18" s="12">
        <v>21</v>
      </c>
      <c r="N18" s="13"/>
    </row>
    <row r="19" spans="1:14" ht="22.8" customHeight="1">
      <c r="A19" s="37" t="s">
        <v>724</v>
      </c>
      <c r="B19" s="37" t="s">
        <v>735</v>
      </c>
      <c r="C19" s="12">
        <v>30</v>
      </c>
      <c r="D19" s="12">
        <v>30</v>
      </c>
      <c r="E19" s="12">
        <v>30</v>
      </c>
      <c r="F19" s="12"/>
      <c r="G19" s="12"/>
      <c r="H19" s="12"/>
      <c r="I19" s="12"/>
      <c r="J19" s="12"/>
      <c r="K19" s="12"/>
      <c r="L19" s="12"/>
      <c r="M19" s="12">
        <v>30</v>
      </c>
      <c r="N19" s="13"/>
    </row>
    <row r="20" spans="1:14" ht="22.8" customHeight="1">
      <c r="A20" s="37" t="s">
        <v>464</v>
      </c>
      <c r="B20" s="37" t="s">
        <v>465</v>
      </c>
      <c r="C20" s="12">
        <v>35</v>
      </c>
      <c r="D20" s="12">
        <v>35</v>
      </c>
      <c r="E20" s="12">
        <v>35</v>
      </c>
      <c r="F20" s="12"/>
      <c r="G20" s="12"/>
      <c r="H20" s="12"/>
      <c r="I20" s="12"/>
      <c r="J20" s="12"/>
      <c r="K20" s="12"/>
      <c r="L20" s="12"/>
      <c r="M20" s="12">
        <v>35</v>
      </c>
      <c r="N20" s="13"/>
    </row>
    <row r="21" spans="1:14" ht="16.350000000000001" customHeight="1">
      <c r="A21" s="59" t="s">
        <v>318</v>
      </c>
      <c r="B21" s="59"/>
      <c r="C21" s="59"/>
      <c r="D21" s="59"/>
    </row>
  </sheetData>
  <mergeCells count="16">
    <mergeCell ref="A21:D21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M5:M6"/>
    <mergeCell ref="N5:N6"/>
    <mergeCell ref="D5:I5"/>
    <mergeCell ref="J5:J6"/>
    <mergeCell ref="K5:K6"/>
    <mergeCell ref="L5:L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41"/>
  <sheetViews>
    <sheetView workbookViewId="0">
      <pane ySplit="5" topLeftCell="A126" activePane="bottomLeft" state="frozen"/>
      <selection pane="bottomLeft" activeCell="H96" sqref="H96"/>
    </sheetView>
  </sheetViews>
  <sheetFormatPr defaultColWidth="9.77734375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466</v>
      </c>
    </row>
    <row r="2" spans="1:13" ht="37.950000000000003" customHeight="1">
      <c r="A2" s="4"/>
      <c r="B2" s="4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39" customHeight="1">
      <c r="A3" s="52" t="s">
        <v>862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33.6" customHeight="1">
      <c r="A4" s="54" t="s">
        <v>235</v>
      </c>
      <c r="B4" s="54" t="s">
        <v>467</v>
      </c>
      <c r="C4" s="54" t="s">
        <v>468</v>
      </c>
      <c r="D4" s="54" t="s">
        <v>469</v>
      </c>
      <c r="E4" s="54" t="s">
        <v>470</v>
      </c>
      <c r="F4" s="54"/>
      <c r="G4" s="54"/>
      <c r="H4" s="54"/>
      <c r="I4" s="54"/>
      <c r="J4" s="54"/>
      <c r="K4" s="54"/>
      <c r="L4" s="54"/>
      <c r="M4" s="54"/>
    </row>
    <row r="5" spans="1:13" ht="36.15" customHeight="1">
      <c r="A5" s="54"/>
      <c r="B5" s="54"/>
      <c r="C5" s="54"/>
      <c r="D5" s="54"/>
      <c r="E5" s="10" t="s">
        <v>471</v>
      </c>
      <c r="F5" s="10" t="s">
        <v>472</v>
      </c>
      <c r="G5" s="10" t="s">
        <v>473</v>
      </c>
      <c r="H5" s="10" t="s">
        <v>474</v>
      </c>
      <c r="I5" s="10" t="s">
        <v>475</v>
      </c>
      <c r="J5" s="10" t="s">
        <v>476</v>
      </c>
      <c r="K5" s="10" t="s">
        <v>477</v>
      </c>
      <c r="L5" s="10" t="s">
        <v>478</v>
      </c>
      <c r="M5" s="10" t="s">
        <v>479</v>
      </c>
    </row>
    <row r="6" spans="1:13" ht="19.8" customHeight="1">
      <c r="A6" s="18" t="s">
        <v>736</v>
      </c>
      <c r="B6" s="18" t="s">
        <v>155</v>
      </c>
      <c r="C6" s="15">
        <v>737.95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62" t="s">
        <v>705</v>
      </c>
      <c r="B7" s="62" t="s">
        <v>737</v>
      </c>
      <c r="C7" s="63">
        <v>2.7</v>
      </c>
      <c r="D7" s="62" t="s">
        <v>738</v>
      </c>
      <c r="E7" s="61" t="s">
        <v>484</v>
      </c>
      <c r="F7" s="45" t="s">
        <v>485</v>
      </c>
      <c r="G7" s="13" t="s">
        <v>535</v>
      </c>
      <c r="H7" s="13" t="s">
        <v>739</v>
      </c>
      <c r="I7" s="13" t="s">
        <v>740</v>
      </c>
      <c r="J7" s="13" t="s">
        <v>741</v>
      </c>
      <c r="K7" s="13" t="s">
        <v>488</v>
      </c>
      <c r="L7" s="13" t="s">
        <v>489</v>
      </c>
      <c r="M7" s="13"/>
    </row>
    <row r="8" spans="1:13" ht="24.45" customHeight="1">
      <c r="A8" s="62"/>
      <c r="B8" s="62"/>
      <c r="C8" s="63"/>
      <c r="D8" s="62"/>
      <c r="E8" s="61"/>
      <c r="F8" s="45" t="s">
        <v>490</v>
      </c>
      <c r="G8" s="13"/>
      <c r="H8" s="13"/>
      <c r="I8" s="13"/>
      <c r="J8" s="13"/>
      <c r="K8" s="13"/>
      <c r="L8" s="13"/>
      <c r="M8" s="13"/>
    </row>
    <row r="9" spans="1:13" ht="24.45" customHeight="1">
      <c r="A9" s="62"/>
      <c r="B9" s="62"/>
      <c r="C9" s="63"/>
      <c r="D9" s="62"/>
      <c r="E9" s="61"/>
      <c r="F9" s="45" t="s">
        <v>491</v>
      </c>
      <c r="G9" s="13"/>
      <c r="H9" s="13"/>
      <c r="I9" s="13"/>
      <c r="J9" s="13"/>
      <c r="K9" s="13"/>
      <c r="L9" s="13"/>
      <c r="M9" s="13"/>
    </row>
    <row r="10" spans="1:13" ht="29.25" customHeight="1">
      <c r="A10" s="62"/>
      <c r="B10" s="62"/>
      <c r="C10" s="63"/>
      <c r="D10" s="62"/>
      <c r="E10" s="61" t="s">
        <v>492</v>
      </c>
      <c r="F10" s="45" t="s">
        <v>493</v>
      </c>
      <c r="G10" s="13" t="s">
        <v>742</v>
      </c>
      <c r="H10" s="13" t="s">
        <v>743</v>
      </c>
      <c r="I10" s="13" t="s">
        <v>744</v>
      </c>
      <c r="J10" s="13" t="s">
        <v>745</v>
      </c>
      <c r="K10" s="13" t="s">
        <v>496</v>
      </c>
      <c r="L10" s="13" t="s">
        <v>497</v>
      </c>
      <c r="M10" s="13"/>
    </row>
    <row r="11" spans="1:13" ht="39.6" customHeight="1">
      <c r="A11" s="62"/>
      <c r="B11" s="62"/>
      <c r="C11" s="63"/>
      <c r="D11" s="62"/>
      <c r="E11" s="61"/>
      <c r="F11" s="45" t="s">
        <v>498</v>
      </c>
      <c r="G11" s="13" t="s">
        <v>746</v>
      </c>
      <c r="H11" s="13" t="s">
        <v>747</v>
      </c>
      <c r="I11" s="13" t="s">
        <v>748</v>
      </c>
      <c r="J11" s="13" t="s">
        <v>749</v>
      </c>
      <c r="K11" s="13" t="s">
        <v>501</v>
      </c>
      <c r="L11" s="13" t="s">
        <v>505</v>
      </c>
      <c r="M11" s="13"/>
    </row>
    <row r="12" spans="1:13" ht="39.6" customHeight="1">
      <c r="A12" s="62"/>
      <c r="B12" s="62"/>
      <c r="C12" s="63"/>
      <c r="D12" s="62"/>
      <c r="E12" s="61"/>
      <c r="F12" s="45" t="s">
        <v>502</v>
      </c>
      <c r="G12" s="13" t="s">
        <v>750</v>
      </c>
      <c r="H12" s="13" t="s">
        <v>747</v>
      </c>
      <c r="I12" s="13" t="s">
        <v>751</v>
      </c>
      <c r="J12" s="13" t="s">
        <v>749</v>
      </c>
      <c r="K12" s="13" t="s">
        <v>501</v>
      </c>
      <c r="L12" s="13" t="s">
        <v>505</v>
      </c>
      <c r="M12" s="13"/>
    </row>
    <row r="13" spans="1:13" ht="24.45" customHeight="1">
      <c r="A13" s="62"/>
      <c r="B13" s="62"/>
      <c r="C13" s="63"/>
      <c r="D13" s="62"/>
      <c r="E13" s="61" t="s">
        <v>506</v>
      </c>
      <c r="F13" s="45" t="s">
        <v>507</v>
      </c>
      <c r="G13" s="13"/>
      <c r="H13" s="13"/>
      <c r="I13" s="13"/>
      <c r="J13" s="13"/>
      <c r="K13" s="13"/>
      <c r="L13" s="13"/>
      <c r="M13" s="13"/>
    </row>
    <row r="14" spans="1:13" ht="59.55" customHeight="1">
      <c r="A14" s="62"/>
      <c r="B14" s="62"/>
      <c r="C14" s="63"/>
      <c r="D14" s="62"/>
      <c r="E14" s="61"/>
      <c r="F14" s="45" t="s">
        <v>510</v>
      </c>
      <c r="G14" s="13" t="s">
        <v>752</v>
      </c>
      <c r="H14" s="13" t="s">
        <v>512</v>
      </c>
      <c r="I14" s="13" t="s">
        <v>753</v>
      </c>
      <c r="J14" s="13" t="s">
        <v>754</v>
      </c>
      <c r="K14" s="13" t="s">
        <v>572</v>
      </c>
      <c r="L14" s="13" t="s">
        <v>514</v>
      </c>
      <c r="M14" s="13"/>
    </row>
    <row r="15" spans="1:13" ht="24.45" customHeight="1">
      <c r="A15" s="62"/>
      <c r="B15" s="62"/>
      <c r="C15" s="63"/>
      <c r="D15" s="62"/>
      <c r="E15" s="61"/>
      <c r="F15" s="45" t="s">
        <v>515</v>
      </c>
      <c r="G15" s="13"/>
      <c r="H15" s="13"/>
      <c r="I15" s="13"/>
      <c r="J15" s="13"/>
      <c r="K15" s="13"/>
      <c r="L15" s="13"/>
      <c r="M15" s="13"/>
    </row>
    <row r="16" spans="1:13" ht="24.45" customHeight="1">
      <c r="A16" s="62"/>
      <c r="B16" s="62"/>
      <c r="C16" s="63"/>
      <c r="D16" s="62"/>
      <c r="E16" s="61"/>
      <c r="F16" s="45" t="s">
        <v>518</v>
      </c>
      <c r="G16" s="13"/>
      <c r="H16" s="13"/>
      <c r="I16" s="13"/>
      <c r="J16" s="13"/>
      <c r="K16" s="13"/>
      <c r="L16" s="13"/>
      <c r="M16" s="13"/>
    </row>
    <row r="17" spans="1:13" ht="39.6" customHeight="1">
      <c r="A17" s="62"/>
      <c r="B17" s="62"/>
      <c r="C17" s="63"/>
      <c r="D17" s="62"/>
      <c r="E17" s="45" t="s">
        <v>519</v>
      </c>
      <c r="F17" s="45" t="s">
        <v>520</v>
      </c>
      <c r="G17" s="13" t="s">
        <v>755</v>
      </c>
      <c r="H17" s="13" t="s">
        <v>756</v>
      </c>
      <c r="I17" s="13" t="s">
        <v>757</v>
      </c>
      <c r="J17" s="13" t="s">
        <v>749</v>
      </c>
      <c r="K17" s="13" t="s">
        <v>501</v>
      </c>
      <c r="L17" s="13" t="s">
        <v>497</v>
      </c>
      <c r="M17" s="13"/>
    </row>
    <row r="18" spans="1:13" ht="29.25" customHeight="1">
      <c r="A18" s="62" t="s">
        <v>705</v>
      </c>
      <c r="B18" s="62" t="s">
        <v>758</v>
      </c>
      <c r="C18" s="63">
        <v>56</v>
      </c>
      <c r="D18" s="62" t="s">
        <v>759</v>
      </c>
      <c r="E18" s="61" t="s">
        <v>484</v>
      </c>
      <c r="F18" s="45" t="s">
        <v>485</v>
      </c>
      <c r="G18" s="13" t="s">
        <v>535</v>
      </c>
      <c r="H18" s="13" t="s">
        <v>760</v>
      </c>
      <c r="I18" s="13" t="s">
        <v>761</v>
      </c>
      <c r="J18" s="13" t="s">
        <v>762</v>
      </c>
      <c r="K18" s="13" t="s">
        <v>488</v>
      </c>
      <c r="L18" s="13" t="s">
        <v>489</v>
      </c>
      <c r="M18" s="13"/>
    </row>
    <row r="19" spans="1:13" ht="24.45" customHeight="1">
      <c r="A19" s="62"/>
      <c r="B19" s="62"/>
      <c r="C19" s="63"/>
      <c r="D19" s="62"/>
      <c r="E19" s="61"/>
      <c r="F19" s="45" t="s">
        <v>490</v>
      </c>
      <c r="G19" s="13"/>
      <c r="H19" s="13"/>
      <c r="I19" s="13"/>
      <c r="J19" s="13"/>
      <c r="K19" s="13"/>
      <c r="L19" s="13"/>
      <c r="M19" s="13"/>
    </row>
    <row r="20" spans="1:13" ht="24.45" customHeight="1">
      <c r="A20" s="62"/>
      <c r="B20" s="62"/>
      <c r="C20" s="63"/>
      <c r="D20" s="62"/>
      <c r="E20" s="61"/>
      <c r="F20" s="45" t="s">
        <v>491</v>
      </c>
      <c r="G20" s="13"/>
      <c r="H20" s="13"/>
      <c r="I20" s="13"/>
      <c r="J20" s="13"/>
      <c r="K20" s="13"/>
      <c r="L20" s="13"/>
      <c r="M20" s="13"/>
    </row>
    <row r="21" spans="1:13" ht="24.45" customHeight="1">
      <c r="A21" s="62"/>
      <c r="B21" s="62"/>
      <c r="C21" s="63"/>
      <c r="D21" s="62"/>
      <c r="E21" s="61" t="s">
        <v>492</v>
      </c>
      <c r="F21" s="45" t="s">
        <v>493</v>
      </c>
      <c r="G21" s="13" t="s">
        <v>763</v>
      </c>
      <c r="H21" s="13" t="s">
        <v>687</v>
      </c>
      <c r="I21" s="13" t="s">
        <v>764</v>
      </c>
      <c r="J21" s="13" t="s">
        <v>765</v>
      </c>
      <c r="K21" s="13" t="s">
        <v>766</v>
      </c>
      <c r="L21" s="13" t="s">
        <v>497</v>
      </c>
      <c r="M21" s="13"/>
    </row>
    <row r="22" spans="1:13" ht="24.45" customHeight="1">
      <c r="A22" s="62"/>
      <c r="B22" s="62"/>
      <c r="C22" s="63"/>
      <c r="D22" s="62"/>
      <c r="E22" s="61"/>
      <c r="F22" s="45" t="s">
        <v>498</v>
      </c>
      <c r="G22" s="13" t="s">
        <v>767</v>
      </c>
      <c r="H22" s="13" t="s">
        <v>768</v>
      </c>
      <c r="I22" s="13" t="s">
        <v>769</v>
      </c>
      <c r="J22" s="13" t="s">
        <v>770</v>
      </c>
      <c r="K22" s="13" t="s">
        <v>501</v>
      </c>
      <c r="L22" s="13" t="s">
        <v>497</v>
      </c>
      <c r="M22" s="13"/>
    </row>
    <row r="23" spans="1:13" ht="29.25" customHeight="1">
      <c r="A23" s="62"/>
      <c r="B23" s="62"/>
      <c r="C23" s="63"/>
      <c r="D23" s="62"/>
      <c r="E23" s="61"/>
      <c r="F23" s="45" t="s">
        <v>502</v>
      </c>
      <c r="G23" s="13" t="s">
        <v>771</v>
      </c>
      <c r="H23" s="13" t="s">
        <v>772</v>
      </c>
      <c r="I23" s="13" t="s">
        <v>773</v>
      </c>
      <c r="J23" s="13" t="s">
        <v>774</v>
      </c>
      <c r="K23" s="13" t="s">
        <v>572</v>
      </c>
      <c r="L23" s="13" t="s">
        <v>514</v>
      </c>
      <c r="M23" s="13"/>
    </row>
    <row r="24" spans="1:13" ht="24.45" customHeight="1">
      <c r="A24" s="62"/>
      <c r="B24" s="62"/>
      <c r="C24" s="63"/>
      <c r="D24" s="62"/>
      <c r="E24" s="61" t="s">
        <v>506</v>
      </c>
      <c r="F24" s="45" t="s">
        <v>507</v>
      </c>
      <c r="G24" s="13"/>
      <c r="H24" s="13"/>
      <c r="I24" s="13"/>
      <c r="J24" s="13"/>
      <c r="K24" s="13"/>
      <c r="L24" s="13"/>
      <c r="M24" s="13"/>
    </row>
    <row r="25" spans="1:13" ht="24.45" customHeight="1">
      <c r="A25" s="62"/>
      <c r="B25" s="62"/>
      <c r="C25" s="63"/>
      <c r="D25" s="62"/>
      <c r="E25" s="61"/>
      <c r="F25" s="45" t="s">
        <v>510</v>
      </c>
      <c r="G25" s="13" t="s">
        <v>775</v>
      </c>
      <c r="H25" s="13" t="s">
        <v>776</v>
      </c>
      <c r="I25" s="13" t="s">
        <v>777</v>
      </c>
      <c r="J25" s="13" t="s">
        <v>778</v>
      </c>
      <c r="K25" s="13" t="s">
        <v>501</v>
      </c>
      <c r="L25" s="13" t="s">
        <v>497</v>
      </c>
      <c r="M25" s="13"/>
    </row>
    <row r="26" spans="1:13" ht="24.45" customHeight="1">
      <c r="A26" s="62"/>
      <c r="B26" s="62"/>
      <c r="C26" s="63"/>
      <c r="D26" s="62"/>
      <c r="E26" s="61"/>
      <c r="F26" s="45" t="s">
        <v>515</v>
      </c>
      <c r="G26" s="13"/>
      <c r="H26" s="13"/>
      <c r="I26" s="13"/>
      <c r="J26" s="13"/>
      <c r="K26" s="13"/>
      <c r="L26" s="13"/>
      <c r="M26" s="13"/>
    </row>
    <row r="27" spans="1:13" ht="24.45" customHeight="1">
      <c r="A27" s="62"/>
      <c r="B27" s="62"/>
      <c r="C27" s="63"/>
      <c r="D27" s="62"/>
      <c r="E27" s="61"/>
      <c r="F27" s="45" t="s">
        <v>518</v>
      </c>
      <c r="G27" s="13"/>
      <c r="H27" s="13"/>
      <c r="I27" s="13"/>
      <c r="J27" s="13"/>
      <c r="K27" s="13"/>
      <c r="L27" s="13"/>
      <c r="M27" s="13"/>
    </row>
    <row r="28" spans="1:13" ht="24.45" customHeight="1">
      <c r="A28" s="62"/>
      <c r="B28" s="62"/>
      <c r="C28" s="63"/>
      <c r="D28" s="62"/>
      <c r="E28" s="45" t="s">
        <v>519</v>
      </c>
      <c r="F28" s="45" t="s">
        <v>520</v>
      </c>
      <c r="G28" s="13" t="s">
        <v>779</v>
      </c>
      <c r="H28" s="13" t="s">
        <v>581</v>
      </c>
      <c r="I28" s="13" t="s">
        <v>780</v>
      </c>
      <c r="J28" s="13" t="s">
        <v>781</v>
      </c>
      <c r="K28" s="13" t="s">
        <v>501</v>
      </c>
      <c r="L28" s="13" t="s">
        <v>497</v>
      </c>
      <c r="M28" s="13"/>
    </row>
    <row r="29" spans="1:13" ht="29.25" customHeight="1">
      <c r="A29" s="62" t="s">
        <v>705</v>
      </c>
      <c r="B29" s="62" t="s">
        <v>782</v>
      </c>
      <c r="C29" s="63">
        <v>54</v>
      </c>
      <c r="D29" s="62" t="s">
        <v>783</v>
      </c>
      <c r="E29" s="61" t="s">
        <v>484</v>
      </c>
      <c r="F29" s="45" t="s">
        <v>485</v>
      </c>
      <c r="G29" s="13" t="s">
        <v>535</v>
      </c>
      <c r="H29" s="13" t="s">
        <v>760</v>
      </c>
      <c r="I29" s="13" t="s">
        <v>761</v>
      </c>
      <c r="J29" s="13" t="s">
        <v>762</v>
      </c>
      <c r="K29" s="13" t="s">
        <v>488</v>
      </c>
      <c r="L29" s="13" t="s">
        <v>489</v>
      </c>
      <c r="M29" s="13"/>
    </row>
    <row r="30" spans="1:13" ht="24.45" customHeight="1">
      <c r="A30" s="62"/>
      <c r="B30" s="62"/>
      <c r="C30" s="63"/>
      <c r="D30" s="62"/>
      <c r="E30" s="61"/>
      <c r="F30" s="45" t="s">
        <v>490</v>
      </c>
      <c r="G30" s="13"/>
      <c r="H30" s="13"/>
      <c r="I30" s="13"/>
      <c r="J30" s="13"/>
      <c r="K30" s="13"/>
      <c r="L30" s="13"/>
      <c r="M30" s="13"/>
    </row>
    <row r="31" spans="1:13" ht="24.45" customHeight="1">
      <c r="A31" s="62"/>
      <c r="B31" s="62"/>
      <c r="C31" s="63"/>
      <c r="D31" s="62"/>
      <c r="E31" s="61"/>
      <c r="F31" s="45" t="s">
        <v>491</v>
      </c>
      <c r="G31" s="13"/>
      <c r="H31" s="13"/>
      <c r="I31" s="13"/>
      <c r="J31" s="13"/>
      <c r="K31" s="13"/>
      <c r="L31" s="13"/>
      <c r="M31" s="13"/>
    </row>
    <row r="32" spans="1:13" ht="24.45" customHeight="1">
      <c r="A32" s="62"/>
      <c r="B32" s="62"/>
      <c r="C32" s="63"/>
      <c r="D32" s="62"/>
      <c r="E32" s="61" t="s">
        <v>492</v>
      </c>
      <c r="F32" s="45" t="s">
        <v>493</v>
      </c>
      <c r="G32" s="13" t="s">
        <v>763</v>
      </c>
      <c r="H32" s="13" t="s">
        <v>687</v>
      </c>
      <c r="I32" s="13" t="s">
        <v>764</v>
      </c>
      <c r="J32" s="13" t="s">
        <v>765</v>
      </c>
      <c r="K32" s="13" t="s">
        <v>766</v>
      </c>
      <c r="L32" s="13" t="s">
        <v>497</v>
      </c>
      <c r="M32" s="13"/>
    </row>
    <row r="33" spans="1:13" ht="24.45" customHeight="1">
      <c r="A33" s="62"/>
      <c r="B33" s="62"/>
      <c r="C33" s="63"/>
      <c r="D33" s="62"/>
      <c r="E33" s="61"/>
      <c r="F33" s="45" t="s">
        <v>498</v>
      </c>
      <c r="G33" s="13" t="s">
        <v>767</v>
      </c>
      <c r="H33" s="13" t="s">
        <v>768</v>
      </c>
      <c r="I33" s="13" t="s">
        <v>769</v>
      </c>
      <c r="J33" s="13" t="s">
        <v>770</v>
      </c>
      <c r="K33" s="13" t="s">
        <v>501</v>
      </c>
      <c r="L33" s="13" t="s">
        <v>497</v>
      </c>
      <c r="M33" s="13"/>
    </row>
    <row r="34" spans="1:13" ht="29.25" customHeight="1">
      <c r="A34" s="62"/>
      <c r="B34" s="62"/>
      <c r="C34" s="63"/>
      <c r="D34" s="62"/>
      <c r="E34" s="61"/>
      <c r="F34" s="45" t="s">
        <v>502</v>
      </c>
      <c r="G34" s="13" t="s">
        <v>771</v>
      </c>
      <c r="H34" s="13" t="s">
        <v>772</v>
      </c>
      <c r="I34" s="13" t="s">
        <v>773</v>
      </c>
      <c r="J34" s="13" t="s">
        <v>774</v>
      </c>
      <c r="K34" s="13" t="s">
        <v>572</v>
      </c>
      <c r="L34" s="13" t="s">
        <v>514</v>
      </c>
      <c r="M34" s="13"/>
    </row>
    <row r="35" spans="1:13" ht="24.45" customHeight="1">
      <c r="A35" s="62"/>
      <c r="B35" s="62"/>
      <c r="C35" s="63"/>
      <c r="D35" s="62"/>
      <c r="E35" s="61" t="s">
        <v>506</v>
      </c>
      <c r="F35" s="45" t="s">
        <v>507</v>
      </c>
      <c r="G35" s="13"/>
      <c r="H35" s="13"/>
      <c r="I35" s="13"/>
      <c r="J35" s="13"/>
      <c r="K35" s="13"/>
      <c r="L35" s="13"/>
      <c r="M35" s="13"/>
    </row>
    <row r="36" spans="1:13" ht="24.45" customHeight="1">
      <c r="A36" s="62"/>
      <c r="B36" s="62"/>
      <c r="C36" s="63"/>
      <c r="D36" s="62"/>
      <c r="E36" s="61"/>
      <c r="F36" s="45" t="s">
        <v>510</v>
      </c>
      <c r="G36" s="13" t="s">
        <v>775</v>
      </c>
      <c r="H36" s="13" t="s">
        <v>776</v>
      </c>
      <c r="I36" s="13" t="s">
        <v>777</v>
      </c>
      <c r="J36" s="13" t="s">
        <v>778</v>
      </c>
      <c r="K36" s="13" t="s">
        <v>501</v>
      </c>
      <c r="L36" s="13" t="s">
        <v>497</v>
      </c>
      <c r="M36" s="13"/>
    </row>
    <row r="37" spans="1:13" ht="24.45" customHeight="1">
      <c r="A37" s="62"/>
      <c r="B37" s="62"/>
      <c r="C37" s="63"/>
      <c r="D37" s="62"/>
      <c r="E37" s="61"/>
      <c r="F37" s="45" t="s">
        <v>515</v>
      </c>
      <c r="G37" s="13"/>
      <c r="H37" s="13"/>
      <c r="I37" s="13"/>
      <c r="J37" s="13"/>
      <c r="K37" s="13"/>
      <c r="L37" s="13"/>
      <c r="M37" s="13"/>
    </row>
    <row r="38" spans="1:13" ht="24.45" customHeight="1">
      <c r="A38" s="62"/>
      <c r="B38" s="62"/>
      <c r="C38" s="63"/>
      <c r="D38" s="62"/>
      <c r="E38" s="61"/>
      <c r="F38" s="45" t="s">
        <v>518</v>
      </c>
      <c r="G38" s="13"/>
      <c r="H38" s="13"/>
      <c r="I38" s="13"/>
      <c r="J38" s="13"/>
      <c r="K38" s="13"/>
      <c r="L38" s="13"/>
      <c r="M38" s="13"/>
    </row>
    <row r="39" spans="1:13" ht="24.45" customHeight="1">
      <c r="A39" s="62"/>
      <c r="B39" s="62"/>
      <c r="C39" s="63"/>
      <c r="D39" s="62"/>
      <c r="E39" s="45" t="s">
        <v>519</v>
      </c>
      <c r="F39" s="45" t="s">
        <v>520</v>
      </c>
      <c r="G39" s="13" t="s">
        <v>779</v>
      </c>
      <c r="H39" s="13" t="s">
        <v>581</v>
      </c>
      <c r="I39" s="13" t="s">
        <v>780</v>
      </c>
      <c r="J39" s="13" t="s">
        <v>781</v>
      </c>
      <c r="K39" s="13" t="s">
        <v>501</v>
      </c>
      <c r="L39" s="13" t="s">
        <v>497</v>
      </c>
      <c r="M39" s="13"/>
    </row>
    <row r="40" spans="1:13" ht="24.45" customHeight="1">
      <c r="A40" s="62" t="s">
        <v>705</v>
      </c>
      <c r="B40" s="62" t="s">
        <v>784</v>
      </c>
      <c r="C40" s="63">
        <v>400</v>
      </c>
      <c r="D40" s="62" t="s">
        <v>785</v>
      </c>
      <c r="E40" s="61" t="s">
        <v>484</v>
      </c>
      <c r="F40" s="45" t="s">
        <v>485</v>
      </c>
      <c r="G40" s="13" t="s">
        <v>535</v>
      </c>
      <c r="H40" s="13" t="s">
        <v>786</v>
      </c>
      <c r="I40" s="13" t="s">
        <v>787</v>
      </c>
      <c r="J40" s="13"/>
      <c r="K40" s="13" t="s">
        <v>488</v>
      </c>
      <c r="L40" s="13" t="s">
        <v>489</v>
      </c>
      <c r="M40" s="13"/>
    </row>
    <row r="41" spans="1:13" ht="24.45" customHeight="1">
      <c r="A41" s="62"/>
      <c r="B41" s="62"/>
      <c r="C41" s="63"/>
      <c r="D41" s="62"/>
      <c r="E41" s="61"/>
      <c r="F41" s="45" t="s">
        <v>490</v>
      </c>
      <c r="G41" s="13"/>
      <c r="H41" s="13"/>
      <c r="I41" s="13"/>
      <c r="J41" s="13"/>
      <c r="K41" s="13"/>
      <c r="L41" s="13"/>
      <c r="M41" s="13"/>
    </row>
    <row r="42" spans="1:13" ht="24.45" customHeight="1">
      <c r="A42" s="62"/>
      <c r="B42" s="62"/>
      <c r="C42" s="63"/>
      <c r="D42" s="62"/>
      <c r="E42" s="61"/>
      <c r="F42" s="45" t="s">
        <v>491</v>
      </c>
      <c r="G42" s="13"/>
      <c r="H42" s="13"/>
      <c r="I42" s="13"/>
      <c r="J42" s="13"/>
      <c r="K42" s="13"/>
      <c r="L42" s="13"/>
      <c r="M42" s="13"/>
    </row>
    <row r="43" spans="1:13" ht="24.45" customHeight="1">
      <c r="A43" s="62"/>
      <c r="B43" s="62"/>
      <c r="C43" s="63"/>
      <c r="D43" s="62"/>
      <c r="E43" s="61" t="s">
        <v>492</v>
      </c>
      <c r="F43" s="45" t="s">
        <v>493</v>
      </c>
      <c r="G43" s="13" t="s">
        <v>788</v>
      </c>
      <c r="H43" s="13" t="s">
        <v>517</v>
      </c>
      <c r="I43" s="13" t="s">
        <v>789</v>
      </c>
      <c r="J43" s="13"/>
      <c r="K43" s="13" t="s">
        <v>501</v>
      </c>
      <c r="L43" s="13" t="s">
        <v>790</v>
      </c>
      <c r="M43" s="13"/>
    </row>
    <row r="44" spans="1:13" ht="24.45" customHeight="1">
      <c r="A44" s="62"/>
      <c r="B44" s="62"/>
      <c r="C44" s="63"/>
      <c r="D44" s="62"/>
      <c r="E44" s="61"/>
      <c r="F44" s="45" t="s">
        <v>498</v>
      </c>
      <c r="G44" s="13" t="s">
        <v>791</v>
      </c>
      <c r="H44" s="13" t="s">
        <v>792</v>
      </c>
      <c r="I44" s="13" t="s">
        <v>793</v>
      </c>
      <c r="J44" s="13"/>
      <c r="K44" s="13" t="s">
        <v>501</v>
      </c>
      <c r="L44" s="13" t="s">
        <v>497</v>
      </c>
      <c r="M44" s="13"/>
    </row>
    <row r="45" spans="1:13" ht="29.25" customHeight="1">
      <c r="A45" s="62"/>
      <c r="B45" s="62"/>
      <c r="C45" s="63"/>
      <c r="D45" s="62"/>
      <c r="E45" s="61"/>
      <c r="F45" s="45" t="s">
        <v>502</v>
      </c>
      <c r="G45" s="13" t="s">
        <v>771</v>
      </c>
      <c r="H45" s="13" t="s">
        <v>772</v>
      </c>
      <c r="I45" s="13" t="s">
        <v>773</v>
      </c>
      <c r="J45" s="13"/>
      <c r="K45" s="13" t="s">
        <v>572</v>
      </c>
      <c r="L45" s="13" t="s">
        <v>514</v>
      </c>
      <c r="M45" s="13"/>
    </row>
    <row r="46" spans="1:13" ht="24.45" customHeight="1">
      <c r="A46" s="62"/>
      <c r="B46" s="62"/>
      <c r="C46" s="63"/>
      <c r="D46" s="62"/>
      <c r="E46" s="61" t="s">
        <v>506</v>
      </c>
      <c r="F46" s="45" t="s">
        <v>507</v>
      </c>
      <c r="G46" s="13"/>
      <c r="H46" s="13"/>
      <c r="I46" s="13"/>
      <c r="J46" s="13"/>
      <c r="K46" s="13"/>
      <c r="L46" s="13"/>
      <c r="M46" s="13"/>
    </row>
    <row r="47" spans="1:13" ht="24.45" customHeight="1">
      <c r="A47" s="62"/>
      <c r="B47" s="62"/>
      <c r="C47" s="63"/>
      <c r="D47" s="62"/>
      <c r="E47" s="61"/>
      <c r="F47" s="45" t="s">
        <v>510</v>
      </c>
      <c r="G47" s="13" t="s">
        <v>794</v>
      </c>
      <c r="H47" s="13" t="s">
        <v>795</v>
      </c>
      <c r="I47" s="13" t="s">
        <v>796</v>
      </c>
      <c r="J47" s="13"/>
      <c r="K47" s="13" t="s">
        <v>501</v>
      </c>
      <c r="L47" s="13" t="s">
        <v>497</v>
      </c>
      <c r="M47" s="13"/>
    </row>
    <row r="48" spans="1:13" ht="24.45" customHeight="1">
      <c r="A48" s="62"/>
      <c r="B48" s="62"/>
      <c r="C48" s="63"/>
      <c r="D48" s="62"/>
      <c r="E48" s="61"/>
      <c r="F48" s="45" t="s">
        <v>515</v>
      </c>
      <c r="G48" s="13"/>
      <c r="H48" s="13"/>
      <c r="I48" s="13"/>
      <c r="J48" s="13"/>
      <c r="K48" s="13"/>
      <c r="L48" s="13"/>
      <c r="M48" s="13"/>
    </row>
    <row r="49" spans="1:13" ht="24.45" customHeight="1">
      <c r="A49" s="62"/>
      <c r="B49" s="62"/>
      <c r="C49" s="63"/>
      <c r="D49" s="62"/>
      <c r="E49" s="61"/>
      <c r="F49" s="45" t="s">
        <v>518</v>
      </c>
      <c r="G49" s="13"/>
      <c r="H49" s="13"/>
      <c r="I49" s="13"/>
      <c r="J49" s="13"/>
      <c r="K49" s="13"/>
      <c r="L49" s="13"/>
      <c r="M49" s="13"/>
    </row>
    <row r="50" spans="1:13" ht="24.45" customHeight="1">
      <c r="A50" s="62"/>
      <c r="B50" s="62"/>
      <c r="C50" s="63"/>
      <c r="D50" s="62"/>
      <c r="E50" s="45" t="s">
        <v>519</v>
      </c>
      <c r="F50" s="45" t="s">
        <v>520</v>
      </c>
      <c r="G50" s="13" t="s">
        <v>797</v>
      </c>
      <c r="H50" s="13" t="s">
        <v>581</v>
      </c>
      <c r="I50" s="13" t="s">
        <v>798</v>
      </c>
      <c r="J50" s="13"/>
      <c r="K50" s="13" t="s">
        <v>501</v>
      </c>
      <c r="L50" s="13" t="s">
        <v>497</v>
      </c>
      <c r="M50" s="13"/>
    </row>
    <row r="51" spans="1:13" ht="29.25" customHeight="1">
      <c r="A51" s="62" t="s">
        <v>705</v>
      </c>
      <c r="B51" s="62" t="s">
        <v>878</v>
      </c>
      <c r="C51" s="63">
        <v>18</v>
      </c>
      <c r="D51" s="62" t="s">
        <v>799</v>
      </c>
      <c r="E51" s="61" t="s">
        <v>484</v>
      </c>
      <c r="F51" s="45" t="s">
        <v>485</v>
      </c>
      <c r="G51" s="13" t="s">
        <v>535</v>
      </c>
      <c r="H51" s="13" t="s">
        <v>760</v>
      </c>
      <c r="I51" s="13" t="s">
        <v>761</v>
      </c>
      <c r="J51" s="13" t="s">
        <v>762</v>
      </c>
      <c r="K51" s="13" t="s">
        <v>488</v>
      </c>
      <c r="L51" s="13" t="s">
        <v>489</v>
      </c>
      <c r="M51" s="13"/>
    </row>
    <row r="52" spans="1:13" ht="24.45" customHeight="1">
      <c r="A52" s="62"/>
      <c r="B52" s="62"/>
      <c r="C52" s="63"/>
      <c r="D52" s="62"/>
      <c r="E52" s="61"/>
      <c r="F52" s="45" t="s">
        <v>490</v>
      </c>
      <c r="G52" s="13"/>
      <c r="H52" s="13"/>
      <c r="I52" s="13"/>
      <c r="J52" s="13"/>
      <c r="K52" s="13"/>
      <c r="L52" s="13"/>
      <c r="M52" s="13"/>
    </row>
    <row r="53" spans="1:13" ht="24.45" customHeight="1">
      <c r="A53" s="62"/>
      <c r="B53" s="62"/>
      <c r="C53" s="63"/>
      <c r="D53" s="62"/>
      <c r="E53" s="61"/>
      <c r="F53" s="45" t="s">
        <v>491</v>
      </c>
      <c r="G53" s="13"/>
      <c r="H53" s="13"/>
      <c r="I53" s="13"/>
      <c r="J53" s="13"/>
      <c r="K53" s="13"/>
      <c r="L53" s="13"/>
      <c r="M53" s="13"/>
    </row>
    <row r="54" spans="1:13" ht="24.45" customHeight="1">
      <c r="A54" s="62"/>
      <c r="B54" s="62"/>
      <c r="C54" s="63"/>
      <c r="D54" s="62"/>
      <c r="E54" s="61" t="s">
        <v>492</v>
      </c>
      <c r="F54" s="45" t="s">
        <v>493</v>
      </c>
      <c r="G54" s="13" t="s">
        <v>763</v>
      </c>
      <c r="H54" s="13" t="s">
        <v>687</v>
      </c>
      <c r="I54" s="13" t="s">
        <v>764</v>
      </c>
      <c r="J54" s="13" t="s">
        <v>765</v>
      </c>
      <c r="K54" s="13" t="s">
        <v>766</v>
      </c>
      <c r="L54" s="13" t="s">
        <v>497</v>
      </c>
      <c r="M54" s="13"/>
    </row>
    <row r="55" spans="1:13" ht="24.45" customHeight="1">
      <c r="A55" s="62"/>
      <c r="B55" s="62"/>
      <c r="C55" s="63"/>
      <c r="D55" s="62"/>
      <c r="E55" s="61"/>
      <c r="F55" s="45" t="s">
        <v>498</v>
      </c>
      <c r="G55" s="13" t="s">
        <v>767</v>
      </c>
      <c r="H55" s="13" t="s">
        <v>768</v>
      </c>
      <c r="I55" s="13" t="s">
        <v>769</v>
      </c>
      <c r="J55" s="13" t="s">
        <v>770</v>
      </c>
      <c r="K55" s="13" t="s">
        <v>501</v>
      </c>
      <c r="L55" s="13" t="s">
        <v>497</v>
      </c>
      <c r="M55" s="13"/>
    </row>
    <row r="56" spans="1:13" ht="29.25" customHeight="1">
      <c r="A56" s="62"/>
      <c r="B56" s="62"/>
      <c r="C56" s="63"/>
      <c r="D56" s="62"/>
      <c r="E56" s="61"/>
      <c r="F56" s="45" t="s">
        <v>502</v>
      </c>
      <c r="G56" s="13" t="s">
        <v>771</v>
      </c>
      <c r="H56" s="13" t="s">
        <v>772</v>
      </c>
      <c r="I56" s="13" t="s">
        <v>773</v>
      </c>
      <c r="J56" s="13" t="s">
        <v>774</v>
      </c>
      <c r="K56" s="13" t="s">
        <v>572</v>
      </c>
      <c r="L56" s="13" t="s">
        <v>514</v>
      </c>
      <c r="M56" s="13"/>
    </row>
    <row r="57" spans="1:13" ht="24.45" customHeight="1">
      <c r="A57" s="62"/>
      <c r="B57" s="62"/>
      <c r="C57" s="63"/>
      <c r="D57" s="62"/>
      <c r="E57" s="61" t="s">
        <v>506</v>
      </c>
      <c r="F57" s="45" t="s">
        <v>507</v>
      </c>
      <c r="G57" s="13"/>
      <c r="H57" s="13"/>
      <c r="I57" s="13"/>
      <c r="J57" s="13"/>
      <c r="K57" s="13"/>
      <c r="L57" s="13"/>
      <c r="M57" s="13"/>
    </row>
    <row r="58" spans="1:13" ht="24.45" customHeight="1">
      <c r="A58" s="62"/>
      <c r="B58" s="62"/>
      <c r="C58" s="63"/>
      <c r="D58" s="62"/>
      <c r="E58" s="61"/>
      <c r="F58" s="45" t="s">
        <v>510</v>
      </c>
      <c r="G58" s="13" t="s">
        <v>775</v>
      </c>
      <c r="H58" s="13" t="s">
        <v>776</v>
      </c>
      <c r="I58" s="13" t="s">
        <v>777</v>
      </c>
      <c r="J58" s="13" t="s">
        <v>778</v>
      </c>
      <c r="K58" s="13" t="s">
        <v>501</v>
      </c>
      <c r="L58" s="13" t="s">
        <v>497</v>
      </c>
      <c r="M58" s="13"/>
    </row>
    <row r="59" spans="1:13" ht="24.45" customHeight="1">
      <c r="A59" s="62"/>
      <c r="B59" s="62"/>
      <c r="C59" s="63"/>
      <c r="D59" s="62"/>
      <c r="E59" s="61"/>
      <c r="F59" s="45" t="s">
        <v>515</v>
      </c>
      <c r="G59" s="13"/>
      <c r="H59" s="13"/>
      <c r="I59" s="13"/>
      <c r="J59" s="13"/>
      <c r="K59" s="13"/>
      <c r="L59" s="13"/>
      <c r="M59" s="13"/>
    </row>
    <row r="60" spans="1:13" ht="24.45" customHeight="1">
      <c r="A60" s="62"/>
      <c r="B60" s="62"/>
      <c r="C60" s="63"/>
      <c r="D60" s="62"/>
      <c r="E60" s="61"/>
      <c r="F60" s="45" t="s">
        <v>518</v>
      </c>
      <c r="G60" s="13"/>
      <c r="H60" s="13"/>
      <c r="I60" s="13"/>
      <c r="J60" s="13"/>
      <c r="K60" s="13"/>
      <c r="L60" s="13"/>
      <c r="M60" s="13"/>
    </row>
    <row r="61" spans="1:13" ht="24.45" customHeight="1">
      <c r="A61" s="62"/>
      <c r="B61" s="62"/>
      <c r="C61" s="63"/>
      <c r="D61" s="62"/>
      <c r="E61" s="45" t="s">
        <v>519</v>
      </c>
      <c r="F61" s="45" t="s">
        <v>520</v>
      </c>
      <c r="G61" s="13" t="s">
        <v>779</v>
      </c>
      <c r="H61" s="13" t="s">
        <v>581</v>
      </c>
      <c r="I61" s="13" t="s">
        <v>780</v>
      </c>
      <c r="J61" s="13" t="s">
        <v>781</v>
      </c>
      <c r="K61" s="13" t="s">
        <v>501</v>
      </c>
      <c r="L61" s="13" t="s">
        <v>497</v>
      </c>
      <c r="M61" s="13"/>
    </row>
    <row r="62" spans="1:13" ht="29.25" customHeight="1">
      <c r="A62" s="62" t="s">
        <v>705</v>
      </c>
      <c r="B62" s="62" t="s">
        <v>800</v>
      </c>
      <c r="C62" s="63">
        <v>27</v>
      </c>
      <c r="D62" s="62" t="s">
        <v>801</v>
      </c>
      <c r="E62" s="61" t="s">
        <v>484</v>
      </c>
      <c r="F62" s="45" t="s">
        <v>485</v>
      </c>
      <c r="G62" s="13" t="s">
        <v>535</v>
      </c>
      <c r="H62" s="13" t="s">
        <v>802</v>
      </c>
      <c r="I62" s="13" t="s">
        <v>803</v>
      </c>
      <c r="J62" s="13" t="s">
        <v>804</v>
      </c>
      <c r="K62" s="13" t="s">
        <v>488</v>
      </c>
      <c r="L62" s="13" t="s">
        <v>489</v>
      </c>
      <c r="M62" s="13"/>
    </row>
    <row r="63" spans="1:13" ht="24.45" customHeight="1">
      <c r="A63" s="62"/>
      <c r="B63" s="62"/>
      <c r="C63" s="63"/>
      <c r="D63" s="62"/>
      <c r="E63" s="61"/>
      <c r="F63" s="45" t="s">
        <v>490</v>
      </c>
      <c r="G63" s="13"/>
      <c r="H63" s="13"/>
      <c r="I63" s="13"/>
      <c r="J63" s="13"/>
      <c r="K63" s="13"/>
      <c r="L63" s="13"/>
      <c r="M63" s="13"/>
    </row>
    <row r="64" spans="1:13" ht="24.45" customHeight="1">
      <c r="A64" s="62"/>
      <c r="B64" s="62"/>
      <c r="C64" s="63"/>
      <c r="D64" s="62"/>
      <c r="E64" s="61"/>
      <c r="F64" s="45" t="s">
        <v>491</v>
      </c>
      <c r="G64" s="13"/>
      <c r="H64" s="13"/>
      <c r="I64" s="13"/>
      <c r="J64" s="13"/>
      <c r="K64" s="13"/>
      <c r="L64" s="13"/>
      <c r="M64" s="13"/>
    </row>
    <row r="65" spans="1:13" ht="24.45" customHeight="1">
      <c r="A65" s="62"/>
      <c r="B65" s="62"/>
      <c r="C65" s="63"/>
      <c r="D65" s="62"/>
      <c r="E65" s="61" t="s">
        <v>492</v>
      </c>
      <c r="F65" s="45" t="s">
        <v>493</v>
      </c>
      <c r="G65" s="13" t="s">
        <v>805</v>
      </c>
      <c r="H65" s="13" t="s">
        <v>806</v>
      </c>
      <c r="I65" s="13" t="s">
        <v>807</v>
      </c>
      <c r="J65" s="13" t="s">
        <v>808</v>
      </c>
      <c r="K65" s="13" t="s">
        <v>809</v>
      </c>
      <c r="L65" s="13" t="s">
        <v>790</v>
      </c>
      <c r="M65" s="13"/>
    </row>
    <row r="66" spans="1:13" ht="24.45" customHeight="1">
      <c r="A66" s="62"/>
      <c r="B66" s="62"/>
      <c r="C66" s="63"/>
      <c r="D66" s="62"/>
      <c r="E66" s="61"/>
      <c r="F66" s="45" t="s">
        <v>498</v>
      </c>
      <c r="G66" s="13" t="s">
        <v>810</v>
      </c>
      <c r="H66" s="13" t="s">
        <v>811</v>
      </c>
      <c r="I66" s="13" t="s">
        <v>812</v>
      </c>
      <c r="J66" s="13" t="s">
        <v>781</v>
      </c>
      <c r="K66" s="13" t="s">
        <v>501</v>
      </c>
      <c r="L66" s="13" t="s">
        <v>497</v>
      </c>
      <c r="M66" s="13"/>
    </row>
    <row r="67" spans="1:13" ht="29.25" customHeight="1">
      <c r="A67" s="62"/>
      <c r="B67" s="62"/>
      <c r="C67" s="63"/>
      <c r="D67" s="62"/>
      <c r="E67" s="61"/>
      <c r="F67" s="45" t="s">
        <v>502</v>
      </c>
      <c r="G67" s="13" t="s">
        <v>771</v>
      </c>
      <c r="H67" s="13" t="s">
        <v>772</v>
      </c>
      <c r="I67" s="13" t="s">
        <v>773</v>
      </c>
      <c r="J67" s="13" t="s">
        <v>774</v>
      </c>
      <c r="K67" s="13" t="s">
        <v>572</v>
      </c>
      <c r="L67" s="13" t="s">
        <v>514</v>
      </c>
      <c r="M67" s="13"/>
    </row>
    <row r="68" spans="1:13" ht="24.45" customHeight="1">
      <c r="A68" s="62"/>
      <c r="B68" s="62"/>
      <c r="C68" s="63"/>
      <c r="D68" s="62"/>
      <c r="E68" s="61" t="s">
        <v>506</v>
      </c>
      <c r="F68" s="45" t="s">
        <v>507</v>
      </c>
      <c r="G68" s="13"/>
      <c r="H68" s="13"/>
      <c r="I68" s="13"/>
      <c r="J68" s="13"/>
      <c r="K68" s="13"/>
      <c r="L68" s="13"/>
      <c r="M68" s="13"/>
    </row>
    <row r="69" spans="1:13" ht="24.45" customHeight="1">
      <c r="A69" s="62"/>
      <c r="B69" s="62"/>
      <c r="C69" s="63"/>
      <c r="D69" s="62"/>
      <c r="E69" s="61"/>
      <c r="F69" s="45" t="s">
        <v>510</v>
      </c>
      <c r="G69" s="13" t="s">
        <v>813</v>
      </c>
      <c r="H69" s="13" t="s">
        <v>814</v>
      </c>
      <c r="I69" s="13" t="s">
        <v>815</v>
      </c>
      <c r="J69" s="13" t="s">
        <v>816</v>
      </c>
      <c r="K69" s="13" t="s">
        <v>501</v>
      </c>
      <c r="L69" s="13" t="s">
        <v>489</v>
      </c>
      <c r="M69" s="13"/>
    </row>
    <row r="70" spans="1:13" ht="29.25" customHeight="1">
      <c r="A70" s="62"/>
      <c r="B70" s="62"/>
      <c r="C70" s="63"/>
      <c r="D70" s="62"/>
      <c r="E70" s="61"/>
      <c r="F70" s="45" t="s">
        <v>515</v>
      </c>
      <c r="G70" s="13" t="s">
        <v>817</v>
      </c>
      <c r="H70" s="13" t="s">
        <v>818</v>
      </c>
      <c r="I70" s="13" t="s">
        <v>817</v>
      </c>
      <c r="J70" s="13" t="s">
        <v>819</v>
      </c>
      <c r="K70" s="13" t="s">
        <v>572</v>
      </c>
      <c r="L70" s="13" t="s">
        <v>514</v>
      </c>
      <c r="M70" s="13"/>
    </row>
    <row r="71" spans="1:13" ht="24.45" customHeight="1">
      <c r="A71" s="62"/>
      <c r="B71" s="62"/>
      <c r="C71" s="63"/>
      <c r="D71" s="62"/>
      <c r="E71" s="61"/>
      <c r="F71" s="45" t="s">
        <v>518</v>
      </c>
      <c r="G71" s="13"/>
      <c r="H71" s="13"/>
      <c r="I71" s="13"/>
      <c r="J71" s="13"/>
      <c r="K71" s="13"/>
      <c r="L71" s="13"/>
      <c r="M71" s="13"/>
    </row>
    <row r="72" spans="1:13" ht="24.45" customHeight="1">
      <c r="A72" s="62"/>
      <c r="B72" s="62"/>
      <c r="C72" s="63"/>
      <c r="D72" s="62"/>
      <c r="E72" s="45" t="s">
        <v>519</v>
      </c>
      <c r="F72" s="45" t="s">
        <v>520</v>
      </c>
      <c r="G72" s="13" t="s">
        <v>580</v>
      </c>
      <c r="H72" s="13" t="s">
        <v>581</v>
      </c>
      <c r="I72" s="13" t="s">
        <v>582</v>
      </c>
      <c r="J72" s="13" t="s">
        <v>820</v>
      </c>
      <c r="K72" s="13" t="s">
        <v>501</v>
      </c>
      <c r="L72" s="13" t="s">
        <v>497</v>
      </c>
      <c r="M72" s="13"/>
    </row>
    <row r="73" spans="1:13" ht="29.25" customHeight="1">
      <c r="A73" s="62" t="s">
        <v>705</v>
      </c>
      <c r="B73" s="62" t="s">
        <v>877</v>
      </c>
      <c r="C73" s="63">
        <v>70.25</v>
      </c>
      <c r="D73" s="62" t="s">
        <v>821</v>
      </c>
      <c r="E73" s="61" t="s">
        <v>484</v>
      </c>
      <c r="F73" s="45" t="s">
        <v>485</v>
      </c>
      <c r="G73" s="13" t="s">
        <v>535</v>
      </c>
      <c r="H73" s="13" t="s">
        <v>822</v>
      </c>
      <c r="I73" s="13" t="s">
        <v>823</v>
      </c>
      <c r="J73" s="13" t="s">
        <v>690</v>
      </c>
      <c r="K73" s="13" t="s">
        <v>488</v>
      </c>
      <c r="L73" s="13" t="s">
        <v>489</v>
      </c>
      <c r="M73" s="13"/>
    </row>
    <row r="74" spans="1:13" ht="24.45" customHeight="1">
      <c r="A74" s="62"/>
      <c r="B74" s="62"/>
      <c r="C74" s="63"/>
      <c r="D74" s="62"/>
      <c r="E74" s="61"/>
      <c r="F74" s="45" t="s">
        <v>490</v>
      </c>
      <c r="G74" s="13"/>
      <c r="H74" s="13"/>
      <c r="I74" s="13"/>
      <c r="J74" s="13"/>
      <c r="K74" s="13"/>
      <c r="L74" s="13"/>
      <c r="M74" s="13"/>
    </row>
    <row r="75" spans="1:13" ht="24.45" customHeight="1">
      <c r="A75" s="62"/>
      <c r="B75" s="62"/>
      <c r="C75" s="63"/>
      <c r="D75" s="62"/>
      <c r="E75" s="61"/>
      <c r="F75" s="45" t="s">
        <v>491</v>
      </c>
      <c r="G75" s="13"/>
      <c r="H75" s="13"/>
      <c r="I75" s="13"/>
      <c r="J75" s="13"/>
      <c r="K75" s="13"/>
      <c r="L75" s="13"/>
      <c r="M75" s="13"/>
    </row>
    <row r="76" spans="1:13" ht="29.25" customHeight="1">
      <c r="A76" s="62"/>
      <c r="B76" s="62"/>
      <c r="C76" s="63"/>
      <c r="D76" s="62"/>
      <c r="E76" s="61" t="s">
        <v>492</v>
      </c>
      <c r="F76" s="45" t="s">
        <v>493</v>
      </c>
      <c r="G76" s="13" t="s">
        <v>824</v>
      </c>
      <c r="H76" s="13" t="s">
        <v>517</v>
      </c>
      <c r="I76" s="13" t="s">
        <v>825</v>
      </c>
      <c r="J76" s="13" t="s">
        <v>826</v>
      </c>
      <c r="K76" s="13" t="s">
        <v>501</v>
      </c>
      <c r="L76" s="13" t="s">
        <v>790</v>
      </c>
      <c r="M76" s="13"/>
    </row>
    <row r="77" spans="1:13" ht="29.25" customHeight="1">
      <c r="A77" s="62"/>
      <c r="B77" s="62"/>
      <c r="C77" s="63"/>
      <c r="D77" s="62"/>
      <c r="E77" s="61"/>
      <c r="F77" s="45" t="s">
        <v>498</v>
      </c>
      <c r="G77" s="13" t="s">
        <v>827</v>
      </c>
      <c r="H77" s="13" t="s">
        <v>517</v>
      </c>
      <c r="I77" s="13" t="s">
        <v>828</v>
      </c>
      <c r="J77" s="13" t="s">
        <v>826</v>
      </c>
      <c r="K77" s="13" t="s">
        <v>501</v>
      </c>
      <c r="L77" s="13" t="s">
        <v>790</v>
      </c>
      <c r="M77" s="13"/>
    </row>
    <row r="78" spans="1:13" ht="29.25" customHeight="1">
      <c r="A78" s="62"/>
      <c r="B78" s="62"/>
      <c r="C78" s="63"/>
      <c r="D78" s="62"/>
      <c r="E78" s="61"/>
      <c r="F78" s="45" t="s">
        <v>502</v>
      </c>
      <c r="G78" s="13" t="s">
        <v>771</v>
      </c>
      <c r="H78" s="13" t="s">
        <v>772</v>
      </c>
      <c r="I78" s="13" t="s">
        <v>773</v>
      </c>
      <c r="J78" s="13" t="s">
        <v>690</v>
      </c>
      <c r="K78" s="13" t="s">
        <v>572</v>
      </c>
      <c r="L78" s="13" t="s">
        <v>514</v>
      </c>
      <c r="M78" s="13"/>
    </row>
    <row r="79" spans="1:13" ht="24.45" customHeight="1">
      <c r="A79" s="62"/>
      <c r="B79" s="62"/>
      <c r="C79" s="63"/>
      <c r="D79" s="62"/>
      <c r="E79" s="61" t="s">
        <v>506</v>
      </c>
      <c r="F79" s="45" t="s">
        <v>507</v>
      </c>
      <c r="G79" s="13"/>
      <c r="H79" s="13"/>
      <c r="I79" s="13"/>
      <c r="J79" s="13"/>
      <c r="K79" s="13"/>
      <c r="L79" s="13"/>
      <c r="M79" s="13"/>
    </row>
    <row r="80" spans="1:13" ht="29.25" customHeight="1">
      <c r="A80" s="62"/>
      <c r="B80" s="62"/>
      <c r="C80" s="63"/>
      <c r="D80" s="62"/>
      <c r="E80" s="61"/>
      <c r="F80" s="45" t="s">
        <v>510</v>
      </c>
      <c r="G80" s="13" t="s">
        <v>829</v>
      </c>
      <c r="H80" s="13" t="s">
        <v>607</v>
      </c>
      <c r="I80" s="13" t="s">
        <v>829</v>
      </c>
      <c r="J80" s="13" t="s">
        <v>690</v>
      </c>
      <c r="K80" s="13" t="s">
        <v>572</v>
      </c>
      <c r="L80" s="13" t="s">
        <v>514</v>
      </c>
      <c r="M80" s="13"/>
    </row>
    <row r="81" spans="1:13" ht="24.45" customHeight="1">
      <c r="A81" s="62"/>
      <c r="B81" s="62"/>
      <c r="C81" s="63"/>
      <c r="D81" s="62"/>
      <c r="E81" s="61"/>
      <c r="F81" s="45" t="s">
        <v>515</v>
      </c>
      <c r="G81" s="13"/>
      <c r="H81" s="13"/>
      <c r="I81" s="13"/>
      <c r="J81" s="13"/>
      <c r="K81" s="13"/>
      <c r="L81" s="13"/>
      <c r="M81" s="13"/>
    </row>
    <row r="82" spans="1:13" ht="24.45" customHeight="1">
      <c r="A82" s="62"/>
      <c r="B82" s="62"/>
      <c r="C82" s="63"/>
      <c r="D82" s="62"/>
      <c r="E82" s="61"/>
      <c r="F82" s="45" t="s">
        <v>518</v>
      </c>
      <c r="G82" s="13"/>
      <c r="H82" s="13"/>
      <c r="I82" s="13"/>
      <c r="J82" s="13"/>
      <c r="K82" s="13"/>
      <c r="L82" s="13"/>
      <c r="M82" s="13"/>
    </row>
    <row r="83" spans="1:13" ht="29.25" customHeight="1">
      <c r="A83" s="62"/>
      <c r="B83" s="62"/>
      <c r="C83" s="63"/>
      <c r="D83" s="62"/>
      <c r="E83" s="45" t="s">
        <v>519</v>
      </c>
      <c r="F83" s="45" t="s">
        <v>520</v>
      </c>
      <c r="G83" s="13" t="s">
        <v>580</v>
      </c>
      <c r="H83" s="13" t="s">
        <v>581</v>
      </c>
      <c r="I83" s="13" t="s">
        <v>613</v>
      </c>
      <c r="J83" s="13" t="s">
        <v>690</v>
      </c>
      <c r="K83" s="13" t="s">
        <v>501</v>
      </c>
      <c r="L83" s="13" t="s">
        <v>497</v>
      </c>
      <c r="M83" s="13"/>
    </row>
    <row r="84" spans="1:13" ht="29.25" customHeight="1">
      <c r="A84" s="62" t="s">
        <v>705</v>
      </c>
      <c r="B84" s="62" t="s">
        <v>830</v>
      </c>
      <c r="C84" s="63">
        <v>20</v>
      </c>
      <c r="D84" s="62" t="s">
        <v>831</v>
      </c>
      <c r="E84" s="61" t="s">
        <v>484</v>
      </c>
      <c r="F84" s="45" t="s">
        <v>485</v>
      </c>
      <c r="G84" s="13" t="s">
        <v>535</v>
      </c>
      <c r="H84" s="13" t="s">
        <v>802</v>
      </c>
      <c r="I84" s="13" t="s">
        <v>803</v>
      </c>
      <c r="J84" s="13" t="s">
        <v>804</v>
      </c>
      <c r="K84" s="13" t="s">
        <v>488</v>
      </c>
      <c r="L84" s="13" t="s">
        <v>489</v>
      </c>
      <c r="M84" s="13"/>
    </row>
    <row r="85" spans="1:13" ht="24.45" customHeight="1">
      <c r="A85" s="62"/>
      <c r="B85" s="62"/>
      <c r="C85" s="63"/>
      <c r="D85" s="62"/>
      <c r="E85" s="61"/>
      <c r="F85" s="45" t="s">
        <v>490</v>
      </c>
      <c r="G85" s="13"/>
      <c r="H85" s="13"/>
      <c r="I85" s="13"/>
      <c r="J85" s="13"/>
      <c r="K85" s="13"/>
      <c r="L85" s="13"/>
      <c r="M85" s="13"/>
    </row>
    <row r="86" spans="1:13" ht="24.45" customHeight="1">
      <c r="A86" s="62"/>
      <c r="B86" s="62"/>
      <c r="C86" s="63"/>
      <c r="D86" s="62"/>
      <c r="E86" s="61"/>
      <c r="F86" s="45" t="s">
        <v>491</v>
      </c>
      <c r="G86" s="13"/>
      <c r="H86" s="13"/>
      <c r="I86" s="13"/>
      <c r="J86" s="13"/>
      <c r="K86" s="13"/>
      <c r="L86" s="13"/>
      <c r="M86" s="13"/>
    </row>
    <row r="87" spans="1:13" ht="24.45" customHeight="1">
      <c r="A87" s="62"/>
      <c r="B87" s="62"/>
      <c r="C87" s="63"/>
      <c r="D87" s="62"/>
      <c r="E87" s="61" t="s">
        <v>492</v>
      </c>
      <c r="F87" s="45" t="s">
        <v>493</v>
      </c>
      <c r="G87" s="13" t="s">
        <v>805</v>
      </c>
      <c r="H87" s="13" t="s">
        <v>806</v>
      </c>
      <c r="I87" s="13" t="s">
        <v>807</v>
      </c>
      <c r="J87" s="13" t="s">
        <v>808</v>
      </c>
      <c r="K87" s="13" t="s">
        <v>809</v>
      </c>
      <c r="L87" s="13" t="s">
        <v>790</v>
      </c>
      <c r="M87" s="13"/>
    </row>
    <row r="88" spans="1:13" ht="24.45" customHeight="1">
      <c r="A88" s="62"/>
      <c r="B88" s="62"/>
      <c r="C88" s="63"/>
      <c r="D88" s="62"/>
      <c r="E88" s="61"/>
      <c r="F88" s="45" t="s">
        <v>498</v>
      </c>
      <c r="G88" s="13" t="s">
        <v>810</v>
      </c>
      <c r="H88" s="13" t="s">
        <v>811</v>
      </c>
      <c r="I88" s="13" t="s">
        <v>812</v>
      </c>
      <c r="J88" s="13" t="s">
        <v>781</v>
      </c>
      <c r="K88" s="13" t="s">
        <v>501</v>
      </c>
      <c r="L88" s="13" t="s">
        <v>497</v>
      </c>
      <c r="M88" s="13"/>
    </row>
    <row r="89" spans="1:13" ht="29.25" customHeight="1">
      <c r="A89" s="62"/>
      <c r="B89" s="62"/>
      <c r="C89" s="63"/>
      <c r="D89" s="62"/>
      <c r="E89" s="61"/>
      <c r="F89" s="45" t="s">
        <v>502</v>
      </c>
      <c r="G89" s="13" t="s">
        <v>771</v>
      </c>
      <c r="H89" s="13" t="s">
        <v>772</v>
      </c>
      <c r="I89" s="13" t="s">
        <v>773</v>
      </c>
      <c r="J89" s="13" t="s">
        <v>774</v>
      </c>
      <c r="K89" s="13" t="s">
        <v>572</v>
      </c>
      <c r="L89" s="13" t="s">
        <v>514</v>
      </c>
      <c r="M89" s="13"/>
    </row>
    <row r="90" spans="1:13" ht="24.45" customHeight="1">
      <c r="A90" s="62"/>
      <c r="B90" s="62"/>
      <c r="C90" s="63"/>
      <c r="D90" s="62"/>
      <c r="E90" s="61" t="s">
        <v>506</v>
      </c>
      <c r="F90" s="45" t="s">
        <v>507</v>
      </c>
      <c r="G90" s="13"/>
      <c r="H90" s="13"/>
      <c r="I90" s="13"/>
      <c r="J90" s="13"/>
      <c r="K90" s="13"/>
      <c r="L90" s="13"/>
      <c r="M90" s="13"/>
    </row>
    <row r="91" spans="1:13" ht="24.45" customHeight="1">
      <c r="A91" s="62"/>
      <c r="B91" s="62"/>
      <c r="C91" s="63"/>
      <c r="D91" s="62"/>
      <c r="E91" s="61"/>
      <c r="F91" s="45" t="s">
        <v>510</v>
      </c>
      <c r="G91" s="13" t="s">
        <v>813</v>
      </c>
      <c r="H91" s="13" t="s">
        <v>814</v>
      </c>
      <c r="I91" s="13" t="s">
        <v>815</v>
      </c>
      <c r="J91" s="13" t="s">
        <v>816</v>
      </c>
      <c r="K91" s="13" t="s">
        <v>501</v>
      </c>
      <c r="L91" s="13" t="s">
        <v>489</v>
      </c>
      <c r="M91" s="13"/>
    </row>
    <row r="92" spans="1:13" ht="29.25" customHeight="1">
      <c r="A92" s="62"/>
      <c r="B92" s="62"/>
      <c r="C92" s="63"/>
      <c r="D92" s="62"/>
      <c r="E92" s="61"/>
      <c r="F92" s="45" t="s">
        <v>515</v>
      </c>
      <c r="G92" s="13" t="s">
        <v>817</v>
      </c>
      <c r="H92" s="13" t="s">
        <v>818</v>
      </c>
      <c r="I92" s="13" t="s">
        <v>817</v>
      </c>
      <c r="J92" s="13" t="s">
        <v>819</v>
      </c>
      <c r="K92" s="13" t="s">
        <v>572</v>
      </c>
      <c r="L92" s="13" t="s">
        <v>514</v>
      </c>
      <c r="M92" s="13"/>
    </row>
    <row r="93" spans="1:13" ht="24.45" customHeight="1">
      <c r="A93" s="62"/>
      <c r="B93" s="62"/>
      <c r="C93" s="63"/>
      <c r="D93" s="62"/>
      <c r="E93" s="61"/>
      <c r="F93" s="45" t="s">
        <v>518</v>
      </c>
      <c r="G93" s="13"/>
      <c r="H93" s="13"/>
      <c r="I93" s="13"/>
      <c r="J93" s="13"/>
      <c r="K93" s="13"/>
      <c r="L93" s="13"/>
      <c r="M93" s="13"/>
    </row>
    <row r="94" spans="1:13" ht="24.45" customHeight="1">
      <c r="A94" s="62"/>
      <c r="B94" s="62"/>
      <c r="C94" s="63"/>
      <c r="D94" s="62"/>
      <c r="E94" s="45" t="s">
        <v>519</v>
      </c>
      <c r="F94" s="45" t="s">
        <v>520</v>
      </c>
      <c r="G94" s="13" t="s">
        <v>580</v>
      </c>
      <c r="H94" s="13" t="s">
        <v>581</v>
      </c>
      <c r="I94" s="13" t="s">
        <v>582</v>
      </c>
      <c r="J94" s="13" t="s">
        <v>820</v>
      </c>
      <c r="K94" s="13" t="s">
        <v>501</v>
      </c>
      <c r="L94" s="13" t="s">
        <v>497</v>
      </c>
      <c r="M94" s="13"/>
    </row>
    <row r="95" spans="1:13" ht="29.25" customHeight="1">
      <c r="A95" s="62" t="s">
        <v>705</v>
      </c>
      <c r="B95" s="62" t="s">
        <v>832</v>
      </c>
      <c r="C95" s="63">
        <v>4</v>
      </c>
      <c r="D95" s="62" t="s">
        <v>833</v>
      </c>
      <c r="E95" s="61" t="s">
        <v>484</v>
      </c>
      <c r="F95" s="45" t="s">
        <v>485</v>
      </c>
      <c r="G95" s="13" t="s">
        <v>535</v>
      </c>
      <c r="H95" s="13" t="s">
        <v>806</v>
      </c>
      <c r="I95" s="13" t="s">
        <v>834</v>
      </c>
      <c r="J95" s="13" t="s">
        <v>762</v>
      </c>
      <c r="K95" s="13" t="s">
        <v>488</v>
      </c>
      <c r="L95" s="13" t="s">
        <v>489</v>
      </c>
      <c r="M95" s="13"/>
    </row>
    <row r="96" spans="1:13" ht="24.45" customHeight="1">
      <c r="A96" s="62"/>
      <c r="B96" s="62"/>
      <c r="C96" s="63"/>
      <c r="D96" s="62"/>
      <c r="E96" s="61"/>
      <c r="F96" s="45" t="s">
        <v>490</v>
      </c>
      <c r="G96" s="13"/>
      <c r="H96" s="13"/>
      <c r="I96" s="13"/>
      <c r="J96" s="13"/>
      <c r="K96" s="13"/>
      <c r="L96" s="13"/>
      <c r="M96" s="13"/>
    </row>
    <row r="97" spans="1:13" ht="24.45" customHeight="1">
      <c r="A97" s="62"/>
      <c r="B97" s="62"/>
      <c r="C97" s="63"/>
      <c r="D97" s="62"/>
      <c r="E97" s="61"/>
      <c r="F97" s="45" t="s">
        <v>491</v>
      </c>
      <c r="G97" s="13"/>
      <c r="H97" s="13"/>
      <c r="I97" s="13"/>
      <c r="J97" s="13"/>
      <c r="K97" s="13"/>
      <c r="L97" s="13"/>
      <c r="M97" s="13"/>
    </row>
    <row r="98" spans="1:13" ht="39.6" customHeight="1">
      <c r="A98" s="62"/>
      <c r="B98" s="62"/>
      <c r="C98" s="63"/>
      <c r="D98" s="62"/>
      <c r="E98" s="61" t="s">
        <v>492</v>
      </c>
      <c r="F98" s="45" t="s">
        <v>493</v>
      </c>
      <c r="G98" s="13" t="s">
        <v>835</v>
      </c>
      <c r="H98" s="13" t="s">
        <v>509</v>
      </c>
      <c r="I98" s="13" t="s">
        <v>836</v>
      </c>
      <c r="J98" s="13" t="s">
        <v>837</v>
      </c>
      <c r="K98" s="13" t="s">
        <v>496</v>
      </c>
      <c r="L98" s="13" t="s">
        <v>497</v>
      </c>
      <c r="M98" s="13"/>
    </row>
    <row r="99" spans="1:13" ht="29.25" customHeight="1">
      <c r="A99" s="62"/>
      <c r="B99" s="62"/>
      <c r="C99" s="63"/>
      <c r="D99" s="62"/>
      <c r="E99" s="61"/>
      <c r="F99" s="45" t="s">
        <v>498</v>
      </c>
      <c r="G99" s="13" t="s">
        <v>838</v>
      </c>
      <c r="H99" s="13" t="s">
        <v>540</v>
      </c>
      <c r="I99" s="13" t="s">
        <v>839</v>
      </c>
      <c r="J99" s="13" t="s">
        <v>840</v>
      </c>
      <c r="K99" s="13" t="s">
        <v>841</v>
      </c>
      <c r="L99" s="13" t="s">
        <v>497</v>
      </c>
      <c r="M99" s="13"/>
    </row>
    <row r="100" spans="1:13" ht="29.25" customHeight="1">
      <c r="A100" s="62"/>
      <c r="B100" s="62"/>
      <c r="C100" s="63"/>
      <c r="D100" s="62"/>
      <c r="E100" s="61"/>
      <c r="F100" s="45" t="s">
        <v>502</v>
      </c>
      <c r="G100" s="13" t="s">
        <v>771</v>
      </c>
      <c r="H100" s="13" t="s">
        <v>772</v>
      </c>
      <c r="I100" s="13" t="s">
        <v>773</v>
      </c>
      <c r="J100" s="13" t="s">
        <v>774</v>
      </c>
      <c r="K100" s="13" t="s">
        <v>572</v>
      </c>
      <c r="L100" s="13" t="s">
        <v>514</v>
      </c>
      <c r="M100" s="13"/>
    </row>
    <row r="101" spans="1:13" ht="24.45" customHeight="1">
      <c r="A101" s="62"/>
      <c r="B101" s="62"/>
      <c r="C101" s="63"/>
      <c r="D101" s="62"/>
      <c r="E101" s="61" t="s">
        <v>506</v>
      </c>
      <c r="F101" s="45" t="s">
        <v>507</v>
      </c>
      <c r="G101" s="13"/>
      <c r="H101" s="13"/>
      <c r="I101" s="13"/>
      <c r="J101" s="13"/>
      <c r="K101" s="13"/>
      <c r="L101" s="13"/>
      <c r="M101" s="13"/>
    </row>
    <row r="102" spans="1:13" ht="29.25" customHeight="1">
      <c r="A102" s="62"/>
      <c r="B102" s="62"/>
      <c r="C102" s="63"/>
      <c r="D102" s="62"/>
      <c r="E102" s="61"/>
      <c r="F102" s="45" t="s">
        <v>510</v>
      </c>
      <c r="G102" s="13" t="s">
        <v>842</v>
      </c>
      <c r="H102" s="13" t="s">
        <v>607</v>
      </c>
      <c r="I102" s="13" t="s">
        <v>842</v>
      </c>
      <c r="J102" s="13" t="s">
        <v>690</v>
      </c>
      <c r="K102" s="13" t="s">
        <v>572</v>
      </c>
      <c r="L102" s="13" t="s">
        <v>514</v>
      </c>
      <c r="M102" s="13"/>
    </row>
    <row r="103" spans="1:13" ht="24.45" customHeight="1">
      <c r="A103" s="62"/>
      <c r="B103" s="62"/>
      <c r="C103" s="63"/>
      <c r="D103" s="62"/>
      <c r="E103" s="61"/>
      <c r="F103" s="45" t="s">
        <v>515</v>
      </c>
      <c r="G103" s="13"/>
      <c r="H103" s="13"/>
      <c r="I103" s="13"/>
      <c r="J103" s="13"/>
      <c r="K103" s="13"/>
      <c r="L103" s="13"/>
      <c r="M103" s="13"/>
    </row>
    <row r="104" spans="1:13" ht="24.45" customHeight="1">
      <c r="A104" s="62"/>
      <c r="B104" s="62"/>
      <c r="C104" s="63"/>
      <c r="D104" s="62"/>
      <c r="E104" s="61"/>
      <c r="F104" s="45" t="s">
        <v>518</v>
      </c>
      <c r="G104" s="13"/>
      <c r="H104" s="13"/>
      <c r="I104" s="13"/>
      <c r="J104" s="13"/>
      <c r="K104" s="13"/>
      <c r="L104" s="13"/>
      <c r="M104" s="13"/>
    </row>
    <row r="105" spans="1:13" ht="24.45" customHeight="1">
      <c r="A105" s="62"/>
      <c r="B105" s="62"/>
      <c r="C105" s="63"/>
      <c r="D105" s="62"/>
      <c r="E105" s="45" t="s">
        <v>519</v>
      </c>
      <c r="F105" s="45" t="s">
        <v>520</v>
      </c>
      <c r="G105" s="13" t="s">
        <v>797</v>
      </c>
      <c r="H105" s="13" t="s">
        <v>581</v>
      </c>
      <c r="I105" s="13" t="s">
        <v>843</v>
      </c>
      <c r="J105" s="13" t="s">
        <v>781</v>
      </c>
      <c r="K105" s="13" t="s">
        <v>501</v>
      </c>
      <c r="L105" s="13" t="s">
        <v>497</v>
      </c>
      <c r="M105" s="13"/>
    </row>
    <row r="106" spans="1:13" ht="29.25" customHeight="1">
      <c r="A106" s="62" t="s">
        <v>705</v>
      </c>
      <c r="B106" s="62" t="s">
        <v>844</v>
      </c>
      <c r="C106" s="63">
        <v>21</v>
      </c>
      <c r="D106" s="62" t="s">
        <v>845</v>
      </c>
      <c r="E106" s="61" t="s">
        <v>484</v>
      </c>
      <c r="F106" s="45" t="s">
        <v>485</v>
      </c>
      <c r="G106" s="13" t="s">
        <v>535</v>
      </c>
      <c r="H106" s="13" t="s">
        <v>802</v>
      </c>
      <c r="I106" s="13" t="s">
        <v>803</v>
      </c>
      <c r="J106" s="13" t="s">
        <v>804</v>
      </c>
      <c r="K106" s="13" t="s">
        <v>488</v>
      </c>
      <c r="L106" s="13" t="s">
        <v>489</v>
      </c>
      <c r="M106" s="13"/>
    </row>
    <row r="107" spans="1:13" ht="24.45" customHeight="1">
      <c r="A107" s="62"/>
      <c r="B107" s="62"/>
      <c r="C107" s="63"/>
      <c r="D107" s="62"/>
      <c r="E107" s="61"/>
      <c r="F107" s="45" t="s">
        <v>490</v>
      </c>
      <c r="G107" s="13"/>
      <c r="H107" s="13"/>
      <c r="I107" s="13"/>
      <c r="J107" s="13"/>
      <c r="K107" s="13"/>
      <c r="L107" s="13"/>
      <c r="M107" s="13"/>
    </row>
    <row r="108" spans="1:13" ht="24.45" customHeight="1">
      <c r="A108" s="62"/>
      <c r="B108" s="62"/>
      <c r="C108" s="63"/>
      <c r="D108" s="62"/>
      <c r="E108" s="61"/>
      <c r="F108" s="45" t="s">
        <v>491</v>
      </c>
      <c r="G108" s="13"/>
      <c r="H108" s="13"/>
      <c r="I108" s="13"/>
      <c r="J108" s="13"/>
      <c r="K108" s="13"/>
      <c r="L108" s="13"/>
      <c r="M108" s="13"/>
    </row>
    <row r="109" spans="1:13" ht="24.45" customHeight="1">
      <c r="A109" s="62"/>
      <c r="B109" s="62"/>
      <c r="C109" s="63"/>
      <c r="D109" s="62"/>
      <c r="E109" s="61" t="s">
        <v>492</v>
      </c>
      <c r="F109" s="45" t="s">
        <v>493</v>
      </c>
      <c r="G109" s="13" t="s">
        <v>805</v>
      </c>
      <c r="H109" s="13" t="s">
        <v>806</v>
      </c>
      <c r="I109" s="13" t="s">
        <v>807</v>
      </c>
      <c r="J109" s="13" t="s">
        <v>808</v>
      </c>
      <c r="K109" s="13" t="s">
        <v>809</v>
      </c>
      <c r="L109" s="13" t="s">
        <v>790</v>
      </c>
      <c r="M109" s="13"/>
    </row>
    <row r="110" spans="1:13" ht="24.45" customHeight="1">
      <c r="A110" s="62"/>
      <c r="B110" s="62"/>
      <c r="C110" s="63"/>
      <c r="D110" s="62"/>
      <c r="E110" s="61"/>
      <c r="F110" s="45" t="s">
        <v>498</v>
      </c>
      <c r="G110" s="13" t="s">
        <v>810</v>
      </c>
      <c r="H110" s="13" t="s">
        <v>811</v>
      </c>
      <c r="I110" s="13" t="s">
        <v>812</v>
      </c>
      <c r="J110" s="13" t="s">
        <v>781</v>
      </c>
      <c r="K110" s="13" t="s">
        <v>501</v>
      </c>
      <c r="L110" s="13" t="s">
        <v>497</v>
      </c>
      <c r="M110" s="13"/>
    </row>
    <row r="111" spans="1:13" ht="29.25" customHeight="1">
      <c r="A111" s="62"/>
      <c r="B111" s="62"/>
      <c r="C111" s="63"/>
      <c r="D111" s="62"/>
      <c r="E111" s="61"/>
      <c r="F111" s="45" t="s">
        <v>502</v>
      </c>
      <c r="G111" s="13" t="s">
        <v>771</v>
      </c>
      <c r="H111" s="13" t="s">
        <v>772</v>
      </c>
      <c r="I111" s="13" t="s">
        <v>773</v>
      </c>
      <c r="J111" s="13" t="s">
        <v>774</v>
      </c>
      <c r="K111" s="13" t="s">
        <v>572</v>
      </c>
      <c r="L111" s="13" t="s">
        <v>514</v>
      </c>
      <c r="M111" s="13"/>
    </row>
    <row r="112" spans="1:13" ht="24.45" customHeight="1">
      <c r="A112" s="62"/>
      <c r="B112" s="62"/>
      <c r="C112" s="63"/>
      <c r="D112" s="62"/>
      <c r="E112" s="61" t="s">
        <v>506</v>
      </c>
      <c r="F112" s="45" t="s">
        <v>507</v>
      </c>
      <c r="G112" s="13"/>
      <c r="H112" s="13"/>
      <c r="I112" s="13"/>
      <c r="J112" s="13"/>
      <c r="K112" s="13"/>
      <c r="L112" s="13"/>
      <c r="M112" s="13"/>
    </row>
    <row r="113" spans="1:13" ht="24.45" customHeight="1">
      <c r="A113" s="62"/>
      <c r="B113" s="62"/>
      <c r="C113" s="63"/>
      <c r="D113" s="62"/>
      <c r="E113" s="61"/>
      <c r="F113" s="45" t="s">
        <v>510</v>
      </c>
      <c r="G113" s="13" t="s">
        <v>813</v>
      </c>
      <c r="H113" s="13" t="s">
        <v>814</v>
      </c>
      <c r="I113" s="13" t="s">
        <v>815</v>
      </c>
      <c r="J113" s="13" t="s">
        <v>816</v>
      </c>
      <c r="K113" s="13" t="s">
        <v>501</v>
      </c>
      <c r="L113" s="13" t="s">
        <v>489</v>
      </c>
      <c r="M113" s="13"/>
    </row>
    <row r="114" spans="1:13" ht="29.25" customHeight="1">
      <c r="A114" s="62"/>
      <c r="B114" s="62"/>
      <c r="C114" s="63"/>
      <c r="D114" s="62"/>
      <c r="E114" s="61"/>
      <c r="F114" s="45" t="s">
        <v>515</v>
      </c>
      <c r="G114" s="13" t="s">
        <v>817</v>
      </c>
      <c r="H114" s="13" t="s">
        <v>818</v>
      </c>
      <c r="I114" s="13" t="s">
        <v>817</v>
      </c>
      <c r="J114" s="13" t="s">
        <v>819</v>
      </c>
      <c r="K114" s="13" t="s">
        <v>572</v>
      </c>
      <c r="L114" s="13" t="s">
        <v>514</v>
      </c>
      <c r="M114" s="13"/>
    </row>
    <row r="115" spans="1:13" ht="24.45" customHeight="1">
      <c r="A115" s="62"/>
      <c r="B115" s="62"/>
      <c r="C115" s="63"/>
      <c r="D115" s="62"/>
      <c r="E115" s="61"/>
      <c r="F115" s="45" t="s">
        <v>518</v>
      </c>
      <c r="G115" s="13"/>
      <c r="H115" s="13"/>
      <c r="I115" s="13"/>
      <c r="J115" s="13"/>
      <c r="K115" s="13"/>
      <c r="L115" s="13"/>
      <c r="M115" s="13"/>
    </row>
    <row r="116" spans="1:13" ht="24.45" customHeight="1">
      <c r="A116" s="62"/>
      <c r="B116" s="62"/>
      <c r="C116" s="63"/>
      <c r="D116" s="62"/>
      <c r="E116" s="45" t="s">
        <v>519</v>
      </c>
      <c r="F116" s="45" t="s">
        <v>520</v>
      </c>
      <c r="G116" s="13" t="s">
        <v>580</v>
      </c>
      <c r="H116" s="13" t="s">
        <v>581</v>
      </c>
      <c r="I116" s="13" t="s">
        <v>582</v>
      </c>
      <c r="J116" s="13" t="s">
        <v>820</v>
      </c>
      <c r="K116" s="13" t="s">
        <v>501</v>
      </c>
      <c r="L116" s="13" t="s">
        <v>497</v>
      </c>
      <c r="M116" s="13"/>
    </row>
    <row r="117" spans="1:13" ht="29.25" customHeight="1">
      <c r="A117" s="62" t="s">
        <v>705</v>
      </c>
      <c r="B117" s="62" t="s">
        <v>846</v>
      </c>
      <c r="C117" s="63">
        <v>30</v>
      </c>
      <c r="D117" s="62" t="s">
        <v>847</v>
      </c>
      <c r="E117" s="61" t="s">
        <v>484</v>
      </c>
      <c r="F117" s="45" t="s">
        <v>485</v>
      </c>
      <c r="G117" s="13" t="s">
        <v>535</v>
      </c>
      <c r="H117" s="13" t="s">
        <v>551</v>
      </c>
      <c r="I117" s="13" t="s">
        <v>848</v>
      </c>
      <c r="J117" s="13" t="s">
        <v>762</v>
      </c>
      <c r="K117" s="13" t="s">
        <v>488</v>
      </c>
      <c r="L117" s="13" t="s">
        <v>489</v>
      </c>
      <c r="M117" s="13"/>
    </row>
    <row r="118" spans="1:13" ht="24.45" customHeight="1">
      <c r="A118" s="62"/>
      <c r="B118" s="62"/>
      <c r="C118" s="63"/>
      <c r="D118" s="62"/>
      <c r="E118" s="61"/>
      <c r="F118" s="45" t="s">
        <v>490</v>
      </c>
      <c r="G118" s="13"/>
      <c r="H118" s="13"/>
      <c r="I118" s="13"/>
      <c r="J118" s="13"/>
      <c r="K118" s="13"/>
      <c r="L118" s="13"/>
      <c r="M118" s="13"/>
    </row>
    <row r="119" spans="1:13" ht="24.45" customHeight="1">
      <c r="A119" s="62"/>
      <c r="B119" s="62"/>
      <c r="C119" s="63"/>
      <c r="D119" s="62"/>
      <c r="E119" s="61"/>
      <c r="F119" s="45" t="s">
        <v>491</v>
      </c>
      <c r="G119" s="13"/>
      <c r="H119" s="13"/>
      <c r="I119" s="13"/>
      <c r="J119" s="13"/>
      <c r="K119" s="13"/>
      <c r="L119" s="13"/>
      <c r="M119" s="13"/>
    </row>
    <row r="120" spans="1:13" ht="39.6" customHeight="1">
      <c r="A120" s="62"/>
      <c r="B120" s="62"/>
      <c r="C120" s="63"/>
      <c r="D120" s="62"/>
      <c r="E120" s="61" t="s">
        <v>492</v>
      </c>
      <c r="F120" s="61" t="s">
        <v>493</v>
      </c>
      <c r="G120" s="13" t="s">
        <v>849</v>
      </c>
      <c r="H120" s="13" t="s">
        <v>850</v>
      </c>
      <c r="I120" s="13" t="s">
        <v>851</v>
      </c>
      <c r="J120" s="13" t="s">
        <v>852</v>
      </c>
      <c r="K120" s="13" t="s">
        <v>853</v>
      </c>
      <c r="L120" s="13" t="s">
        <v>790</v>
      </c>
      <c r="M120" s="13"/>
    </row>
    <row r="121" spans="1:13" ht="39.6" customHeight="1">
      <c r="A121" s="62"/>
      <c r="B121" s="62"/>
      <c r="C121" s="63"/>
      <c r="D121" s="62"/>
      <c r="E121" s="61"/>
      <c r="F121" s="61"/>
      <c r="G121" s="13" t="s">
        <v>854</v>
      </c>
      <c r="H121" s="13" t="s">
        <v>855</v>
      </c>
      <c r="I121" s="13" t="s">
        <v>856</v>
      </c>
      <c r="J121" s="13" t="s">
        <v>852</v>
      </c>
      <c r="K121" s="13" t="s">
        <v>857</v>
      </c>
      <c r="L121" s="13" t="s">
        <v>790</v>
      </c>
      <c r="M121" s="13"/>
    </row>
    <row r="122" spans="1:13" ht="24.45" customHeight="1">
      <c r="A122" s="62"/>
      <c r="B122" s="62"/>
      <c r="C122" s="63"/>
      <c r="D122" s="62"/>
      <c r="E122" s="61"/>
      <c r="F122" s="45" t="s">
        <v>498</v>
      </c>
      <c r="G122" s="13" t="s">
        <v>858</v>
      </c>
      <c r="H122" s="13" t="s">
        <v>581</v>
      </c>
      <c r="I122" s="13" t="s">
        <v>859</v>
      </c>
      <c r="J122" s="13" t="s">
        <v>770</v>
      </c>
      <c r="K122" s="13" t="s">
        <v>501</v>
      </c>
      <c r="L122" s="13" t="s">
        <v>497</v>
      </c>
      <c r="M122" s="13"/>
    </row>
    <row r="123" spans="1:13" ht="29.25" customHeight="1">
      <c r="A123" s="62"/>
      <c r="B123" s="62"/>
      <c r="C123" s="63"/>
      <c r="D123" s="62"/>
      <c r="E123" s="61"/>
      <c r="F123" s="45" t="s">
        <v>502</v>
      </c>
      <c r="G123" s="13" t="s">
        <v>771</v>
      </c>
      <c r="H123" s="13" t="s">
        <v>772</v>
      </c>
      <c r="I123" s="13" t="s">
        <v>773</v>
      </c>
      <c r="J123" s="13" t="s">
        <v>774</v>
      </c>
      <c r="K123" s="13" t="s">
        <v>572</v>
      </c>
      <c r="L123" s="13" t="s">
        <v>514</v>
      </c>
      <c r="M123" s="13"/>
    </row>
    <row r="124" spans="1:13" ht="24.45" customHeight="1">
      <c r="A124" s="62"/>
      <c r="B124" s="62"/>
      <c r="C124" s="63"/>
      <c r="D124" s="62"/>
      <c r="E124" s="61" t="s">
        <v>506</v>
      </c>
      <c r="F124" s="45" t="s">
        <v>507</v>
      </c>
      <c r="G124" s="13"/>
      <c r="H124" s="13"/>
      <c r="I124" s="13"/>
      <c r="J124" s="13"/>
      <c r="K124" s="13"/>
      <c r="L124" s="13"/>
      <c r="M124" s="13"/>
    </row>
    <row r="125" spans="1:13" ht="29.25" customHeight="1">
      <c r="A125" s="62"/>
      <c r="B125" s="62"/>
      <c r="C125" s="63"/>
      <c r="D125" s="62"/>
      <c r="E125" s="61"/>
      <c r="F125" s="45" t="s">
        <v>510</v>
      </c>
      <c r="G125" s="13" t="s">
        <v>860</v>
      </c>
      <c r="H125" s="13" t="s">
        <v>512</v>
      </c>
      <c r="I125" s="13" t="s">
        <v>860</v>
      </c>
      <c r="J125" s="13" t="s">
        <v>690</v>
      </c>
      <c r="K125" s="13" t="s">
        <v>572</v>
      </c>
      <c r="L125" s="13" t="s">
        <v>514</v>
      </c>
      <c r="M125" s="13"/>
    </row>
    <row r="126" spans="1:13" ht="24.45" customHeight="1">
      <c r="A126" s="62"/>
      <c r="B126" s="62"/>
      <c r="C126" s="63"/>
      <c r="D126" s="62"/>
      <c r="E126" s="61"/>
      <c r="F126" s="45" t="s">
        <v>515</v>
      </c>
      <c r="G126" s="13"/>
      <c r="H126" s="13"/>
      <c r="I126" s="13"/>
      <c r="J126" s="13"/>
      <c r="K126" s="13"/>
      <c r="L126" s="13"/>
      <c r="M126" s="13"/>
    </row>
    <row r="127" spans="1:13" ht="24.45" customHeight="1">
      <c r="A127" s="62"/>
      <c r="B127" s="62"/>
      <c r="C127" s="63"/>
      <c r="D127" s="62"/>
      <c r="E127" s="61"/>
      <c r="F127" s="45" t="s">
        <v>518</v>
      </c>
      <c r="G127" s="13"/>
      <c r="H127" s="13"/>
      <c r="I127" s="13"/>
      <c r="J127" s="13"/>
      <c r="K127" s="13"/>
      <c r="L127" s="13"/>
      <c r="M127" s="13"/>
    </row>
    <row r="128" spans="1:13" ht="24.45" customHeight="1">
      <c r="A128" s="62"/>
      <c r="B128" s="62"/>
      <c r="C128" s="63"/>
      <c r="D128" s="62"/>
      <c r="E128" s="45" t="s">
        <v>519</v>
      </c>
      <c r="F128" s="45" t="s">
        <v>520</v>
      </c>
      <c r="G128" s="13" t="s">
        <v>797</v>
      </c>
      <c r="H128" s="13" t="s">
        <v>581</v>
      </c>
      <c r="I128" s="13" t="s">
        <v>861</v>
      </c>
      <c r="J128" s="13" t="s">
        <v>781</v>
      </c>
      <c r="K128" s="13" t="s">
        <v>501</v>
      </c>
      <c r="L128" s="13" t="s">
        <v>497</v>
      </c>
      <c r="M128" s="13"/>
    </row>
    <row r="129" spans="1:13" ht="24.45" customHeight="1">
      <c r="A129" s="18" t="s">
        <v>480</v>
      </c>
      <c r="B129" s="18" t="s">
        <v>481</v>
      </c>
      <c r="C129" s="15">
        <v>35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24.45" customHeight="1">
      <c r="A130" s="62" t="s">
        <v>158</v>
      </c>
      <c r="B130" s="62" t="s">
        <v>482</v>
      </c>
      <c r="C130" s="63">
        <v>35</v>
      </c>
      <c r="D130" s="62" t="s">
        <v>483</v>
      </c>
      <c r="E130" s="61" t="s">
        <v>484</v>
      </c>
      <c r="F130" s="45" t="s">
        <v>485</v>
      </c>
      <c r="G130" s="13" t="s">
        <v>486</v>
      </c>
      <c r="H130" s="13" t="s">
        <v>487</v>
      </c>
      <c r="I130" s="13"/>
      <c r="J130" s="13"/>
      <c r="K130" s="13" t="s">
        <v>488</v>
      </c>
      <c r="L130" s="13" t="s">
        <v>489</v>
      </c>
      <c r="M130" s="13"/>
    </row>
    <row r="131" spans="1:13" ht="24.45" customHeight="1">
      <c r="A131" s="62"/>
      <c r="B131" s="62"/>
      <c r="C131" s="63"/>
      <c r="D131" s="62"/>
      <c r="E131" s="61"/>
      <c r="F131" s="45" t="s">
        <v>490</v>
      </c>
      <c r="G131" s="13"/>
      <c r="H131" s="13"/>
      <c r="I131" s="13"/>
      <c r="J131" s="13"/>
      <c r="K131" s="13"/>
      <c r="L131" s="13"/>
      <c r="M131" s="13"/>
    </row>
    <row r="132" spans="1:13" ht="24.45" customHeight="1">
      <c r="A132" s="62"/>
      <c r="B132" s="62"/>
      <c r="C132" s="63"/>
      <c r="D132" s="62"/>
      <c r="E132" s="61"/>
      <c r="F132" s="45" t="s">
        <v>491</v>
      </c>
      <c r="G132" s="13"/>
      <c r="H132" s="13"/>
      <c r="I132" s="13"/>
      <c r="J132" s="13"/>
      <c r="K132" s="13"/>
      <c r="L132" s="13"/>
      <c r="M132" s="13"/>
    </row>
    <row r="133" spans="1:13" ht="24.45" customHeight="1">
      <c r="A133" s="62"/>
      <c r="B133" s="62"/>
      <c r="C133" s="63"/>
      <c r="D133" s="62"/>
      <c r="E133" s="61" t="s">
        <v>492</v>
      </c>
      <c r="F133" s="45" t="s">
        <v>493</v>
      </c>
      <c r="G133" s="13" t="s">
        <v>494</v>
      </c>
      <c r="H133" s="13" t="s">
        <v>495</v>
      </c>
      <c r="I133" s="13"/>
      <c r="J133" s="13"/>
      <c r="K133" s="13" t="s">
        <v>496</v>
      </c>
      <c r="L133" s="13" t="s">
        <v>497</v>
      </c>
      <c r="M133" s="13"/>
    </row>
    <row r="134" spans="1:13" ht="24.45" customHeight="1">
      <c r="A134" s="62"/>
      <c r="B134" s="62"/>
      <c r="C134" s="63"/>
      <c r="D134" s="62"/>
      <c r="E134" s="61"/>
      <c r="F134" s="45" t="s">
        <v>498</v>
      </c>
      <c r="G134" s="13" t="s">
        <v>499</v>
      </c>
      <c r="H134" s="13" t="s">
        <v>500</v>
      </c>
      <c r="I134" s="13"/>
      <c r="J134" s="13"/>
      <c r="K134" s="13" t="s">
        <v>501</v>
      </c>
      <c r="L134" s="13" t="s">
        <v>497</v>
      </c>
      <c r="M134" s="13"/>
    </row>
    <row r="135" spans="1:13" ht="24.45" customHeight="1">
      <c r="A135" s="62"/>
      <c r="B135" s="62"/>
      <c r="C135" s="63"/>
      <c r="D135" s="62"/>
      <c r="E135" s="61"/>
      <c r="F135" s="45" t="s">
        <v>502</v>
      </c>
      <c r="G135" s="13" t="s">
        <v>503</v>
      </c>
      <c r="H135" s="13" t="s">
        <v>504</v>
      </c>
      <c r="I135" s="13"/>
      <c r="J135" s="13"/>
      <c r="K135" s="13" t="s">
        <v>504</v>
      </c>
      <c r="L135" s="13" t="s">
        <v>505</v>
      </c>
      <c r="M135" s="13"/>
    </row>
    <row r="136" spans="1:13" ht="24.45" customHeight="1">
      <c r="A136" s="62"/>
      <c r="B136" s="62"/>
      <c r="C136" s="63"/>
      <c r="D136" s="62"/>
      <c r="E136" s="61" t="s">
        <v>506</v>
      </c>
      <c r="F136" s="45" t="s">
        <v>507</v>
      </c>
      <c r="G136" s="13" t="s">
        <v>508</v>
      </c>
      <c r="H136" s="13" t="s">
        <v>509</v>
      </c>
      <c r="I136" s="13"/>
      <c r="J136" s="13"/>
      <c r="K136" s="13" t="s">
        <v>501</v>
      </c>
      <c r="L136" s="13" t="s">
        <v>489</v>
      </c>
      <c r="M136" s="13"/>
    </row>
    <row r="137" spans="1:13" ht="24.45" customHeight="1">
      <c r="A137" s="62"/>
      <c r="B137" s="62"/>
      <c r="C137" s="63"/>
      <c r="D137" s="62"/>
      <c r="E137" s="61"/>
      <c r="F137" s="45" t="s">
        <v>510</v>
      </c>
      <c r="G137" s="13" t="s">
        <v>511</v>
      </c>
      <c r="H137" s="13" t="s">
        <v>512</v>
      </c>
      <c r="I137" s="13"/>
      <c r="J137" s="13"/>
      <c r="K137" s="13" t="s">
        <v>513</v>
      </c>
      <c r="L137" s="13" t="s">
        <v>514</v>
      </c>
      <c r="M137" s="13"/>
    </row>
    <row r="138" spans="1:13" ht="24.45" customHeight="1">
      <c r="A138" s="62"/>
      <c r="B138" s="62"/>
      <c r="C138" s="63"/>
      <c r="D138" s="62"/>
      <c r="E138" s="61"/>
      <c r="F138" s="45" t="s">
        <v>515</v>
      </c>
      <c r="G138" s="13" t="s">
        <v>516</v>
      </c>
      <c r="H138" s="13" t="s">
        <v>517</v>
      </c>
      <c r="I138" s="13"/>
      <c r="J138" s="13"/>
      <c r="K138" s="13" t="s">
        <v>501</v>
      </c>
      <c r="L138" s="13" t="s">
        <v>497</v>
      </c>
      <c r="M138" s="13"/>
    </row>
    <row r="139" spans="1:13" ht="24.45" customHeight="1">
      <c r="A139" s="62"/>
      <c r="B139" s="62"/>
      <c r="C139" s="63"/>
      <c r="D139" s="62"/>
      <c r="E139" s="61"/>
      <c r="F139" s="45" t="s">
        <v>518</v>
      </c>
      <c r="G139" s="13"/>
      <c r="H139" s="13"/>
      <c r="I139" s="13"/>
      <c r="J139" s="13"/>
      <c r="K139" s="13"/>
      <c r="L139" s="13"/>
      <c r="M139" s="13"/>
    </row>
    <row r="140" spans="1:13" ht="24.45" customHeight="1">
      <c r="A140" s="62"/>
      <c r="B140" s="62"/>
      <c r="C140" s="63"/>
      <c r="D140" s="62"/>
      <c r="E140" s="45" t="s">
        <v>519</v>
      </c>
      <c r="F140" s="45" t="s">
        <v>520</v>
      </c>
      <c r="G140" s="13" t="s">
        <v>521</v>
      </c>
      <c r="H140" s="13" t="s">
        <v>517</v>
      </c>
      <c r="I140" s="13"/>
      <c r="J140" s="13"/>
      <c r="K140" s="13" t="s">
        <v>501</v>
      </c>
      <c r="L140" s="13" t="s">
        <v>497</v>
      </c>
      <c r="M140" s="13"/>
    </row>
    <row r="141" spans="1:13" ht="16.350000000000001" customHeight="1">
      <c r="A141" s="59" t="s">
        <v>318</v>
      </c>
      <c r="B141" s="59"/>
      <c r="C141" s="59"/>
      <c r="D141" s="59"/>
    </row>
  </sheetData>
  <mergeCells count="94">
    <mergeCell ref="A7:A17"/>
    <mergeCell ref="B7:B17"/>
    <mergeCell ref="C7:C17"/>
    <mergeCell ref="D7:D17"/>
    <mergeCell ref="D29:D39"/>
    <mergeCell ref="A117:A128"/>
    <mergeCell ref="B117:B128"/>
    <mergeCell ref="C117:C128"/>
    <mergeCell ref="D117:D128"/>
    <mergeCell ref="E7:E9"/>
    <mergeCell ref="E10:E12"/>
    <mergeCell ref="E13:E16"/>
    <mergeCell ref="A18:A28"/>
    <mergeCell ref="B18:B28"/>
    <mergeCell ref="C4:C5"/>
    <mergeCell ref="D4:D5"/>
    <mergeCell ref="E4:M4"/>
    <mergeCell ref="C2:M2"/>
    <mergeCell ref="A3:K3"/>
    <mergeCell ref="L3:M3"/>
    <mergeCell ref="A4:A5"/>
    <mergeCell ref="B4:B5"/>
    <mergeCell ref="E18:E20"/>
    <mergeCell ref="E21:E23"/>
    <mergeCell ref="E24:E27"/>
    <mergeCell ref="A40:A50"/>
    <mergeCell ref="B40:B50"/>
    <mergeCell ref="C40:C50"/>
    <mergeCell ref="D40:D50"/>
    <mergeCell ref="A29:A39"/>
    <mergeCell ref="B29:B39"/>
    <mergeCell ref="C29:C39"/>
    <mergeCell ref="E43:E45"/>
    <mergeCell ref="E46:E49"/>
    <mergeCell ref="E62:E64"/>
    <mergeCell ref="E65:E67"/>
    <mergeCell ref="E40:E42"/>
    <mergeCell ref="C18:C28"/>
    <mergeCell ref="D18:D28"/>
    <mergeCell ref="E29:E31"/>
    <mergeCell ref="E32:E34"/>
    <mergeCell ref="E35:E38"/>
    <mergeCell ref="C62:C72"/>
    <mergeCell ref="D62:D72"/>
    <mergeCell ref="E68:E71"/>
    <mergeCell ref="E51:E53"/>
    <mergeCell ref="E54:E56"/>
    <mergeCell ref="E57:E60"/>
    <mergeCell ref="A73:A83"/>
    <mergeCell ref="B73:B83"/>
    <mergeCell ref="C73:C83"/>
    <mergeCell ref="D73:D83"/>
    <mergeCell ref="A51:A61"/>
    <mergeCell ref="B51:B61"/>
    <mergeCell ref="C51:C61"/>
    <mergeCell ref="D51:D61"/>
    <mergeCell ref="A62:A72"/>
    <mergeCell ref="B62:B72"/>
    <mergeCell ref="E73:E75"/>
    <mergeCell ref="E76:E78"/>
    <mergeCell ref="E79:E82"/>
    <mergeCell ref="A84:A94"/>
    <mergeCell ref="B84:B94"/>
    <mergeCell ref="C84:C94"/>
    <mergeCell ref="D84:D94"/>
    <mergeCell ref="E84:E86"/>
    <mergeCell ref="E87:E89"/>
    <mergeCell ref="E90:E93"/>
    <mergeCell ref="A106:A116"/>
    <mergeCell ref="B106:B116"/>
    <mergeCell ref="C106:C116"/>
    <mergeCell ref="D106:D116"/>
    <mergeCell ref="A95:A105"/>
    <mergeCell ref="B95:B105"/>
    <mergeCell ref="C95:C105"/>
    <mergeCell ref="D95:D105"/>
    <mergeCell ref="F120:F121"/>
    <mergeCell ref="E124:E127"/>
    <mergeCell ref="E95:E97"/>
    <mergeCell ref="E98:E100"/>
    <mergeCell ref="E101:E104"/>
    <mergeCell ref="E106:E108"/>
    <mergeCell ref="E109:E111"/>
    <mergeCell ref="E112:E115"/>
    <mergeCell ref="E130:E132"/>
    <mergeCell ref="E133:E135"/>
    <mergeCell ref="E136:E139"/>
    <mergeCell ref="E117:E119"/>
    <mergeCell ref="E120:E123"/>
    <mergeCell ref="A141:D141"/>
    <mergeCell ref="B130:B140"/>
    <mergeCell ref="C130:C140"/>
    <mergeCell ref="D130:D140"/>
    <mergeCell ref="A130:A14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100"/>
  <sheetViews>
    <sheetView tabSelected="1" workbookViewId="0">
      <pane ySplit="7" topLeftCell="A95" activePane="bottomLeft" state="frozen"/>
      <selection pane="bottomLeft" activeCell="H8" sqref="H8:H99"/>
    </sheetView>
  </sheetViews>
  <sheetFormatPr defaultColWidth="9.77734375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4"/>
      <c r="S1" s="4" t="s">
        <v>522</v>
      </c>
    </row>
    <row r="2" spans="1:19" ht="42.3" customHeight="1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30.15" customHeight="1">
      <c r="A3" s="66" t="s">
        <v>722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3" t="s">
        <v>32</v>
      </c>
      <c r="R4" s="53"/>
      <c r="S4" s="53"/>
    </row>
    <row r="5" spans="1:19" ht="18.149999999999999" customHeight="1">
      <c r="A5" s="54" t="s">
        <v>434</v>
      </c>
      <c r="B5" s="54" t="s">
        <v>435</v>
      </c>
      <c r="C5" s="54" t="s">
        <v>523</v>
      </c>
      <c r="D5" s="54"/>
      <c r="E5" s="54"/>
      <c r="F5" s="54"/>
      <c r="G5" s="54"/>
      <c r="H5" s="54"/>
      <c r="I5" s="54"/>
      <c r="J5" s="54" t="s">
        <v>524</v>
      </c>
      <c r="K5" s="54" t="s">
        <v>525</v>
      </c>
      <c r="L5" s="54"/>
      <c r="M5" s="54"/>
      <c r="N5" s="54"/>
      <c r="O5" s="54"/>
      <c r="P5" s="54"/>
      <c r="Q5" s="54"/>
      <c r="R5" s="54"/>
      <c r="S5" s="54"/>
    </row>
    <row r="6" spans="1:19" ht="18.899999999999999" customHeight="1">
      <c r="A6" s="54"/>
      <c r="B6" s="54"/>
      <c r="C6" s="54" t="s">
        <v>468</v>
      </c>
      <c r="D6" s="54" t="s">
        <v>526</v>
      </c>
      <c r="E6" s="54"/>
      <c r="F6" s="54"/>
      <c r="G6" s="54"/>
      <c r="H6" s="54" t="s">
        <v>527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05" customHeight="1">
      <c r="A7" s="54"/>
      <c r="B7" s="54"/>
      <c r="C7" s="54"/>
      <c r="D7" s="10" t="s">
        <v>139</v>
      </c>
      <c r="E7" s="10" t="s">
        <v>528</v>
      </c>
      <c r="F7" s="10" t="s">
        <v>143</v>
      </c>
      <c r="G7" s="10" t="s">
        <v>529</v>
      </c>
      <c r="H7" s="10" t="s">
        <v>172</v>
      </c>
      <c r="I7" s="10" t="s">
        <v>173</v>
      </c>
      <c r="J7" s="54"/>
      <c r="K7" s="10" t="s">
        <v>471</v>
      </c>
      <c r="L7" s="10" t="s">
        <v>472</v>
      </c>
      <c r="M7" s="10" t="s">
        <v>473</v>
      </c>
      <c r="N7" s="10" t="s">
        <v>478</v>
      </c>
      <c r="O7" s="10" t="s">
        <v>474</v>
      </c>
      <c r="P7" s="10" t="s">
        <v>530</v>
      </c>
      <c r="Q7" s="10" t="s">
        <v>531</v>
      </c>
      <c r="R7" s="10" t="s">
        <v>532</v>
      </c>
      <c r="S7" s="10" t="s">
        <v>479</v>
      </c>
    </row>
    <row r="8" spans="1:19" ht="31.05" customHeight="1">
      <c r="A8" s="62" t="s">
        <v>736</v>
      </c>
      <c r="B8" s="62" t="s">
        <v>155</v>
      </c>
      <c r="C8" s="63">
        <v>796.92218200000002</v>
      </c>
      <c r="D8" s="63">
        <v>796.92218200000002</v>
      </c>
      <c r="E8" s="63"/>
      <c r="F8" s="63"/>
      <c r="G8" s="63"/>
      <c r="H8" s="63">
        <v>93.972182000000004</v>
      </c>
      <c r="I8" s="63">
        <v>702.95</v>
      </c>
      <c r="J8" s="62" t="s">
        <v>876</v>
      </c>
      <c r="K8" s="62" t="s">
        <v>484</v>
      </c>
      <c r="L8" s="13" t="s">
        <v>485</v>
      </c>
      <c r="M8" s="13" t="s">
        <v>535</v>
      </c>
      <c r="N8" s="13" t="s">
        <v>489</v>
      </c>
      <c r="O8" s="13" t="s">
        <v>863</v>
      </c>
      <c r="P8" s="13" t="s">
        <v>488</v>
      </c>
      <c r="Q8" s="13" t="s">
        <v>864</v>
      </c>
      <c r="R8" s="13" t="s">
        <v>685</v>
      </c>
      <c r="S8" s="13"/>
    </row>
    <row r="9" spans="1:19" ht="31.05" customHeight="1">
      <c r="A9" s="62"/>
      <c r="B9" s="62"/>
      <c r="C9" s="63"/>
      <c r="D9" s="63"/>
      <c r="E9" s="63"/>
      <c r="F9" s="63"/>
      <c r="G9" s="63"/>
      <c r="H9" s="63"/>
      <c r="I9" s="63"/>
      <c r="J9" s="62"/>
      <c r="K9" s="62"/>
      <c r="L9" s="13" t="s">
        <v>490</v>
      </c>
      <c r="M9" s="13"/>
      <c r="N9" s="13"/>
      <c r="O9" s="13"/>
      <c r="P9" s="13"/>
      <c r="Q9" s="13"/>
      <c r="R9" s="13"/>
      <c r="S9" s="13"/>
    </row>
    <row r="10" spans="1:19" ht="31.05" customHeight="1">
      <c r="A10" s="62"/>
      <c r="B10" s="62"/>
      <c r="C10" s="63"/>
      <c r="D10" s="63"/>
      <c r="E10" s="63"/>
      <c r="F10" s="63"/>
      <c r="G10" s="63"/>
      <c r="H10" s="63"/>
      <c r="I10" s="63"/>
      <c r="J10" s="62"/>
      <c r="K10" s="62"/>
      <c r="L10" s="13" t="s">
        <v>491</v>
      </c>
      <c r="M10" s="13"/>
      <c r="N10" s="13"/>
      <c r="O10" s="13"/>
      <c r="P10" s="13"/>
      <c r="Q10" s="13"/>
      <c r="R10" s="13"/>
      <c r="S10" s="13"/>
    </row>
    <row r="11" spans="1:19" ht="31.05" customHeight="1">
      <c r="A11" s="62"/>
      <c r="B11" s="62"/>
      <c r="C11" s="63"/>
      <c r="D11" s="63"/>
      <c r="E11" s="63"/>
      <c r="F11" s="63"/>
      <c r="G11" s="63"/>
      <c r="H11" s="63"/>
      <c r="I11" s="63"/>
      <c r="J11" s="62"/>
      <c r="K11" s="64" t="s">
        <v>492</v>
      </c>
      <c r="L11" s="46" t="s">
        <v>493</v>
      </c>
      <c r="M11" s="13" t="s">
        <v>865</v>
      </c>
      <c r="N11" s="13" t="s">
        <v>505</v>
      </c>
      <c r="O11" s="13" t="s">
        <v>517</v>
      </c>
      <c r="P11" s="13" t="s">
        <v>501</v>
      </c>
      <c r="Q11" s="13" t="s">
        <v>866</v>
      </c>
      <c r="R11" s="13" t="s">
        <v>685</v>
      </c>
      <c r="S11" s="13"/>
    </row>
    <row r="12" spans="1:19" ht="31.05" customHeight="1">
      <c r="A12" s="62"/>
      <c r="B12" s="62"/>
      <c r="C12" s="63"/>
      <c r="D12" s="63"/>
      <c r="E12" s="63"/>
      <c r="F12" s="63"/>
      <c r="G12" s="63"/>
      <c r="H12" s="63"/>
      <c r="I12" s="63"/>
      <c r="J12" s="62"/>
      <c r="K12" s="64"/>
      <c r="L12" s="64" t="s">
        <v>498</v>
      </c>
      <c r="M12" s="13" t="s">
        <v>867</v>
      </c>
      <c r="N12" s="13" t="s">
        <v>505</v>
      </c>
      <c r="O12" s="13" t="s">
        <v>517</v>
      </c>
      <c r="P12" s="13" t="s">
        <v>501</v>
      </c>
      <c r="Q12" s="13" t="s">
        <v>867</v>
      </c>
      <c r="R12" s="13" t="s">
        <v>685</v>
      </c>
      <c r="S12" s="13"/>
    </row>
    <row r="13" spans="1:19" ht="31.05" customHeight="1">
      <c r="A13" s="62"/>
      <c r="B13" s="62"/>
      <c r="C13" s="63"/>
      <c r="D13" s="63"/>
      <c r="E13" s="63"/>
      <c r="F13" s="63"/>
      <c r="G13" s="63"/>
      <c r="H13" s="63"/>
      <c r="I13" s="63"/>
      <c r="J13" s="62"/>
      <c r="K13" s="64"/>
      <c r="L13" s="64"/>
      <c r="M13" s="13" t="s">
        <v>563</v>
      </c>
      <c r="N13" s="13" t="s">
        <v>505</v>
      </c>
      <c r="O13" s="13" t="s">
        <v>517</v>
      </c>
      <c r="P13" s="13" t="s">
        <v>501</v>
      </c>
      <c r="Q13" s="13" t="s">
        <v>564</v>
      </c>
      <c r="R13" s="13" t="s">
        <v>685</v>
      </c>
      <c r="S13" s="13"/>
    </row>
    <row r="14" spans="1:19" ht="31.05" customHeight="1">
      <c r="A14" s="62"/>
      <c r="B14" s="62"/>
      <c r="C14" s="63"/>
      <c r="D14" s="63"/>
      <c r="E14" s="63"/>
      <c r="F14" s="63"/>
      <c r="G14" s="63"/>
      <c r="H14" s="63"/>
      <c r="I14" s="63"/>
      <c r="J14" s="62"/>
      <c r="K14" s="64"/>
      <c r="L14" s="46" t="s">
        <v>502</v>
      </c>
      <c r="M14" s="13" t="s">
        <v>868</v>
      </c>
      <c r="N14" s="13" t="s">
        <v>497</v>
      </c>
      <c r="O14" s="13" t="s">
        <v>581</v>
      </c>
      <c r="P14" s="13" t="s">
        <v>501</v>
      </c>
      <c r="Q14" s="13" t="s">
        <v>869</v>
      </c>
      <c r="R14" s="13" t="s">
        <v>685</v>
      </c>
      <c r="S14" s="13"/>
    </row>
    <row r="15" spans="1:19" ht="31.05" customHeight="1">
      <c r="A15" s="62"/>
      <c r="B15" s="62"/>
      <c r="C15" s="63"/>
      <c r="D15" s="63"/>
      <c r="E15" s="63"/>
      <c r="F15" s="63"/>
      <c r="G15" s="63"/>
      <c r="H15" s="63"/>
      <c r="I15" s="63"/>
      <c r="J15" s="62"/>
      <c r="K15" s="64" t="s">
        <v>506</v>
      </c>
      <c r="L15" s="46" t="s">
        <v>507</v>
      </c>
      <c r="M15" s="13" t="s">
        <v>696</v>
      </c>
      <c r="N15" s="13" t="s">
        <v>514</v>
      </c>
      <c r="O15" s="13" t="s">
        <v>607</v>
      </c>
      <c r="P15" s="13" t="s">
        <v>572</v>
      </c>
      <c r="Q15" s="13" t="s">
        <v>696</v>
      </c>
      <c r="R15" s="13" t="s">
        <v>685</v>
      </c>
      <c r="S15" s="13"/>
    </row>
    <row r="16" spans="1:19" ht="31.05" customHeight="1">
      <c r="A16" s="62"/>
      <c r="B16" s="62"/>
      <c r="C16" s="63"/>
      <c r="D16" s="63"/>
      <c r="E16" s="63"/>
      <c r="F16" s="63"/>
      <c r="G16" s="63"/>
      <c r="H16" s="63"/>
      <c r="I16" s="63"/>
      <c r="J16" s="62"/>
      <c r="K16" s="64"/>
      <c r="L16" s="64" t="s">
        <v>510</v>
      </c>
      <c r="M16" s="13" t="s">
        <v>870</v>
      </c>
      <c r="N16" s="13" t="s">
        <v>505</v>
      </c>
      <c r="O16" s="13" t="s">
        <v>698</v>
      </c>
      <c r="P16" s="13" t="s">
        <v>501</v>
      </c>
      <c r="Q16" s="13" t="s">
        <v>871</v>
      </c>
      <c r="R16" s="13" t="s">
        <v>685</v>
      </c>
      <c r="S16" s="13"/>
    </row>
    <row r="17" spans="1:19" ht="31.05" customHeight="1">
      <c r="A17" s="62"/>
      <c r="B17" s="62"/>
      <c r="C17" s="63"/>
      <c r="D17" s="63"/>
      <c r="E17" s="63"/>
      <c r="F17" s="63"/>
      <c r="G17" s="63"/>
      <c r="H17" s="63"/>
      <c r="I17" s="63"/>
      <c r="J17" s="62"/>
      <c r="K17" s="64"/>
      <c r="L17" s="64"/>
      <c r="M17" s="13" t="s">
        <v>872</v>
      </c>
      <c r="N17" s="13" t="s">
        <v>514</v>
      </c>
      <c r="O17" s="13" t="s">
        <v>873</v>
      </c>
      <c r="P17" s="13" t="s">
        <v>608</v>
      </c>
      <c r="Q17" s="13" t="s">
        <v>872</v>
      </c>
      <c r="R17" s="13" t="s">
        <v>685</v>
      </c>
      <c r="S17" s="13"/>
    </row>
    <row r="18" spans="1:19" ht="31.05" customHeight="1">
      <c r="A18" s="62"/>
      <c r="B18" s="62"/>
      <c r="C18" s="63"/>
      <c r="D18" s="63"/>
      <c r="E18" s="63"/>
      <c r="F18" s="63"/>
      <c r="G18" s="63"/>
      <c r="H18" s="63"/>
      <c r="I18" s="63"/>
      <c r="J18" s="62"/>
      <c r="K18" s="64"/>
      <c r="L18" s="46" t="s">
        <v>515</v>
      </c>
      <c r="M18" s="13" t="s">
        <v>874</v>
      </c>
      <c r="N18" s="13" t="s">
        <v>514</v>
      </c>
      <c r="O18" s="13" t="s">
        <v>875</v>
      </c>
      <c r="P18" s="13" t="s">
        <v>608</v>
      </c>
      <c r="Q18" s="13" t="s">
        <v>874</v>
      </c>
      <c r="R18" s="13" t="s">
        <v>685</v>
      </c>
      <c r="S18" s="13"/>
    </row>
    <row r="19" spans="1:19" ht="31.05" customHeight="1">
      <c r="A19" s="62"/>
      <c r="B19" s="62"/>
      <c r="C19" s="63"/>
      <c r="D19" s="63"/>
      <c r="E19" s="63"/>
      <c r="F19" s="63"/>
      <c r="G19" s="63"/>
      <c r="H19" s="63"/>
      <c r="I19" s="63"/>
      <c r="J19" s="62"/>
      <c r="K19" s="64"/>
      <c r="L19" s="46" t="s">
        <v>518</v>
      </c>
      <c r="M19" s="13"/>
      <c r="N19" s="13"/>
      <c r="O19" s="13"/>
      <c r="P19" s="13"/>
      <c r="Q19" s="13"/>
      <c r="R19" s="13"/>
      <c r="S19" s="13"/>
    </row>
    <row r="20" spans="1:19" ht="31.05" customHeight="1">
      <c r="A20" s="62"/>
      <c r="B20" s="62"/>
      <c r="C20" s="63"/>
      <c r="D20" s="63"/>
      <c r="E20" s="63"/>
      <c r="F20" s="63"/>
      <c r="G20" s="63"/>
      <c r="H20" s="63"/>
      <c r="I20" s="63"/>
      <c r="J20" s="62"/>
      <c r="K20" s="46" t="s">
        <v>519</v>
      </c>
      <c r="L20" s="46" t="s">
        <v>520</v>
      </c>
      <c r="M20" s="13" t="s">
        <v>580</v>
      </c>
      <c r="N20" s="13" t="s">
        <v>497</v>
      </c>
      <c r="O20" s="13" t="s">
        <v>581</v>
      </c>
      <c r="P20" s="13" t="s">
        <v>501</v>
      </c>
      <c r="Q20" s="13" t="s">
        <v>582</v>
      </c>
      <c r="R20" s="13" t="s">
        <v>685</v>
      </c>
      <c r="S20" s="13"/>
    </row>
    <row r="21" spans="1:19" ht="19.8" customHeight="1">
      <c r="A21" s="62" t="s">
        <v>533</v>
      </c>
      <c r="B21" s="62" t="s">
        <v>534</v>
      </c>
      <c r="C21" s="63">
        <v>78.891183999999996</v>
      </c>
      <c r="D21" s="63">
        <v>78.891183999999996</v>
      </c>
      <c r="E21" s="63"/>
      <c r="F21" s="63"/>
      <c r="G21" s="63"/>
      <c r="H21" s="63">
        <v>78.891183999999996</v>
      </c>
      <c r="I21" s="63"/>
      <c r="J21" s="62" t="s">
        <v>0</v>
      </c>
      <c r="K21" s="62" t="s">
        <v>484</v>
      </c>
      <c r="L21" s="13" t="s">
        <v>485</v>
      </c>
      <c r="M21" s="13" t="s">
        <v>535</v>
      </c>
      <c r="N21" s="13" t="s">
        <v>489</v>
      </c>
      <c r="O21" s="13" t="s">
        <v>536</v>
      </c>
      <c r="P21" s="13" t="s">
        <v>488</v>
      </c>
      <c r="Q21" s="13" t="s">
        <v>537</v>
      </c>
      <c r="R21" s="13" t="s">
        <v>538</v>
      </c>
      <c r="S21" s="13"/>
    </row>
    <row r="22" spans="1:19" ht="19.8" customHeight="1">
      <c r="A22" s="62"/>
      <c r="B22" s="62"/>
      <c r="C22" s="63"/>
      <c r="D22" s="63"/>
      <c r="E22" s="63"/>
      <c r="F22" s="63"/>
      <c r="G22" s="63"/>
      <c r="H22" s="63"/>
      <c r="I22" s="63"/>
      <c r="J22" s="62"/>
      <c r="K22" s="62"/>
      <c r="L22" s="13" t="s">
        <v>490</v>
      </c>
      <c r="M22" s="13"/>
      <c r="N22" s="13"/>
      <c r="O22" s="13"/>
      <c r="P22" s="13"/>
      <c r="Q22" s="13"/>
      <c r="R22" s="13"/>
      <c r="S22" s="13"/>
    </row>
    <row r="23" spans="1:19" ht="19.8" customHeight="1">
      <c r="A23" s="62"/>
      <c r="B23" s="62"/>
      <c r="C23" s="63"/>
      <c r="D23" s="63"/>
      <c r="E23" s="63"/>
      <c r="F23" s="63"/>
      <c r="G23" s="63"/>
      <c r="H23" s="63"/>
      <c r="I23" s="63"/>
      <c r="J23" s="62"/>
      <c r="K23" s="62"/>
      <c r="L23" s="13" t="s">
        <v>491</v>
      </c>
      <c r="M23" s="13"/>
      <c r="N23" s="13"/>
      <c r="O23" s="13"/>
      <c r="P23" s="13"/>
      <c r="Q23" s="13"/>
      <c r="R23" s="13"/>
      <c r="S23" s="13"/>
    </row>
    <row r="24" spans="1:19" ht="19.8" customHeight="1">
      <c r="A24" s="62"/>
      <c r="B24" s="62"/>
      <c r="C24" s="63"/>
      <c r="D24" s="63"/>
      <c r="E24" s="63"/>
      <c r="F24" s="63"/>
      <c r="G24" s="63"/>
      <c r="H24" s="63"/>
      <c r="I24" s="63"/>
      <c r="J24" s="62"/>
      <c r="K24" s="64" t="s">
        <v>492</v>
      </c>
      <c r="L24" s="64" t="s">
        <v>493</v>
      </c>
      <c r="M24" s="13" t="s">
        <v>539</v>
      </c>
      <c r="N24" s="13" t="s">
        <v>497</v>
      </c>
      <c r="O24" s="13" t="s">
        <v>540</v>
      </c>
      <c r="P24" s="13" t="s">
        <v>541</v>
      </c>
      <c r="Q24" s="13" t="s">
        <v>542</v>
      </c>
      <c r="R24" s="13" t="s">
        <v>543</v>
      </c>
      <c r="S24" s="13"/>
    </row>
    <row r="25" spans="1:19" ht="19.8" customHeight="1">
      <c r="A25" s="62"/>
      <c r="B25" s="62"/>
      <c r="C25" s="63"/>
      <c r="D25" s="63"/>
      <c r="E25" s="63"/>
      <c r="F25" s="63"/>
      <c r="G25" s="63"/>
      <c r="H25" s="63"/>
      <c r="I25" s="63"/>
      <c r="J25" s="62"/>
      <c r="K25" s="64"/>
      <c r="L25" s="64"/>
      <c r="M25" s="13" t="s">
        <v>544</v>
      </c>
      <c r="N25" s="13" t="s">
        <v>505</v>
      </c>
      <c r="O25" s="13" t="s">
        <v>509</v>
      </c>
      <c r="P25" s="13" t="s">
        <v>496</v>
      </c>
      <c r="Q25" s="13" t="s">
        <v>545</v>
      </c>
      <c r="R25" s="13" t="s">
        <v>546</v>
      </c>
      <c r="S25" s="13"/>
    </row>
    <row r="26" spans="1:19" ht="29.25" customHeight="1">
      <c r="A26" s="62"/>
      <c r="B26" s="62"/>
      <c r="C26" s="63"/>
      <c r="D26" s="63"/>
      <c r="E26" s="63"/>
      <c r="F26" s="63"/>
      <c r="G26" s="63"/>
      <c r="H26" s="63"/>
      <c r="I26" s="63"/>
      <c r="J26" s="62"/>
      <c r="K26" s="64"/>
      <c r="L26" s="64" t="s">
        <v>498</v>
      </c>
      <c r="M26" s="13" t="s">
        <v>547</v>
      </c>
      <c r="N26" s="13" t="s">
        <v>505</v>
      </c>
      <c r="O26" s="13" t="s">
        <v>517</v>
      </c>
      <c r="P26" s="13" t="s">
        <v>501</v>
      </c>
      <c r="Q26" s="13" t="s">
        <v>548</v>
      </c>
      <c r="R26" s="13" t="s">
        <v>549</v>
      </c>
      <c r="S26" s="13"/>
    </row>
    <row r="27" spans="1:19" ht="29.25" customHeight="1">
      <c r="A27" s="62"/>
      <c r="B27" s="62"/>
      <c r="C27" s="63"/>
      <c r="D27" s="63"/>
      <c r="E27" s="63"/>
      <c r="F27" s="63"/>
      <c r="G27" s="63"/>
      <c r="H27" s="63"/>
      <c r="I27" s="63"/>
      <c r="J27" s="62"/>
      <c r="K27" s="64"/>
      <c r="L27" s="64"/>
      <c r="M27" s="13" t="s">
        <v>550</v>
      </c>
      <c r="N27" s="13" t="s">
        <v>497</v>
      </c>
      <c r="O27" s="13" t="s">
        <v>551</v>
      </c>
      <c r="P27" s="13" t="s">
        <v>496</v>
      </c>
      <c r="Q27" s="13" t="s">
        <v>552</v>
      </c>
      <c r="R27" s="13" t="s">
        <v>553</v>
      </c>
      <c r="S27" s="13"/>
    </row>
    <row r="28" spans="1:19" ht="19.5" customHeight="1">
      <c r="A28" s="62"/>
      <c r="B28" s="62"/>
      <c r="C28" s="63"/>
      <c r="D28" s="63"/>
      <c r="E28" s="63"/>
      <c r="F28" s="63"/>
      <c r="G28" s="63"/>
      <c r="H28" s="63"/>
      <c r="I28" s="63"/>
      <c r="J28" s="62"/>
      <c r="K28" s="64"/>
      <c r="L28" s="64"/>
      <c r="M28" s="13" t="s">
        <v>554</v>
      </c>
      <c r="N28" s="13" t="s">
        <v>497</v>
      </c>
      <c r="O28" s="13" t="s">
        <v>555</v>
      </c>
      <c r="P28" s="13" t="s">
        <v>501</v>
      </c>
      <c r="Q28" s="13" t="s">
        <v>556</v>
      </c>
      <c r="R28" s="13" t="s">
        <v>549</v>
      </c>
      <c r="S28" s="13"/>
    </row>
    <row r="29" spans="1:19" ht="19.8" customHeight="1">
      <c r="A29" s="62"/>
      <c r="B29" s="62"/>
      <c r="C29" s="63"/>
      <c r="D29" s="63"/>
      <c r="E29" s="63"/>
      <c r="F29" s="63"/>
      <c r="G29" s="63"/>
      <c r="H29" s="63"/>
      <c r="I29" s="63"/>
      <c r="J29" s="62"/>
      <c r="K29" s="64"/>
      <c r="L29" s="64"/>
      <c r="M29" s="13" t="s">
        <v>557</v>
      </c>
      <c r="N29" s="13" t="s">
        <v>505</v>
      </c>
      <c r="O29" s="13" t="s">
        <v>517</v>
      </c>
      <c r="P29" s="13" t="s">
        <v>501</v>
      </c>
      <c r="Q29" s="13" t="s">
        <v>558</v>
      </c>
      <c r="R29" s="13" t="s">
        <v>549</v>
      </c>
      <c r="S29" s="13"/>
    </row>
    <row r="30" spans="1:19" ht="19.8" customHeight="1">
      <c r="A30" s="62"/>
      <c r="B30" s="62"/>
      <c r="C30" s="63"/>
      <c r="D30" s="63"/>
      <c r="E30" s="63"/>
      <c r="F30" s="63"/>
      <c r="G30" s="63"/>
      <c r="H30" s="63"/>
      <c r="I30" s="63"/>
      <c r="J30" s="62"/>
      <c r="K30" s="64"/>
      <c r="L30" s="64"/>
      <c r="M30" s="13" t="s">
        <v>559</v>
      </c>
      <c r="N30" s="13" t="s">
        <v>497</v>
      </c>
      <c r="O30" s="13" t="s">
        <v>560</v>
      </c>
      <c r="P30" s="13" t="s">
        <v>501</v>
      </c>
      <c r="Q30" s="13" t="s">
        <v>561</v>
      </c>
      <c r="R30" s="13" t="s">
        <v>562</v>
      </c>
      <c r="S30" s="13"/>
    </row>
    <row r="31" spans="1:19" ht="19.8" customHeight="1">
      <c r="A31" s="62"/>
      <c r="B31" s="62"/>
      <c r="C31" s="63"/>
      <c r="D31" s="63"/>
      <c r="E31" s="63"/>
      <c r="F31" s="63"/>
      <c r="G31" s="63"/>
      <c r="H31" s="63"/>
      <c r="I31" s="63"/>
      <c r="J31" s="62"/>
      <c r="K31" s="64"/>
      <c r="L31" s="64"/>
      <c r="M31" s="13" t="s">
        <v>563</v>
      </c>
      <c r="N31" s="13" t="s">
        <v>505</v>
      </c>
      <c r="O31" s="13" t="s">
        <v>517</v>
      </c>
      <c r="P31" s="13" t="s">
        <v>501</v>
      </c>
      <c r="Q31" s="13" t="s">
        <v>564</v>
      </c>
      <c r="R31" s="13" t="s">
        <v>549</v>
      </c>
      <c r="S31" s="13"/>
    </row>
    <row r="32" spans="1:19" ht="19.8" customHeight="1">
      <c r="A32" s="62"/>
      <c r="B32" s="62"/>
      <c r="C32" s="63"/>
      <c r="D32" s="63"/>
      <c r="E32" s="63"/>
      <c r="F32" s="63"/>
      <c r="G32" s="63"/>
      <c r="H32" s="63"/>
      <c r="I32" s="63"/>
      <c r="J32" s="62"/>
      <c r="K32" s="64"/>
      <c r="L32" s="64" t="s">
        <v>502</v>
      </c>
      <c r="M32" s="13" t="s">
        <v>565</v>
      </c>
      <c r="N32" s="13" t="s">
        <v>505</v>
      </c>
      <c r="O32" s="13" t="s">
        <v>517</v>
      </c>
      <c r="P32" s="13" t="s">
        <v>501</v>
      </c>
      <c r="Q32" s="13" t="s">
        <v>566</v>
      </c>
      <c r="R32" s="13" t="s">
        <v>562</v>
      </c>
      <c r="S32" s="13"/>
    </row>
    <row r="33" spans="1:19" ht="19.8" customHeight="1">
      <c r="A33" s="62"/>
      <c r="B33" s="62"/>
      <c r="C33" s="63"/>
      <c r="D33" s="63"/>
      <c r="E33" s="63"/>
      <c r="F33" s="63"/>
      <c r="G33" s="63"/>
      <c r="H33" s="63"/>
      <c r="I33" s="63"/>
      <c r="J33" s="62"/>
      <c r="K33" s="64"/>
      <c r="L33" s="64"/>
      <c r="M33" s="13" t="s">
        <v>567</v>
      </c>
      <c r="N33" s="13" t="s">
        <v>505</v>
      </c>
      <c r="O33" s="13" t="s">
        <v>517</v>
      </c>
      <c r="P33" s="13" t="s">
        <v>501</v>
      </c>
      <c r="Q33" s="13" t="s">
        <v>568</v>
      </c>
      <c r="R33" s="13" t="s">
        <v>569</v>
      </c>
      <c r="S33" s="13"/>
    </row>
    <row r="34" spans="1:19" ht="19.8" customHeight="1">
      <c r="A34" s="62"/>
      <c r="B34" s="62"/>
      <c r="C34" s="63"/>
      <c r="D34" s="63"/>
      <c r="E34" s="63"/>
      <c r="F34" s="63"/>
      <c r="G34" s="63"/>
      <c r="H34" s="63"/>
      <c r="I34" s="63"/>
      <c r="J34" s="62"/>
      <c r="K34" s="64" t="s">
        <v>506</v>
      </c>
      <c r="L34" s="46" t="s">
        <v>507</v>
      </c>
      <c r="M34" s="13" t="s">
        <v>570</v>
      </c>
      <c r="N34" s="13" t="s">
        <v>514</v>
      </c>
      <c r="O34" s="13" t="s">
        <v>571</v>
      </c>
      <c r="P34" s="13" t="s">
        <v>572</v>
      </c>
      <c r="Q34" s="13" t="s">
        <v>573</v>
      </c>
      <c r="R34" s="13" t="s">
        <v>574</v>
      </c>
      <c r="S34" s="13"/>
    </row>
    <row r="35" spans="1:19" ht="19.8" customHeight="1">
      <c r="A35" s="62"/>
      <c r="B35" s="62"/>
      <c r="C35" s="63"/>
      <c r="D35" s="63"/>
      <c r="E35" s="63"/>
      <c r="F35" s="63"/>
      <c r="G35" s="63"/>
      <c r="H35" s="63"/>
      <c r="I35" s="63"/>
      <c r="J35" s="62"/>
      <c r="K35" s="64"/>
      <c r="L35" s="46" t="s">
        <v>510</v>
      </c>
      <c r="M35" s="13" t="s">
        <v>575</v>
      </c>
      <c r="N35" s="13" t="s">
        <v>497</v>
      </c>
      <c r="O35" s="13" t="s">
        <v>540</v>
      </c>
      <c r="P35" s="13" t="s">
        <v>501</v>
      </c>
      <c r="Q35" s="13" t="s">
        <v>576</v>
      </c>
      <c r="R35" s="13" t="s">
        <v>574</v>
      </c>
      <c r="S35" s="13"/>
    </row>
    <row r="36" spans="1:19" ht="19.8" customHeight="1">
      <c r="A36" s="62"/>
      <c r="B36" s="62"/>
      <c r="C36" s="63"/>
      <c r="D36" s="63"/>
      <c r="E36" s="63"/>
      <c r="F36" s="63"/>
      <c r="G36" s="63"/>
      <c r="H36" s="63"/>
      <c r="I36" s="63"/>
      <c r="J36" s="62"/>
      <c r="K36" s="64"/>
      <c r="L36" s="46" t="s">
        <v>515</v>
      </c>
      <c r="M36" s="13" t="s">
        <v>577</v>
      </c>
      <c r="N36" s="13" t="s">
        <v>514</v>
      </c>
      <c r="O36" s="13" t="s">
        <v>578</v>
      </c>
      <c r="P36" s="13" t="s">
        <v>572</v>
      </c>
      <c r="Q36" s="13" t="s">
        <v>579</v>
      </c>
      <c r="R36" s="13" t="s">
        <v>574</v>
      </c>
      <c r="S36" s="13"/>
    </row>
    <row r="37" spans="1:19" ht="19.8" customHeight="1">
      <c r="A37" s="62"/>
      <c r="B37" s="62"/>
      <c r="C37" s="63"/>
      <c r="D37" s="63"/>
      <c r="E37" s="63"/>
      <c r="F37" s="63"/>
      <c r="G37" s="63"/>
      <c r="H37" s="63"/>
      <c r="I37" s="63"/>
      <c r="J37" s="62"/>
      <c r="K37" s="64"/>
      <c r="L37" s="46" t="s">
        <v>518</v>
      </c>
      <c r="M37" s="13"/>
      <c r="N37" s="13"/>
      <c r="O37" s="13"/>
      <c r="P37" s="13"/>
      <c r="Q37" s="13"/>
      <c r="R37" s="13"/>
      <c r="S37" s="13"/>
    </row>
    <row r="38" spans="1:19" ht="19.8" customHeight="1">
      <c r="A38" s="62"/>
      <c r="B38" s="62"/>
      <c r="C38" s="63"/>
      <c r="D38" s="63"/>
      <c r="E38" s="63"/>
      <c r="F38" s="63"/>
      <c r="G38" s="63"/>
      <c r="H38" s="63"/>
      <c r="I38" s="63"/>
      <c r="J38" s="62"/>
      <c r="K38" s="46" t="s">
        <v>519</v>
      </c>
      <c r="L38" s="46" t="s">
        <v>520</v>
      </c>
      <c r="M38" s="13" t="s">
        <v>580</v>
      </c>
      <c r="N38" s="13" t="s">
        <v>497</v>
      </c>
      <c r="O38" s="13" t="s">
        <v>581</v>
      </c>
      <c r="P38" s="13" t="s">
        <v>501</v>
      </c>
      <c r="Q38" s="13" t="s">
        <v>582</v>
      </c>
      <c r="R38" s="13" t="s">
        <v>562</v>
      </c>
      <c r="S38" s="13"/>
    </row>
    <row r="39" spans="1:19" ht="19.8" customHeight="1">
      <c r="A39" s="62" t="s">
        <v>480</v>
      </c>
      <c r="B39" s="62" t="s">
        <v>481</v>
      </c>
      <c r="C39" s="63">
        <v>121.209326</v>
      </c>
      <c r="D39" s="63">
        <v>121.209326</v>
      </c>
      <c r="E39" s="63"/>
      <c r="F39" s="63"/>
      <c r="G39" s="63"/>
      <c r="H39" s="63">
        <v>86.209326000000004</v>
      </c>
      <c r="I39" s="63">
        <v>35</v>
      </c>
      <c r="J39" s="62" t="s">
        <v>583</v>
      </c>
      <c r="K39" s="62" t="s">
        <v>484</v>
      </c>
      <c r="L39" s="13" t="s">
        <v>485</v>
      </c>
      <c r="M39" s="13" t="s">
        <v>584</v>
      </c>
      <c r="N39" s="13" t="s">
        <v>489</v>
      </c>
      <c r="O39" s="13" t="s">
        <v>585</v>
      </c>
      <c r="P39" s="13" t="s">
        <v>488</v>
      </c>
      <c r="Q39" s="13" t="s">
        <v>586</v>
      </c>
      <c r="R39" s="13" t="s">
        <v>587</v>
      </c>
      <c r="S39" s="13"/>
    </row>
    <row r="40" spans="1:19" ht="19.8" customHeight="1">
      <c r="A40" s="62"/>
      <c r="B40" s="62"/>
      <c r="C40" s="63"/>
      <c r="D40" s="63"/>
      <c r="E40" s="63"/>
      <c r="F40" s="63"/>
      <c r="G40" s="63"/>
      <c r="H40" s="63"/>
      <c r="I40" s="63"/>
      <c r="J40" s="62"/>
      <c r="K40" s="62"/>
      <c r="L40" s="13" t="s">
        <v>490</v>
      </c>
      <c r="M40" s="13"/>
      <c r="N40" s="13"/>
      <c r="O40" s="13"/>
      <c r="P40" s="13"/>
      <c r="Q40" s="13"/>
      <c r="R40" s="13"/>
      <c r="S40" s="13"/>
    </row>
    <row r="41" spans="1:19" ht="19.8" customHeight="1">
      <c r="A41" s="62"/>
      <c r="B41" s="62"/>
      <c r="C41" s="63"/>
      <c r="D41" s="63"/>
      <c r="E41" s="63"/>
      <c r="F41" s="63"/>
      <c r="G41" s="63"/>
      <c r="H41" s="63"/>
      <c r="I41" s="63"/>
      <c r="J41" s="62"/>
      <c r="K41" s="62"/>
      <c r="L41" s="13" t="s">
        <v>491</v>
      </c>
      <c r="M41" s="13"/>
      <c r="N41" s="13"/>
      <c r="O41" s="13"/>
      <c r="P41" s="13"/>
      <c r="Q41" s="13"/>
      <c r="R41" s="13"/>
      <c r="S41" s="13"/>
    </row>
    <row r="42" spans="1:19" ht="19.8" customHeight="1">
      <c r="A42" s="62"/>
      <c r="B42" s="62"/>
      <c r="C42" s="63"/>
      <c r="D42" s="63"/>
      <c r="E42" s="63"/>
      <c r="F42" s="63"/>
      <c r="G42" s="63"/>
      <c r="H42" s="63"/>
      <c r="I42" s="63"/>
      <c r="J42" s="62"/>
      <c r="K42" s="64" t="s">
        <v>492</v>
      </c>
      <c r="L42" s="64" t="s">
        <v>493</v>
      </c>
      <c r="M42" s="13" t="s">
        <v>588</v>
      </c>
      <c r="N42" s="13" t="s">
        <v>497</v>
      </c>
      <c r="O42" s="13" t="s">
        <v>589</v>
      </c>
      <c r="P42" s="13" t="s">
        <v>590</v>
      </c>
      <c r="Q42" s="13" t="s">
        <v>591</v>
      </c>
      <c r="R42" s="13" t="s">
        <v>592</v>
      </c>
      <c r="S42" s="13"/>
    </row>
    <row r="43" spans="1:19" ht="19.8" customHeight="1">
      <c r="A43" s="62"/>
      <c r="B43" s="62"/>
      <c r="C43" s="63"/>
      <c r="D43" s="63"/>
      <c r="E43" s="63"/>
      <c r="F43" s="63"/>
      <c r="G43" s="63"/>
      <c r="H43" s="63"/>
      <c r="I43" s="63"/>
      <c r="J43" s="62"/>
      <c r="K43" s="64"/>
      <c r="L43" s="64"/>
      <c r="M43" s="13" t="s">
        <v>593</v>
      </c>
      <c r="N43" s="13" t="s">
        <v>497</v>
      </c>
      <c r="O43" s="13" t="s">
        <v>594</v>
      </c>
      <c r="P43" s="13" t="s">
        <v>496</v>
      </c>
      <c r="Q43" s="13" t="s">
        <v>595</v>
      </c>
      <c r="R43" s="13" t="s">
        <v>596</v>
      </c>
      <c r="S43" s="13"/>
    </row>
    <row r="44" spans="1:19" ht="19.5" customHeight="1">
      <c r="A44" s="62"/>
      <c r="B44" s="62"/>
      <c r="C44" s="63"/>
      <c r="D44" s="63"/>
      <c r="E44" s="63"/>
      <c r="F44" s="63"/>
      <c r="G44" s="63"/>
      <c r="H44" s="63"/>
      <c r="I44" s="63"/>
      <c r="J44" s="62"/>
      <c r="K44" s="64"/>
      <c r="L44" s="64" t="s">
        <v>498</v>
      </c>
      <c r="M44" s="13" t="s">
        <v>597</v>
      </c>
      <c r="N44" s="13" t="s">
        <v>505</v>
      </c>
      <c r="O44" s="13" t="s">
        <v>517</v>
      </c>
      <c r="P44" s="13" t="s">
        <v>501</v>
      </c>
      <c r="Q44" s="13" t="s">
        <v>598</v>
      </c>
      <c r="R44" s="13" t="s">
        <v>599</v>
      </c>
      <c r="S44" s="13"/>
    </row>
    <row r="45" spans="1:19" ht="19.8" customHeight="1">
      <c r="A45" s="62"/>
      <c r="B45" s="62"/>
      <c r="C45" s="63"/>
      <c r="D45" s="63"/>
      <c r="E45" s="63"/>
      <c r="F45" s="63"/>
      <c r="G45" s="63"/>
      <c r="H45" s="63"/>
      <c r="I45" s="63"/>
      <c r="J45" s="62"/>
      <c r="K45" s="64"/>
      <c r="L45" s="64"/>
      <c r="M45" s="13" t="s">
        <v>600</v>
      </c>
      <c r="N45" s="13" t="s">
        <v>497</v>
      </c>
      <c r="O45" s="13" t="s">
        <v>500</v>
      </c>
      <c r="P45" s="13" t="s">
        <v>501</v>
      </c>
      <c r="Q45" s="13" t="s">
        <v>601</v>
      </c>
      <c r="R45" s="13" t="s">
        <v>599</v>
      </c>
      <c r="S45" s="13"/>
    </row>
    <row r="46" spans="1:19" ht="19.8" customHeight="1">
      <c r="A46" s="62"/>
      <c r="B46" s="62"/>
      <c r="C46" s="63"/>
      <c r="D46" s="63"/>
      <c r="E46" s="63"/>
      <c r="F46" s="63"/>
      <c r="G46" s="63"/>
      <c r="H46" s="63"/>
      <c r="I46" s="63"/>
      <c r="J46" s="62"/>
      <c r="K46" s="64"/>
      <c r="L46" s="64" t="s">
        <v>502</v>
      </c>
      <c r="M46" s="13" t="s">
        <v>602</v>
      </c>
      <c r="N46" s="13" t="s">
        <v>505</v>
      </c>
      <c r="O46" s="13" t="s">
        <v>517</v>
      </c>
      <c r="P46" s="13" t="s">
        <v>501</v>
      </c>
      <c r="Q46" s="13" t="s">
        <v>603</v>
      </c>
      <c r="R46" s="13" t="s">
        <v>599</v>
      </c>
      <c r="S46" s="13"/>
    </row>
    <row r="47" spans="1:19" ht="29.25" customHeight="1">
      <c r="A47" s="62"/>
      <c r="B47" s="62"/>
      <c r="C47" s="63"/>
      <c r="D47" s="63"/>
      <c r="E47" s="63"/>
      <c r="F47" s="63"/>
      <c r="G47" s="63"/>
      <c r="H47" s="63"/>
      <c r="I47" s="63"/>
      <c r="J47" s="62"/>
      <c r="K47" s="64"/>
      <c r="L47" s="64"/>
      <c r="M47" s="13" t="s">
        <v>604</v>
      </c>
      <c r="N47" s="13" t="s">
        <v>505</v>
      </c>
      <c r="O47" s="13" t="s">
        <v>517</v>
      </c>
      <c r="P47" s="13" t="s">
        <v>501</v>
      </c>
      <c r="Q47" s="13" t="s">
        <v>605</v>
      </c>
      <c r="R47" s="13" t="s">
        <v>599</v>
      </c>
      <c r="S47" s="13"/>
    </row>
    <row r="48" spans="1:19" ht="19.8" customHeight="1">
      <c r="A48" s="62"/>
      <c r="B48" s="62"/>
      <c r="C48" s="63"/>
      <c r="D48" s="63"/>
      <c r="E48" s="63"/>
      <c r="F48" s="63"/>
      <c r="G48" s="63"/>
      <c r="H48" s="63"/>
      <c r="I48" s="63"/>
      <c r="J48" s="62"/>
      <c r="K48" s="64" t="s">
        <v>506</v>
      </c>
      <c r="L48" s="46" t="s">
        <v>507</v>
      </c>
      <c r="M48" s="13"/>
      <c r="N48" s="13"/>
      <c r="O48" s="13"/>
      <c r="P48" s="13"/>
      <c r="Q48" s="13"/>
      <c r="R48" s="13"/>
      <c r="S48" s="13"/>
    </row>
    <row r="49" spans="1:19" ht="19.8" customHeight="1">
      <c r="A49" s="62"/>
      <c r="B49" s="62"/>
      <c r="C49" s="63"/>
      <c r="D49" s="63"/>
      <c r="E49" s="63"/>
      <c r="F49" s="63"/>
      <c r="G49" s="63"/>
      <c r="H49" s="63"/>
      <c r="I49" s="63"/>
      <c r="J49" s="62"/>
      <c r="K49" s="64"/>
      <c r="L49" s="46" t="s">
        <v>510</v>
      </c>
      <c r="M49" s="13" t="s">
        <v>606</v>
      </c>
      <c r="N49" s="13" t="s">
        <v>514</v>
      </c>
      <c r="O49" s="13" t="s">
        <v>607</v>
      </c>
      <c r="P49" s="13" t="s">
        <v>608</v>
      </c>
      <c r="Q49" s="13" t="s">
        <v>606</v>
      </c>
      <c r="R49" s="13" t="s">
        <v>609</v>
      </c>
      <c r="S49" s="13"/>
    </row>
    <row r="50" spans="1:19" ht="19.8" customHeight="1">
      <c r="A50" s="62"/>
      <c r="B50" s="62"/>
      <c r="C50" s="63"/>
      <c r="D50" s="63"/>
      <c r="E50" s="63"/>
      <c r="F50" s="63"/>
      <c r="G50" s="63"/>
      <c r="H50" s="63"/>
      <c r="I50" s="63"/>
      <c r="J50" s="62"/>
      <c r="K50" s="64"/>
      <c r="L50" s="46" t="s">
        <v>515</v>
      </c>
      <c r="M50" s="13" t="s">
        <v>610</v>
      </c>
      <c r="N50" s="13" t="s">
        <v>514</v>
      </c>
      <c r="O50" s="13" t="s">
        <v>611</v>
      </c>
      <c r="P50" s="13" t="s">
        <v>608</v>
      </c>
      <c r="Q50" s="13" t="s">
        <v>610</v>
      </c>
      <c r="R50" s="13" t="s">
        <v>612</v>
      </c>
      <c r="S50" s="13"/>
    </row>
    <row r="51" spans="1:19" ht="19.8" customHeight="1">
      <c r="A51" s="62"/>
      <c r="B51" s="62"/>
      <c r="C51" s="63"/>
      <c r="D51" s="63"/>
      <c r="E51" s="63"/>
      <c r="F51" s="63"/>
      <c r="G51" s="63"/>
      <c r="H51" s="63"/>
      <c r="I51" s="63"/>
      <c r="J51" s="62"/>
      <c r="K51" s="64"/>
      <c r="L51" s="46" t="s">
        <v>518</v>
      </c>
      <c r="M51" s="13"/>
      <c r="N51" s="13"/>
      <c r="O51" s="13"/>
      <c r="P51" s="13"/>
      <c r="Q51" s="13"/>
      <c r="R51" s="13"/>
      <c r="S51" s="13"/>
    </row>
    <row r="52" spans="1:19" ht="19.8" customHeight="1">
      <c r="A52" s="62"/>
      <c r="B52" s="62"/>
      <c r="C52" s="63"/>
      <c r="D52" s="63"/>
      <c r="E52" s="63"/>
      <c r="F52" s="63"/>
      <c r="G52" s="63"/>
      <c r="H52" s="63"/>
      <c r="I52" s="63"/>
      <c r="J52" s="62"/>
      <c r="K52" s="46" t="s">
        <v>519</v>
      </c>
      <c r="L52" s="46" t="s">
        <v>520</v>
      </c>
      <c r="M52" s="13" t="s">
        <v>580</v>
      </c>
      <c r="N52" s="13" t="s">
        <v>497</v>
      </c>
      <c r="O52" s="13" t="s">
        <v>581</v>
      </c>
      <c r="P52" s="13" t="s">
        <v>501</v>
      </c>
      <c r="Q52" s="13" t="s">
        <v>613</v>
      </c>
      <c r="R52" s="13" t="s">
        <v>599</v>
      </c>
      <c r="S52" s="13"/>
    </row>
    <row r="53" spans="1:19" ht="19.8" customHeight="1">
      <c r="A53" s="62" t="s">
        <v>614</v>
      </c>
      <c r="B53" s="62" t="s">
        <v>615</v>
      </c>
      <c r="C53" s="63">
        <v>68.733626000000001</v>
      </c>
      <c r="D53" s="63">
        <v>68.733626000000001</v>
      </c>
      <c r="E53" s="63"/>
      <c r="F53" s="63"/>
      <c r="G53" s="63"/>
      <c r="H53" s="63">
        <v>68.733626000000001</v>
      </c>
      <c r="I53" s="63"/>
      <c r="J53" s="62" t="s">
        <v>616</v>
      </c>
      <c r="K53" s="62" t="s">
        <v>484</v>
      </c>
      <c r="L53" s="13" t="s">
        <v>485</v>
      </c>
      <c r="M53" s="13" t="s">
        <v>584</v>
      </c>
      <c r="N53" s="13" t="s">
        <v>489</v>
      </c>
      <c r="O53" s="13" t="s">
        <v>617</v>
      </c>
      <c r="P53" s="13" t="s">
        <v>488</v>
      </c>
      <c r="Q53" s="13" t="s">
        <v>618</v>
      </c>
      <c r="R53" s="13" t="s">
        <v>619</v>
      </c>
      <c r="S53" s="13"/>
    </row>
    <row r="54" spans="1:19" ht="19.8" customHeight="1">
      <c r="A54" s="62"/>
      <c r="B54" s="62"/>
      <c r="C54" s="63"/>
      <c r="D54" s="63"/>
      <c r="E54" s="63"/>
      <c r="F54" s="63"/>
      <c r="G54" s="63"/>
      <c r="H54" s="63"/>
      <c r="I54" s="63"/>
      <c r="J54" s="62"/>
      <c r="K54" s="62"/>
      <c r="L54" s="13" t="s">
        <v>490</v>
      </c>
      <c r="M54" s="13"/>
      <c r="N54" s="13"/>
      <c r="O54" s="13"/>
      <c r="P54" s="13"/>
      <c r="Q54" s="13"/>
      <c r="R54" s="13"/>
      <c r="S54" s="13"/>
    </row>
    <row r="55" spans="1:19" ht="19.8" customHeight="1">
      <c r="A55" s="62"/>
      <c r="B55" s="62"/>
      <c r="C55" s="63"/>
      <c r="D55" s="63"/>
      <c r="E55" s="63"/>
      <c r="F55" s="63"/>
      <c r="G55" s="63"/>
      <c r="H55" s="63"/>
      <c r="I55" s="63"/>
      <c r="J55" s="62"/>
      <c r="K55" s="62"/>
      <c r="L55" s="13" t="s">
        <v>491</v>
      </c>
      <c r="M55" s="13"/>
      <c r="N55" s="13"/>
      <c r="O55" s="13"/>
      <c r="P55" s="13"/>
      <c r="Q55" s="13"/>
      <c r="R55" s="13"/>
      <c r="S55" s="13"/>
    </row>
    <row r="56" spans="1:19" ht="19.8" customHeight="1">
      <c r="A56" s="62"/>
      <c r="B56" s="62"/>
      <c r="C56" s="63"/>
      <c r="D56" s="63"/>
      <c r="E56" s="63"/>
      <c r="F56" s="63"/>
      <c r="G56" s="63"/>
      <c r="H56" s="63"/>
      <c r="I56" s="63"/>
      <c r="J56" s="62"/>
      <c r="K56" s="64" t="s">
        <v>492</v>
      </c>
      <c r="L56" s="46" t="s">
        <v>493</v>
      </c>
      <c r="M56" s="13" t="s">
        <v>620</v>
      </c>
      <c r="N56" s="13" t="s">
        <v>497</v>
      </c>
      <c r="O56" s="13" t="s">
        <v>621</v>
      </c>
      <c r="P56" s="13" t="s">
        <v>496</v>
      </c>
      <c r="Q56" s="13" t="s">
        <v>622</v>
      </c>
      <c r="R56" s="13" t="s">
        <v>623</v>
      </c>
      <c r="S56" s="13"/>
    </row>
    <row r="57" spans="1:19" ht="19.5" customHeight="1">
      <c r="A57" s="62"/>
      <c r="B57" s="62"/>
      <c r="C57" s="63"/>
      <c r="D57" s="63"/>
      <c r="E57" s="63"/>
      <c r="F57" s="63"/>
      <c r="G57" s="63"/>
      <c r="H57" s="63"/>
      <c r="I57" s="63"/>
      <c r="J57" s="62"/>
      <c r="K57" s="64"/>
      <c r="L57" s="46" t="s">
        <v>498</v>
      </c>
      <c r="M57" s="13" t="s">
        <v>624</v>
      </c>
      <c r="N57" s="13" t="s">
        <v>505</v>
      </c>
      <c r="O57" s="13" t="s">
        <v>517</v>
      </c>
      <c r="P57" s="13" t="s">
        <v>501</v>
      </c>
      <c r="Q57" s="13" t="s">
        <v>625</v>
      </c>
      <c r="R57" s="13" t="s">
        <v>626</v>
      </c>
      <c r="S57" s="13"/>
    </row>
    <row r="58" spans="1:19" ht="19.5" customHeight="1">
      <c r="A58" s="62"/>
      <c r="B58" s="62"/>
      <c r="C58" s="63"/>
      <c r="D58" s="63"/>
      <c r="E58" s="63"/>
      <c r="F58" s="63"/>
      <c r="G58" s="63"/>
      <c r="H58" s="63"/>
      <c r="I58" s="63"/>
      <c r="J58" s="62"/>
      <c r="K58" s="64"/>
      <c r="L58" s="46" t="s">
        <v>502</v>
      </c>
      <c r="M58" s="13" t="s">
        <v>627</v>
      </c>
      <c r="N58" s="13" t="s">
        <v>505</v>
      </c>
      <c r="O58" s="13" t="s">
        <v>517</v>
      </c>
      <c r="P58" s="13" t="s">
        <v>501</v>
      </c>
      <c r="Q58" s="13" t="s">
        <v>628</v>
      </c>
      <c r="R58" s="13" t="s">
        <v>629</v>
      </c>
      <c r="S58" s="13"/>
    </row>
    <row r="59" spans="1:19" ht="19.8" customHeight="1">
      <c r="A59" s="62"/>
      <c r="B59" s="62"/>
      <c r="C59" s="63"/>
      <c r="D59" s="63"/>
      <c r="E59" s="63"/>
      <c r="F59" s="63"/>
      <c r="G59" s="63"/>
      <c r="H59" s="63"/>
      <c r="I59" s="63"/>
      <c r="J59" s="62"/>
      <c r="K59" s="64" t="s">
        <v>506</v>
      </c>
      <c r="L59" s="46" t="s">
        <v>507</v>
      </c>
      <c r="M59" s="13"/>
      <c r="N59" s="13"/>
      <c r="O59" s="13"/>
      <c r="P59" s="13"/>
      <c r="Q59" s="13"/>
      <c r="R59" s="13"/>
      <c r="S59" s="13"/>
    </row>
    <row r="60" spans="1:19" ht="19.8" customHeight="1">
      <c r="A60" s="62"/>
      <c r="B60" s="62"/>
      <c r="C60" s="63"/>
      <c r="D60" s="63"/>
      <c r="E60" s="63"/>
      <c r="F60" s="63"/>
      <c r="G60" s="63"/>
      <c r="H60" s="63"/>
      <c r="I60" s="63"/>
      <c r="J60" s="62"/>
      <c r="K60" s="64"/>
      <c r="L60" s="46" t="s">
        <v>510</v>
      </c>
      <c r="M60" s="13" t="s">
        <v>630</v>
      </c>
      <c r="N60" s="13" t="s">
        <v>514</v>
      </c>
      <c r="O60" s="13" t="s">
        <v>512</v>
      </c>
      <c r="P60" s="13" t="s">
        <v>608</v>
      </c>
      <c r="Q60" s="13" t="s">
        <v>631</v>
      </c>
      <c r="R60" s="13" t="s">
        <v>632</v>
      </c>
      <c r="S60" s="13"/>
    </row>
    <row r="61" spans="1:19" ht="19.8" customHeight="1">
      <c r="A61" s="62"/>
      <c r="B61" s="62"/>
      <c r="C61" s="63"/>
      <c r="D61" s="63"/>
      <c r="E61" s="63"/>
      <c r="F61" s="63"/>
      <c r="G61" s="63"/>
      <c r="H61" s="63"/>
      <c r="I61" s="63"/>
      <c r="J61" s="62"/>
      <c r="K61" s="64"/>
      <c r="L61" s="46" t="s">
        <v>515</v>
      </c>
      <c r="M61" s="13" t="s">
        <v>633</v>
      </c>
      <c r="N61" s="13" t="s">
        <v>514</v>
      </c>
      <c r="O61" s="13" t="s">
        <v>634</v>
      </c>
      <c r="P61" s="13" t="s">
        <v>608</v>
      </c>
      <c r="Q61" s="13" t="s">
        <v>635</v>
      </c>
      <c r="R61" s="13" t="s">
        <v>632</v>
      </c>
      <c r="S61" s="13"/>
    </row>
    <row r="62" spans="1:19" ht="19.8" customHeight="1">
      <c r="A62" s="62"/>
      <c r="B62" s="62"/>
      <c r="C62" s="63"/>
      <c r="D62" s="63"/>
      <c r="E62" s="63"/>
      <c r="F62" s="63"/>
      <c r="G62" s="63"/>
      <c r="H62" s="63"/>
      <c r="I62" s="63"/>
      <c r="J62" s="62"/>
      <c r="K62" s="64"/>
      <c r="L62" s="46" t="s">
        <v>518</v>
      </c>
      <c r="M62" s="13" t="s">
        <v>636</v>
      </c>
      <c r="N62" s="13" t="s">
        <v>514</v>
      </c>
      <c r="O62" s="13" t="s">
        <v>634</v>
      </c>
      <c r="P62" s="13" t="s">
        <v>608</v>
      </c>
      <c r="Q62" s="13" t="s">
        <v>637</v>
      </c>
      <c r="R62" s="13" t="s">
        <v>632</v>
      </c>
      <c r="S62" s="13"/>
    </row>
    <row r="63" spans="1:19" ht="19.8" customHeight="1">
      <c r="A63" s="62"/>
      <c r="B63" s="62"/>
      <c r="C63" s="63"/>
      <c r="D63" s="63"/>
      <c r="E63" s="63"/>
      <c r="F63" s="63"/>
      <c r="G63" s="63"/>
      <c r="H63" s="63"/>
      <c r="I63" s="63"/>
      <c r="J63" s="62"/>
      <c r="K63" s="46" t="s">
        <v>519</v>
      </c>
      <c r="L63" s="46" t="s">
        <v>520</v>
      </c>
      <c r="M63" s="13" t="s">
        <v>638</v>
      </c>
      <c r="N63" s="13" t="s">
        <v>497</v>
      </c>
      <c r="O63" s="13" t="s">
        <v>581</v>
      </c>
      <c r="P63" s="13" t="s">
        <v>501</v>
      </c>
      <c r="Q63" s="13" t="s">
        <v>639</v>
      </c>
      <c r="R63" s="13" t="s">
        <v>640</v>
      </c>
      <c r="S63" s="13"/>
    </row>
    <row r="64" spans="1:19" ht="19.8" customHeight="1">
      <c r="A64" s="62" t="s">
        <v>641</v>
      </c>
      <c r="B64" s="62" t="s">
        <v>642</v>
      </c>
      <c r="C64" s="63">
        <v>75.650754000000006</v>
      </c>
      <c r="D64" s="63">
        <v>75.650754000000006</v>
      </c>
      <c r="E64" s="63"/>
      <c r="F64" s="63"/>
      <c r="G64" s="63"/>
      <c r="H64" s="63">
        <v>75.650754000000006</v>
      </c>
      <c r="I64" s="63"/>
      <c r="J64" s="62" t="s">
        <v>643</v>
      </c>
      <c r="K64" s="62" t="s">
        <v>484</v>
      </c>
      <c r="L64" s="13" t="s">
        <v>485</v>
      </c>
      <c r="M64" s="13" t="s">
        <v>584</v>
      </c>
      <c r="N64" s="13" t="s">
        <v>489</v>
      </c>
      <c r="O64" s="13" t="s">
        <v>644</v>
      </c>
      <c r="P64" s="13" t="s">
        <v>488</v>
      </c>
      <c r="Q64" s="13" t="s">
        <v>618</v>
      </c>
      <c r="R64" s="13" t="s">
        <v>645</v>
      </c>
      <c r="S64" s="13"/>
    </row>
    <row r="65" spans="1:19" ht="19.8" customHeight="1">
      <c r="A65" s="62"/>
      <c r="B65" s="62"/>
      <c r="C65" s="63"/>
      <c r="D65" s="63"/>
      <c r="E65" s="63"/>
      <c r="F65" s="63"/>
      <c r="G65" s="63"/>
      <c r="H65" s="63"/>
      <c r="I65" s="63"/>
      <c r="J65" s="62"/>
      <c r="K65" s="62"/>
      <c r="L65" s="13" t="s">
        <v>490</v>
      </c>
      <c r="M65" s="13" t="s">
        <v>608</v>
      </c>
      <c r="N65" s="13"/>
      <c r="O65" s="13" t="s">
        <v>608</v>
      </c>
      <c r="P65" s="13"/>
      <c r="Q65" s="13" t="s">
        <v>608</v>
      </c>
      <c r="R65" s="13" t="s">
        <v>572</v>
      </c>
      <c r="S65" s="13"/>
    </row>
    <row r="66" spans="1:19" ht="19.8" customHeight="1">
      <c r="A66" s="62"/>
      <c r="B66" s="62"/>
      <c r="C66" s="63"/>
      <c r="D66" s="63"/>
      <c r="E66" s="63"/>
      <c r="F66" s="63"/>
      <c r="G66" s="63"/>
      <c r="H66" s="63"/>
      <c r="I66" s="63"/>
      <c r="J66" s="62"/>
      <c r="K66" s="62"/>
      <c r="L66" s="13" t="s">
        <v>491</v>
      </c>
      <c r="M66" s="13" t="s">
        <v>608</v>
      </c>
      <c r="N66" s="13"/>
      <c r="O66" s="13" t="s">
        <v>608</v>
      </c>
      <c r="P66" s="13"/>
      <c r="Q66" s="13" t="s">
        <v>608</v>
      </c>
      <c r="R66" s="13" t="s">
        <v>572</v>
      </c>
      <c r="S66" s="13"/>
    </row>
    <row r="67" spans="1:19" ht="19.8" customHeight="1">
      <c r="A67" s="62"/>
      <c r="B67" s="62"/>
      <c r="C67" s="63"/>
      <c r="D67" s="63"/>
      <c r="E67" s="63"/>
      <c r="F67" s="63"/>
      <c r="G67" s="63"/>
      <c r="H67" s="63"/>
      <c r="I67" s="63"/>
      <c r="J67" s="62"/>
      <c r="K67" s="64" t="s">
        <v>492</v>
      </c>
      <c r="L67" s="46" t="s">
        <v>493</v>
      </c>
      <c r="M67" s="13" t="s">
        <v>646</v>
      </c>
      <c r="N67" s="13" t="s">
        <v>514</v>
      </c>
      <c r="O67" s="13" t="s">
        <v>512</v>
      </c>
      <c r="P67" s="13" t="s">
        <v>608</v>
      </c>
      <c r="Q67" s="13" t="s">
        <v>646</v>
      </c>
      <c r="R67" s="13" t="s">
        <v>647</v>
      </c>
      <c r="S67" s="13"/>
    </row>
    <row r="68" spans="1:19" ht="19.8" customHeight="1">
      <c r="A68" s="62"/>
      <c r="B68" s="62"/>
      <c r="C68" s="63"/>
      <c r="D68" s="63"/>
      <c r="E68" s="63"/>
      <c r="F68" s="63"/>
      <c r="G68" s="63"/>
      <c r="H68" s="63"/>
      <c r="I68" s="63"/>
      <c r="J68" s="62"/>
      <c r="K68" s="64"/>
      <c r="L68" s="46" t="s">
        <v>498</v>
      </c>
      <c r="M68" s="13" t="s">
        <v>648</v>
      </c>
      <c r="N68" s="13" t="s">
        <v>505</v>
      </c>
      <c r="O68" s="13" t="s">
        <v>517</v>
      </c>
      <c r="P68" s="13" t="s">
        <v>501</v>
      </c>
      <c r="Q68" s="13" t="s">
        <v>648</v>
      </c>
      <c r="R68" s="13" t="s">
        <v>640</v>
      </c>
      <c r="S68" s="13"/>
    </row>
    <row r="69" spans="1:19" ht="19.5" customHeight="1">
      <c r="A69" s="62"/>
      <c r="B69" s="62"/>
      <c r="C69" s="63"/>
      <c r="D69" s="63"/>
      <c r="E69" s="63"/>
      <c r="F69" s="63"/>
      <c r="G69" s="63"/>
      <c r="H69" s="63"/>
      <c r="I69" s="63"/>
      <c r="J69" s="62"/>
      <c r="K69" s="64"/>
      <c r="L69" s="46" t="s">
        <v>502</v>
      </c>
      <c r="M69" s="13" t="s">
        <v>649</v>
      </c>
      <c r="N69" s="13" t="s">
        <v>514</v>
      </c>
      <c r="O69" s="13" t="s">
        <v>650</v>
      </c>
      <c r="P69" s="13" t="s">
        <v>608</v>
      </c>
      <c r="Q69" s="13" t="s">
        <v>649</v>
      </c>
      <c r="R69" s="13" t="s">
        <v>640</v>
      </c>
      <c r="S69" s="13"/>
    </row>
    <row r="70" spans="1:19" ht="19.8" customHeight="1">
      <c r="A70" s="62"/>
      <c r="B70" s="62"/>
      <c r="C70" s="63"/>
      <c r="D70" s="63"/>
      <c r="E70" s="63"/>
      <c r="F70" s="63"/>
      <c r="G70" s="63"/>
      <c r="H70" s="63"/>
      <c r="I70" s="63"/>
      <c r="J70" s="62"/>
      <c r="K70" s="64" t="s">
        <v>506</v>
      </c>
      <c r="L70" s="46" t="s">
        <v>507</v>
      </c>
      <c r="M70" s="13" t="s">
        <v>608</v>
      </c>
      <c r="N70" s="13"/>
      <c r="O70" s="13" t="s">
        <v>608</v>
      </c>
      <c r="P70" s="13"/>
      <c r="Q70" s="13" t="s">
        <v>608</v>
      </c>
      <c r="R70" s="13" t="s">
        <v>572</v>
      </c>
      <c r="S70" s="13"/>
    </row>
    <row r="71" spans="1:19" ht="29.25" customHeight="1">
      <c r="A71" s="62"/>
      <c r="B71" s="62"/>
      <c r="C71" s="63"/>
      <c r="D71" s="63"/>
      <c r="E71" s="63"/>
      <c r="F71" s="63"/>
      <c r="G71" s="63"/>
      <c r="H71" s="63"/>
      <c r="I71" s="63"/>
      <c r="J71" s="62"/>
      <c r="K71" s="64"/>
      <c r="L71" s="46" t="s">
        <v>510</v>
      </c>
      <c r="M71" s="13" t="s">
        <v>651</v>
      </c>
      <c r="N71" s="13" t="s">
        <v>514</v>
      </c>
      <c r="O71" s="13" t="s">
        <v>512</v>
      </c>
      <c r="P71" s="13" t="s">
        <v>608</v>
      </c>
      <c r="Q71" s="13" t="s">
        <v>651</v>
      </c>
      <c r="R71" s="13" t="s">
        <v>652</v>
      </c>
      <c r="S71" s="13"/>
    </row>
    <row r="72" spans="1:19" ht="19.8" customHeight="1">
      <c r="A72" s="62"/>
      <c r="B72" s="62"/>
      <c r="C72" s="63"/>
      <c r="D72" s="63"/>
      <c r="E72" s="63"/>
      <c r="F72" s="63"/>
      <c r="G72" s="63"/>
      <c r="H72" s="63"/>
      <c r="I72" s="63"/>
      <c r="J72" s="62"/>
      <c r="K72" s="64"/>
      <c r="L72" s="46" t="s">
        <v>515</v>
      </c>
      <c r="M72" s="13" t="s">
        <v>653</v>
      </c>
      <c r="N72" s="13" t="s">
        <v>514</v>
      </c>
      <c r="O72" s="13" t="s">
        <v>634</v>
      </c>
      <c r="P72" s="13" t="s">
        <v>608</v>
      </c>
      <c r="Q72" s="13" t="s">
        <v>653</v>
      </c>
      <c r="R72" s="13" t="s">
        <v>632</v>
      </c>
      <c r="S72" s="13"/>
    </row>
    <row r="73" spans="1:19" ht="19.8" customHeight="1">
      <c r="A73" s="62"/>
      <c r="B73" s="62"/>
      <c r="C73" s="63"/>
      <c r="D73" s="63"/>
      <c r="E73" s="63"/>
      <c r="F73" s="63"/>
      <c r="G73" s="63"/>
      <c r="H73" s="63"/>
      <c r="I73" s="63"/>
      <c r="J73" s="62"/>
      <c r="K73" s="64"/>
      <c r="L73" s="46" t="s">
        <v>518</v>
      </c>
      <c r="M73" s="13" t="s">
        <v>654</v>
      </c>
      <c r="N73" s="13" t="s">
        <v>514</v>
      </c>
      <c r="O73" s="13" t="s">
        <v>634</v>
      </c>
      <c r="P73" s="13" t="s">
        <v>608</v>
      </c>
      <c r="Q73" s="13" t="s">
        <v>654</v>
      </c>
      <c r="R73" s="13" t="s">
        <v>655</v>
      </c>
      <c r="S73" s="13"/>
    </row>
    <row r="74" spans="1:19" ht="19.8" customHeight="1">
      <c r="A74" s="62"/>
      <c r="B74" s="62"/>
      <c r="C74" s="63"/>
      <c r="D74" s="63"/>
      <c r="E74" s="63"/>
      <c r="F74" s="63"/>
      <c r="G74" s="63"/>
      <c r="H74" s="63"/>
      <c r="I74" s="63"/>
      <c r="J74" s="62"/>
      <c r="K74" s="46" t="s">
        <v>519</v>
      </c>
      <c r="L74" s="46" t="s">
        <v>520</v>
      </c>
      <c r="M74" s="13" t="s">
        <v>638</v>
      </c>
      <c r="N74" s="13" t="s">
        <v>497</v>
      </c>
      <c r="O74" s="13" t="s">
        <v>581</v>
      </c>
      <c r="P74" s="13" t="s">
        <v>501</v>
      </c>
      <c r="Q74" s="13" t="s">
        <v>639</v>
      </c>
      <c r="R74" s="13" t="s">
        <v>599</v>
      </c>
      <c r="S74" s="13"/>
    </row>
    <row r="75" spans="1:19" ht="19.8" customHeight="1">
      <c r="A75" s="62" t="s">
        <v>656</v>
      </c>
      <c r="B75" s="62" t="s">
        <v>657</v>
      </c>
      <c r="C75" s="63">
        <v>105.41866400000001</v>
      </c>
      <c r="D75" s="63">
        <v>105.41866400000001</v>
      </c>
      <c r="E75" s="63"/>
      <c r="F75" s="63"/>
      <c r="G75" s="63"/>
      <c r="H75" s="63">
        <v>105.41866400000001</v>
      </c>
      <c r="I75" s="63"/>
      <c r="J75" s="62" t="s">
        <v>1</v>
      </c>
      <c r="K75" s="62" t="s">
        <v>484</v>
      </c>
      <c r="L75" s="13" t="s">
        <v>485</v>
      </c>
      <c r="M75" s="13" t="s">
        <v>584</v>
      </c>
      <c r="N75" s="13" t="s">
        <v>489</v>
      </c>
      <c r="O75" s="13" t="s">
        <v>658</v>
      </c>
      <c r="P75" s="13" t="s">
        <v>488</v>
      </c>
      <c r="Q75" s="13" t="s">
        <v>618</v>
      </c>
      <c r="R75" s="13" t="s">
        <v>619</v>
      </c>
      <c r="S75" s="13"/>
    </row>
    <row r="76" spans="1:19" ht="19.8" customHeight="1">
      <c r="A76" s="62"/>
      <c r="B76" s="62"/>
      <c r="C76" s="63"/>
      <c r="D76" s="63"/>
      <c r="E76" s="63"/>
      <c r="F76" s="63"/>
      <c r="G76" s="63"/>
      <c r="H76" s="63"/>
      <c r="I76" s="63"/>
      <c r="J76" s="62"/>
      <c r="K76" s="62"/>
      <c r="L76" s="13" t="s">
        <v>490</v>
      </c>
      <c r="M76" s="13"/>
      <c r="N76" s="13"/>
      <c r="O76" s="13"/>
      <c r="P76" s="13"/>
      <c r="Q76" s="13"/>
      <c r="R76" s="13"/>
      <c r="S76" s="13"/>
    </row>
    <row r="77" spans="1:19" ht="19.8" customHeight="1">
      <c r="A77" s="62"/>
      <c r="B77" s="62"/>
      <c r="C77" s="63"/>
      <c r="D77" s="63"/>
      <c r="E77" s="63"/>
      <c r="F77" s="63"/>
      <c r="G77" s="63"/>
      <c r="H77" s="63"/>
      <c r="I77" s="63"/>
      <c r="J77" s="62"/>
      <c r="K77" s="62"/>
      <c r="L77" s="13" t="s">
        <v>491</v>
      </c>
      <c r="M77" s="13"/>
      <c r="N77" s="13"/>
      <c r="O77" s="13"/>
      <c r="P77" s="13"/>
      <c r="Q77" s="13"/>
      <c r="R77" s="13"/>
      <c r="S77" s="13"/>
    </row>
    <row r="78" spans="1:19" ht="19.8" customHeight="1">
      <c r="A78" s="62"/>
      <c r="B78" s="62"/>
      <c r="C78" s="63"/>
      <c r="D78" s="63"/>
      <c r="E78" s="63"/>
      <c r="F78" s="63"/>
      <c r="G78" s="63"/>
      <c r="H78" s="63"/>
      <c r="I78" s="63"/>
      <c r="J78" s="62"/>
      <c r="K78" s="64" t="s">
        <v>492</v>
      </c>
      <c r="L78" s="64" t="s">
        <v>493</v>
      </c>
      <c r="M78" s="13" t="s">
        <v>659</v>
      </c>
      <c r="N78" s="13" t="s">
        <v>497</v>
      </c>
      <c r="O78" s="13" t="s">
        <v>594</v>
      </c>
      <c r="P78" s="13" t="s">
        <v>496</v>
      </c>
      <c r="Q78" s="13" t="s">
        <v>660</v>
      </c>
      <c r="R78" s="13" t="s">
        <v>661</v>
      </c>
      <c r="S78" s="13"/>
    </row>
    <row r="79" spans="1:19" ht="19.8" customHeight="1">
      <c r="A79" s="62"/>
      <c r="B79" s="62"/>
      <c r="C79" s="63"/>
      <c r="D79" s="63"/>
      <c r="E79" s="63"/>
      <c r="F79" s="63"/>
      <c r="G79" s="63"/>
      <c r="H79" s="63"/>
      <c r="I79" s="63"/>
      <c r="J79" s="62"/>
      <c r="K79" s="64"/>
      <c r="L79" s="64"/>
      <c r="M79" s="13" t="s">
        <v>662</v>
      </c>
      <c r="N79" s="13" t="s">
        <v>497</v>
      </c>
      <c r="O79" s="13" t="s">
        <v>663</v>
      </c>
      <c r="P79" s="13" t="s">
        <v>496</v>
      </c>
      <c r="Q79" s="13" t="s">
        <v>664</v>
      </c>
      <c r="R79" s="13" t="s">
        <v>665</v>
      </c>
      <c r="S79" s="13"/>
    </row>
    <row r="80" spans="1:19" ht="19.5" customHeight="1">
      <c r="A80" s="62"/>
      <c r="B80" s="62"/>
      <c r="C80" s="63"/>
      <c r="D80" s="63"/>
      <c r="E80" s="63"/>
      <c r="F80" s="63"/>
      <c r="G80" s="63"/>
      <c r="H80" s="63"/>
      <c r="I80" s="63"/>
      <c r="J80" s="62"/>
      <c r="K80" s="64"/>
      <c r="L80" s="64" t="s">
        <v>498</v>
      </c>
      <c r="M80" s="13" t="s">
        <v>666</v>
      </c>
      <c r="N80" s="13" t="s">
        <v>505</v>
      </c>
      <c r="O80" s="13" t="s">
        <v>517</v>
      </c>
      <c r="P80" s="13" t="s">
        <v>501</v>
      </c>
      <c r="Q80" s="13" t="s">
        <v>667</v>
      </c>
      <c r="R80" s="13" t="s">
        <v>668</v>
      </c>
      <c r="S80" s="13"/>
    </row>
    <row r="81" spans="1:19" ht="19.5" customHeight="1">
      <c r="A81" s="62"/>
      <c r="B81" s="62"/>
      <c r="C81" s="63"/>
      <c r="D81" s="63"/>
      <c r="E81" s="63"/>
      <c r="F81" s="63"/>
      <c r="G81" s="63"/>
      <c r="H81" s="63"/>
      <c r="I81" s="63"/>
      <c r="J81" s="62"/>
      <c r="K81" s="64"/>
      <c r="L81" s="64"/>
      <c r="M81" s="13" t="s">
        <v>669</v>
      </c>
      <c r="N81" s="13" t="s">
        <v>505</v>
      </c>
      <c r="O81" s="13" t="s">
        <v>517</v>
      </c>
      <c r="P81" s="13" t="s">
        <v>501</v>
      </c>
      <c r="Q81" s="13" t="s">
        <v>670</v>
      </c>
      <c r="R81" s="13" t="s">
        <v>668</v>
      </c>
      <c r="S81" s="13"/>
    </row>
    <row r="82" spans="1:19" ht="19.8" customHeight="1">
      <c r="A82" s="62"/>
      <c r="B82" s="62"/>
      <c r="C82" s="63"/>
      <c r="D82" s="63"/>
      <c r="E82" s="63"/>
      <c r="F82" s="63"/>
      <c r="G82" s="63"/>
      <c r="H82" s="63"/>
      <c r="I82" s="63"/>
      <c r="J82" s="62"/>
      <c r="K82" s="64"/>
      <c r="L82" s="64" t="s">
        <v>502</v>
      </c>
      <c r="M82" s="13" t="s">
        <v>671</v>
      </c>
      <c r="N82" s="13" t="s">
        <v>505</v>
      </c>
      <c r="O82" s="13" t="s">
        <v>517</v>
      </c>
      <c r="P82" s="13" t="s">
        <v>501</v>
      </c>
      <c r="Q82" s="13" t="s">
        <v>672</v>
      </c>
      <c r="R82" s="13" t="s">
        <v>673</v>
      </c>
      <c r="S82" s="13"/>
    </row>
    <row r="83" spans="1:19" ht="19.5" customHeight="1">
      <c r="A83" s="62"/>
      <c r="B83" s="62"/>
      <c r="C83" s="63"/>
      <c r="D83" s="63"/>
      <c r="E83" s="63"/>
      <c r="F83" s="63"/>
      <c r="G83" s="63"/>
      <c r="H83" s="63"/>
      <c r="I83" s="63"/>
      <c r="J83" s="62"/>
      <c r="K83" s="64"/>
      <c r="L83" s="64"/>
      <c r="M83" s="13" t="s">
        <v>674</v>
      </c>
      <c r="N83" s="13" t="s">
        <v>505</v>
      </c>
      <c r="O83" s="13" t="s">
        <v>517</v>
      </c>
      <c r="P83" s="13" t="s">
        <v>501</v>
      </c>
      <c r="Q83" s="13" t="s">
        <v>675</v>
      </c>
      <c r="R83" s="13" t="s">
        <v>673</v>
      </c>
      <c r="S83" s="13"/>
    </row>
    <row r="84" spans="1:19" ht="19.8" customHeight="1">
      <c r="A84" s="62"/>
      <c r="B84" s="62"/>
      <c r="C84" s="63"/>
      <c r="D84" s="63"/>
      <c r="E84" s="63"/>
      <c r="F84" s="63"/>
      <c r="G84" s="63"/>
      <c r="H84" s="63"/>
      <c r="I84" s="63"/>
      <c r="J84" s="62"/>
      <c r="K84" s="64" t="s">
        <v>506</v>
      </c>
      <c r="L84" s="46" t="s">
        <v>507</v>
      </c>
      <c r="M84" s="13"/>
      <c r="N84" s="13"/>
      <c r="O84" s="13"/>
      <c r="P84" s="13"/>
      <c r="Q84" s="13"/>
      <c r="R84" s="13"/>
      <c r="S84" s="13"/>
    </row>
    <row r="85" spans="1:19" ht="19.8" customHeight="1">
      <c r="A85" s="62"/>
      <c r="B85" s="62"/>
      <c r="C85" s="63"/>
      <c r="D85" s="63"/>
      <c r="E85" s="63"/>
      <c r="F85" s="63"/>
      <c r="G85" s="63"/>
      <c r="H85" s="63"/>
      <c r="I85" s="63"/>
      <c r="J85" s="62"/>
      <c r="K85" s="64"/>
      <c r="L85" s="46" t="s">
        <v>510</v>
      </c>
      <c r="M85" s="13" t="s">
        <v>676</v>
      </c>
      <c r="N85" s="13" t="s">
        <v>514</v>
      </c>
      <c r="O85" s="13" t="s">
        <v>512</v>
      </c>
      <c r="P85" s="13" t="s">
        <v>572</v>
      </c>
      <c r="Q85" s="13" t="s">
        <v>677</v>
      </c>
      <c r="R85" s="13" t="s">
        <v>632</v>
      </c>
      <c r="S85" s="13"/>
    </row>
    <row r="86" spans="1:19" ht="19.8" customHeight="1">
      <c r="A86" s="62"/>
      <c r="B86" s="62"/>
      <c r="C86" s="63"/>
      <c r="D86" s="63"/>
      <c r="E86" s="63"/>
      <c r="F86" s="63"/>
      <c r="G86" s="63"/>
      <c r="H86" s="63"/>
      <c r="I86" s="63"/>
      <c r="J86" s="62"/>
      <c r="K86" s="64"/>
      <c r="L86" s="46" t="s">
        <v>515</v>
      </c>
      <c r="M86" s="13" t="s">
        <v>678</v>
      </c>
      <c r="N86" s="13" t="s">
        <v>514</v>
      </c>
      <c r="O86" s="13" t="s">
        <v>634</v>
      </c>
      <c r="P86" s="13" t="s">
        <v>572</v>
      </c>
      <c r="Q86" s="13" t="s">
        <v>678</v>
      </c>
      <c r="R86" s="13" t="s">
        <v>632</v>
      </c>
      <c r="S86" s="13"/>
    </row>
    <row r="87" spans="1:19" ht="19.8" customHeight="1">
      <c r="A87" s="62"/>
      <c r="B87" s="62"/>
      <c r="C87" s="63"/>
      <c r="D87" s="63"/>
      <c r="E87" s="63"/>
      <c r="F87" s="63"/>
      <c r="G87" s="63"/>
      <c r="H87" s="63"/>
      <c r="I87" s="63"/>
      <c r="J87" s="62"/>
      <c r="K87" s="64"/>
      <c r="L87" s="46" t="s">
        <v>518</v>
      </c>
      <c r="M87" s="13" t="s">
        <v>679</v>
      </c>
      <c r="N87" s="13" t="s">
        <v>514</v>
      </c>
      <c r="O87" s="13" t="s">
        <v>634</v>
      </c>
      <c r="P87" s="13" t="s">
        <v>572</v>
      </c>
      <c r="Q87" s="13" t="s">
        <v>679</v>
      </c>
      <c r="R87" s="13" t="s">
        <v>632</v>
      </c>
      <c r="S87" s="13"/>
    </row>
    <row r="88" spans="1:19" ht="19.8" customHeight="1">
      <c r="A88" s="62"/>
      <c r="B88" s="62"/>
      <c r="C88" s="63"/>
      <c r="D88" s="63"/>
      <c r="E88" s="63"/>
      <c r="F88" s="63"/>
      <c r="G88" s="63"/>
      <c r="H88" s="63"/>
      <c r="I88" s="63"/>
      <c r="J88" s="62"/>
      <c r="K88" s="46" t="s">
        <v>519</v>
      </c>
      <c r="L88" s="46" t="s">
        <v>520</v>
      </c>
      <c r="M88" s="13" t="s">
        <v>638</v>
      </c>
      <c r="N88" s="13" t="s">
        <v>497</v>
      </c>
      <c r="O88" s="13" t="s">
        <v>581</v>
      </c>
      <c r="P88" s="13" t="s">
        <v>501</v>
      </c>
      <c r="Q88" s="13" t="s">
        <v>639</v>
      </c>
      <c r="R88" s="13" t="s">
        <v>640</v>
      </c>
      <c r="S88" s="13"/>
    </row>
    <row r="89" spans="1:19" ht="19.8" customHeight="1">
      <c r="A89" s="62" t="s">
        <v>680</v>
      </c>
      <c r="B89" s="62" t="s">
        <v>681</v>
      </c>
      <c r="C89" s="63">
        <v>116.091646</v>
      </c>
      <c r="D89" s="63">
        <v>116.091646</v>
      </c>
      <c r="E89" s="63"/>
      <c r="F89" s="63"/>
      <c r="G89" s="63"/>
      <c r="H89" s="63">
        <v>116.091646</v>
      </c>
      <c r="I89" s="63"/>
      <c r="J89" s="62" t="s">
        <v>682</v>
      </c>
      <c r="K89" s="62" t="s">
        <v>484</v>
      </c>
      <c r="L89" s="13" t="s">
        <v>485</v>
      </c>
      <c r="M89" s="13" t="s">
        <v>535</v>
      </c>
      <c r="N89" s="13" t="s">
        <v>489</v>
      </c>
      <c r="O89" s="13" t="s">
        <v>683</v>
      </c>
      <c r="P89" s="13" t="s">
        <v>488</v>
      </c>
      <c r="Q89" s="13" t="s">
        <v>684</v>
      </c>
      <c r="R89" s="13" t="s">
        <v>685</v>
      </c>
      <c r="S89" s="13"/>
    </row>
    <row r="90" spans="1:19" ht="19.8" customHeight="1">
      <c r="A90" s="62"/>
      <c r="B90" s="62"/>
      <c r="C90" s="63"/>
      <c r="D90" s="63"/>
      <c r="E90" s="63"/>
      <c r="F90" s="63"/>
      <c r="G90" s="63"/>
      <c r="H90" s="63"/>
      <c r="I90" s="63"/>
      <c r="J90" s="62"/>
      <c r="K90" s="62"/>
      <c r="L90" s="13" t="s">
        <v>490</v>
      </c>
      <c r="M90" s="13"/>
      <c r="N90" s="13"/>
      <c r="O90" s="13"/>
      <c r="P90" s="13"/>
      <c r="Q90" s="13"/>
      <c r="R90" s="13"/>
      <c r="S90" s="13"/>
    </row>
    <row r="91" spans="1:19" ht="19.8" customHeight="1">
      <c r="A91" s="62"/>
      <c r="B91" s="62"/>
      <c r="C91" s="63"/>
      <c r="D91" s="63"/>
      <c r="E91" s="63"/>
      <c r="F91" s="63"/>
      <c r="G91" s="63"/>
      <c r="H91" s="63"/>
      <c r="I91" s="63"/>
      <c r="J91" s="62"/>
      <c r="K91" s="62"/>
      <c r="L91" s="13" t="s">
        <v>491</v>
      </c>
      <c r="M91" s="13"/>
      <c r="N91" s="13"/>
      <c r="O91" s="13"/>
      <c r="P91" s="13"/>
      <c r="Q91" s="13"/>
      <c r="R91" s="13"/>
      <c r="S91" s="13"/>
    </row>
    <row r="92" spans="1:19" ht="19.8" customHeight="1">
      <c r="A92" s="62"/>
      <c r="B92" s="62"/>
      <c r="C92" s="63"/>
      <c r="D92" s="63"/>
      <c r="E92" s="63"/>
      <c r="F92" s="63"/>
      <c r="G92" s="63"/>
      <c r="H92" s="63"/>
      <c r="I92" s="63"/>
      <c r="J92" s="62"/>
      <c r="K92" s="64" t="s">
        <v>492</v>
      </c>
      <c r="L92" s="46" t="s">
        <v>493</v>
      </c>
      <c r="M92" s="13" t="s">
        <v>686</v>
      </c>
      <c r="N92" s="13" t="s">
        <v>497</v>
      </c>
      <c r="O92" s="13" t="s">
        <v>687</v>
      </c>
      <c r="P92" s="13" t="s">
        <v>688</v>
      </c>
      <c r="Q92" s="13" t="s">
        <v>689</v>
      </c>
      <c r="R92" s="13" t="s">
        <v>690</v>
      </c>
      <c r="S92" s="13"/>
    </row>
    <row r="93" spans="1:19" ht="19.8" customHeight="1">
      <c r="A93" s="62"/>
      <c r="B93" s="62"/>
      <c r="C93" s="63"/>
      <c r="D93" s="63"/>
      <c r="E93" s="63"/>
      <c r="F93" s="63"/>
      <c r="G93" s="63"/>
      <c r="H93" s="63"/>
      <c r="I93" s="63"/>
      <c r="J93" s="62"/>
      <c r="K93" s="64"/>
      <c r="L93" s="46" t="s">
        <v>498</v>
      </c>
      <c r="M93" s="13" t="s">
        <v>691</v>
      </c>
      <c r="N93" s="13" t="s">
        <v>497</v>
      </c>
      <c r="O93" s="13" t="s">
        <v>189</v>
      </c>
      <c r="P93" s="13" t="s">
        <v>501</v>
      </c>
      <c r="Q93" s="13" t="s">
        <v>692</v>
      </c>
      <c r="R93" s="13" t="s">
        <v>685</v>
      </c>
      <c r="S93" s="13"/>
    </row>
    <row r="94" spans="1:19" ht="19.8" customHeight="1">
      <c r="A94" s="62"/>
      <c r="B94" s="62"/>
      <c r="C94" s="63"/>
      <c r="D94" s="63"/>
      <c r="E94" s="63"/>
      <c r="F94" s="63"/>
      <c r="G94" s="63"/>
      <c r="H94" s="63"/>
      <c r="I94" s="63"/>
      <c r="J94" s="62"/>
      <c r="K94" s="64"/>
      <c r="L94" s="46" t="s">
        <v>502</v>
      </c>
      <c r="M94" s="13" t="s">
        <v>693</v>
      </c>
      <c r="N94" s="13" t="s">
        <v>505</v>
      </c>
      <c r="O94" s="13" t="s">
        <v>517</v>
      </c>
      <c r="P94" s="13" t="s">
        <v>501</v>
      </c>
      <c r="Q94" s="13" t="s">
        <v>694</v>
      </c>
      <c r="R94" s="13" t="s">
        <v>685</v>
      </c>
      <c r="S94" s="13"/>
    </row>
    <row r="95" spans="1:19" ht="19.8" customHeight="1">
      <c r="A95" s="62"/>
      <c r="B95" s="62"/>
      <c r="C95" s="63"/>
      <c r="D95" s="63"/>
      <c r="E95" s="63"/>
      <c r="F95" s="63"/>
      <c r="G95" s="63"/>
      <c r="H95" s="63"/>
      <c r="I95" s="63"/>
      <c r="J95" s="62"/>
      <c r="K95" s="64" t="s">
        <v>506</v>
      </c>
      <c r="L95" s="46" t="s">
        <v>507</v>
      </c>
      <c r="M95" s="13" t="s">
        <v>695</v>
      </c>
      <c r="N95" s="13" t="s">
        <v>514</v>
      </c>
      <c r="O95" s="13" t="s">
        <v>607</v>
      </c>
      <c r="P95" s="13" t="s">
        <v>572</v>
      </c>
      <c r="Q95" s="13" t="s">
        <v>696</v>
      </c>
      <c r="R95" s="13" t="s">
        <v>690</v>
      </c>
      <c r="S95" s="13"/>
    </row>
    <row r="96" spans="1:19" ht="19.8" customHeight="1">
      <c r="A96" s="62"/>
      <c r="B96" s="62"/>
      <c r="C96" s="63"/>
      <c r="D96" s="63"/>
      <c r="E96" s="63"/>
      <c r="F96" s="63"/>
      <c r="G96" s="63"/>
      <c r="H96" s="63"/>
      <c r="I96" s="63"/>
      <c r="J96" s="62"/>
      <c r="K96" s="64"/>
      <c r="L96" s="46" t="s">
        <v>510</v>
      </c>
      <c r="M96" s="13" t="s">
        <v>697</v>
      </c>
      <c r="N96" s="13" t="s">
        <v>505</v>
      </c>
      <c r="O96" s="13" t="s">
        <v>698</v>
      </c>
      <c r="P96" s="13" t="s">
        <v>699</v>
      </c>
      <c r="Q96" s="13" t="s">
        <v>700</v>
      </c>
      <c r="R96" s="13" t="s">
        <v>690</v>
      </c>
      <c r="S96" s="13"/>
    </row>
    <row r="97" spans="1:19" ht="19.8" customHeight="1">
      <c r="A97" s="62"/>
      <c r="B97" s="62"/>
      <c r="C97" s="63"/>
      <c r="D97" s="63"/>
      <c r="E97" s="63"/>
      <c r="F97" s="63"/>
      <c r="G97" s="63"/>
      <c r="H97" s="63"/>
      <c r="I97" s="63"/>
      <c r="J97" s="62"/>
      <c r="K97" s="64"/>
      <c r="L97" s="46" t="s">
        <v>515</v>
      </c>
      <c r="M97" s="13" t="s">
        <v>701</v>
      </c>
      <c r="N97" s="13" t="s">
        <v>514</v>
      </c>
      <c r="O97" s="13" t="s">
        <v>634</v>
      </c>
      <c r="P97" s="13" t="s">
        <v>572</v>
      </c>
      <c r="Q97" s="13" t="s">
        <v>701</v>
      </c>
      <c r="R97" s="13" t="s">
        <v>685</v>
      </c>
      <c r="S97" s="13"/>
    </row>
    <row r="98" spans="1:19" ht="19.8" customHeight="1">
      <c r="A98" s="62"/>
      <c r="B98" s="62"/>
      <c r="C98" s="63"/>
      <c r="D98" s="63"/>
      <c r="E98" s="63"/>
      <c r="F98" s="63"/>
      <c r="G98" s="63"/>
      <c r="H98" s="63"/>
      <c r="I98" s="63"/>
      <c r="J98" s="62"/>
      <c r="K98" s="64"/>
      <c r="L98" s="46" t="s">
        <v>518</v>
      </c>
      <c r="M98" s="13"/>
      <c r="N98" s="13"/>
      <c r="O98" s="13"/>
      <c r="P98" s="13"/>
      <c r="Q98" s="13"/>
      <c r="R98" s="13"/>
      <c r="S98" s="13"/>
    </row>
    <row r="99" spans="1:19" ht="19.8" customHeight="1">
      <c r="A99" s="62"/>
      <c r="B99" s="62"/>
      <c r="C99" s="63"/>
      <c r="D99" s="63"/>
      <c r="E99" s="63"/>
      <c r="F99" s="63"/>
      <c r="G99" s="63"/>
      <c r="H99" s="63"/>
      <c r="I99" s="63"/>
      <c r="J99" s="62"/>
      <c r="K99" s="46" t="s">
        <v>519</v>
      </c>
      <c r="L99" s="46" t="s">
        <v>520</v>
      </c>
      <c r="M99" s="13" t="s">
        <v>580</v>
      </c>
      <c r="N99" s="13" t="s">
        <v>497</v>
      </c>
      <c r="O99" s="13" t="s">
        <v>581</v>
      </c>
      <c r="P99" s="13" t="s">
        <v>501</v>
      </c>
      <c r="Q99" s="13" t="s">
        <v>582</v>
      </c>
      <c r="R99" s="13" t="s">
        <v>690</v>
      </c>
      <c r="S99" s="13"/>
    </row>
    <row r="100" spans="1:19" ht="16.350000000000001" customHeight="1">
      <c r="A100" s="59" t="s">
        <v>318</v>
      </c>
      <c r="B100" s="59"/>
      <c r="C100" s="59"/>
      <c r="D100" s="59"/>
      <c r="E100" s="59"/>
      <c r="F100" s="59"/>
      <c r="G100" s="59"/>
      <c r="H100" s="59"/>
    </row>
  </sheetData>
  <mergeCells count="114">
    <mergeCell ref="A2:S2"/>
    <mergeCell ref="A3:S3"/>
    <mergeCell ref="Q4:S4"/>
    <mergeCell ref="A5:A7"/>
    <mergeCell ref="B5:B7"/>
    <mergeCell ref="C5:I5"/>
    <mergeCell ref="H6:I6"/>
    <mergeCell ref="H8:H20"/>
    <mergeCell ref="C6:C7"/>
    <mergeCell ref="D6:G6"/>
    <mergeCell ref="A8:A20"/>
    <mergeCell ref="B8:B20"/>
    <mergeCell ref="C8:C20"/>
    <mergeCell ref="D8:D20"/>
    <mergeCell ref="F8:F20"/>
    <mergeCell ref="G8:G20"/>
    <mergeCell ref="E8:E20"/>
    <mergeCell ref="L12:L13"/>
    <mergeCell ref="J5:J7"/>
    <mergeCell ref="K5:S6"/>
    <mergeCell ref="I8:I20"/>
    <mergeCell ref="J8:J20"/>
    <mergeCell ref="K8:K10"/>
    <mergeCell ref="K11:K14"/>
    <mergeCell ref="K15:K19"/>
    <mergeCell ref="J39:J52"/>
    <mergeCell ref="G53:G63"/>
    <mergeCell ref="H53:H63"/>
    <mergeCell ref="I21:I38"/>
    <mergeCell ref="J21:J38"/>
    <mergeCell ref="A53:A63"/>
    <mergeCell ref="B53:B63"/>
    <mergeCell ref="C53:C63"/>
    <mergeCell ref="D53:D63"/>
    <mergeCell ref="E39:E52"/>
    <mergeCell ref="B21:B38"/>
    <mergeCell ref="C21:C38"/>
    <mergeCell ref="D21:D38"/>
    <mergeCell ref="H21:H38"/>
    <mergeCell ref="F21:F38"/>
    <mergeCell ref="I53:I63"/>
    <mergeCell ref="G39:G52"/>
    <mergeCell ref="H39:H52"/>
    <mergeCell ref="G21:G38"/>
    <mergeCell ref="G75:G88"/>
    <mergeCell ref="H75:H88"/>
    <mergeCell ref="E21:E38"/>
    <mergeCell ref="I39:I52"/>
    <mergeCell ref="A39:A52"/>
    <mergeCell ref="B39:B52"/>
    <mergeCell ref="C39:C52"/>
    <mergeCell ref="D39:D52"/>
    <mergeCell ref="F39:F52"/>
    <mergeCell ref="A21:A38"/>
    <mergeCell ref="B64:B74"/>
    <mergeCell ref="C64:C74"/>
    <mergeCell ref="D64:D74"/>
    <mergeCell ref="E53:E63"/>
    <mergeCell ref="F53:F63"/>
    <mergeCell ref="K95:K98"/>
    <mergeCell ref="K75:K77"/>
    <mergeCell ref="K78:K83"/>
    <mergeCell ref="F89:F99"/>
    <mergeCell ref="G89:G99"/>
    <mergeCell ref="G64:G74"/>
    <mergeCell ref="E64:E74"/>
    <mergeCell ref="F64:F74"/>
    <mergeCell ref="A75:A88"/>
    <mergeCell ref="B75:B88"/>
    <mergeCell ref="C75:C88"/>
    <mergeCell ref="F75:F88"/>
    <mergeCell ref="D75:D88"/>
    <mergeCell ref="E75:E88"/>
    <mergeCell ref="A64:A74"/>
    <mergeCell ref="K84:K87"/>
    <mergeCell ref="I89:I99"/>
    <mergeCell ref="J64:J74"/>
    <mergeCell ref="K64:K66"/>
    <mergeCell ref="K67:K69"/>
    <mergeCell ref="K70:K73"/>
    <mergeCell ref="J89:J99"/>
    <mergeCell ref="J75:J88"/>
    <mergeCell ref="I75:I88"/>
    <mergeCell ref="K89:K91"/>
    <mergeCell ref="A100:H100"/>
    <mergeCell ref="A89:A99"/>
    <mergeCell ref="B89:B99"/>
    <mergeCell ref="C89:C99"/>
    <mergeCell ref="D89:D99"/>
    <mergeCell ref="E89:E99"/>
    <mergeCell ref="H89:H99"/>
    <mergeCell ref="K59:K62"/>
    <mergeCell ref="K53:K55"/>
    <mergeCell ref="K56:K58"/>
    <mergeCell ref="H64:H74"/>
    <mergeCell ref="I64:I74"/>
    <mergeCell ref="J53:J63"/>
    <mergeCell ref="K92:K94"/>
    <mergeCell ref="L16:L17"/>
    <mergeCell ref="L46:L47"/>
    <mergeCell ref="K48:K51"/>
    <mergeCell ref="K39:K41"/>
    <mergeCell ref="K42:K47"/>
    <mergeCell ref="L42:L43"/>
    <mergeCell ref="L78:L79"/>
    <mergeCell ref="L80:L81"/>
    <mergeCell ref="L82:L83"/>
    <mergeCell ref="L32:L33"/>
    <mergeCell ref="L44:L45"/>
    <mergeCell ref="K21:K23"/>
    <mergeCell ref="K24:K33"/>
    <mergeCell ref="K34:K37"/>
    <mergeCell ref="L24:L25"/>
    <mergeCell ref="L26:L31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D29" sqref="D29"/>
    </sheetView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4"/>
      <c r="H1" s="8" t="s">
        <v>30</v>
      </c>
    </row>
    <row r="2" spans="1:8" ht="24.15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25.05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7.850000000000001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2" customHeight="1">
      <c r="A6" s="11" t="s">
        <v>40</v>
      </c>
      <c r="B6" s="12">
        <f>565.9952+796.92</f>
        <v>1362.9151999999999</v>
      </c>
      <c r="C6" s="13" t="s">
        <v>41</v>
      </c>
      <c r="D6" s="14"/>
      <c r="E6" s="11" t="s">
        <v>42</v>
      </c>
      <c r="F6" s="15">
        <f>530.9952+93.97</f>
        <v>624.96519999999998</v>
      </c>
      <c r="G6" s="13" t="s">
        <v>43</v>
      </c>
      <c r="H6" s="12">
        <v>512.16999999999996</v>
      </c>
    </row>
    <row r="7" spans="1:8" ht="16.2" customHeight="1">
      <c r="A7" s="13" t="s">
        <v>44</v>
      </c>
      <c r="B7" s="12">
        <f>565.9952+396.92</f>
        <v>962.91519999999991</v>
      </c>
      <c r="C7" s="13" t="s">
        <v>45</v>
      </c>
      <c r="D7" s="14"/>
      <c r="E7" s="13" t="s">
        <v>46</v>
      </c>
      <c r="F7" s="12">
        <f>481.2552+83.98</f>
        <v>565.23519999999996</v>
      </c>
      <c r="G7" s="13" t="s">
        <v>47</v>
      </c>
      <c r="H7" s="12">
        <f>42.54+712.95</f>
        <v>755.49</v>
      </c>
    </row>
    <row r="8" spans="1:8" ht="16.2" customHeight="1">
      <c r="A8" s="11" t="s">
        <v>48</v>
      </c>
      <c r="B8" s="12">
        <v>400</v>
      </c>
      <c r="C8" s="13" t="s">
        <v>49</v>
      </c>
      <c r="D8" s="14"/>
      <c r="E8" s="13" t="s">
        <v>50</v>
      </c>
      <c r="F8" s="12">
        <f>49.74+10</f>
        <v>59.74</v>
      </c>
      <c r="G8" s="13" t="s">
        <v>51</v>
      </c>
      <c r="H8" s="12"/>
    </row>
    <row r="9" spans="1:8" ht="16.2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2" customHeight="1">
      <c r="A10" s="13" t="s">
        <v>56</v>
      </c>
      <c r="B10" s="12"/>
      <c r="C10" s="13" t="s">
        <v>57</v>
      </c>
      <c r="D10" s="14"/>
      <c r="E10" s="11" t="s">
        <v>58</v>
      </c>
      <c r="F10" s="15">
        <f>35+702.95</f>
        <v>737.95</v>
      </c>
      <c r="G10" s="13" t="s">
        <v>59</v>
      </c>
      <c r="H10" s="12">
        <v>60.256025999999999</v>
      </c>
    </row>
    <row r="11" spans="1:8" ht="16.2" customHeight="1">
      <c r="A11" s="13" t="s">
        <v>60</v>
      </c>
      <c r="B11" s="12"/>
      <c r="C11" s="13" t="s">
        <v>61</v>
      </c>
      <c r="D11" s="14"/>
      <c r="E11" s="13" t="s">
        <v>62</v>
      </c>
      <c r="F11" s="12"/>
      <c r="G11" s="13" t="s">
        <v>63</v>
      </c>
      <c r="H11" s="12"/>
    </row>
    <row r="12" spans="1:8" ht="16.2" customHeight="1">
      <c r="A12" s="13" t="s">
        <v>64</v>
      </c>
      <c r="B12" s="12"/>
      <c r="C12" s="13" t="s">
        <v>65</v>
      </c>
      <c r="D12" s="14"/>
      <c r="E12" s="13" t="s">
        <v>66</v>
      </c>
      <c r="F12" s="12">
        <v>702.95</v>
      </c>
      <c r="G12" s="13" t="s">
        <v>67</v>
      </c>
      <c r="H12" s="12"/>
    </row>
    <row r="13" spans="1:8" ht="16.2" customHeight="1">
      <c r="A13" s="13" t="s">
        <v>68</v>
      </c>
      <c r="B13" s="12"/>
      <c r="C13" s="13" t="s">
        <v>69</v>
      </c>
      <c r="D13" s="14">
        <f>53.445636+8.93</f>
        <v>62.375636</v>
      </c>
      <c r="E13" s="13" t="s">
        <v>70</v>
      </c>
      <c r="F13" s="12"/>
      <c r="G13" s="13" t="s">
        <v>71</v>
      </c>
      <c r="H13" s="12"/>
    </row>
    <row r="14" spans="1:8" ht="16.2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/>
    </row>
    <row r="15" spans="1:8" ht="16.2" customHeight="1">
      <c r="A15" s="13" t="s">
        <v>76</v>
      </c>
      <c r="B15" s="12"/>
      <c r="C15" s="13" t="s">
        <v>77</v>
      </c>
      <c r="D15" s="14">
        <f>28.220244+4.99</f>
        <v>33.210244000000003</v>
      </c>
      <c r="E15" s="13" t="s">
        <v>78</v>
      </c>
      <c r="F15" s="12"/>
      <c r="G15" s="13" t="s">
        <v>79</v>
      </c>
      <c r="H15" s="12"/>
    </row>
    <row r="16" spans="1:8" ht="16.2" customHeight="1">
      <c r="A16" s="13" t="s">
        <v>80</v>
      </c>
      <c r="B16" s="12"/>
      <c r="C16" s="13" t="s">
        <v>81</v>
      </c>
      <c r="D16" s="14"/>
      <c r="E16" s="13" t="s">
        <v>82</v>
      </c>
      <c r="F16" s="12"/>
      <c r="G16" s="13" t="s">
        <v>83</v>
      </c>
      <c r="H16" s="12"/>
    </row>
    <row r="17" spans="1:8" ht="16.2" customHeight="1">
      <c r="A17" s="13" t="s">
        <v>84</v>
      </c>
      <c r="B17" s="12"/>
      <c r="C17" s="13" t="s">
        <v>85</v>
      </c>
      <c r="D17" s="14"/>
      <c r="E17" s="13" t="s">
        <v>86</v>
      </c>
      <c r="F17" s="12"/>
      <c r="G17" s="13" t="s">
        <v>87</v>
      </c>
      <c r="H17" s="12"/>
    </row>
    <row r="18" spans="1:8" ht="16.2" customHeight="1">
      <c r="A18" s="13" t="s">
        <v>88</v>
      </c>
      <c r="B18" s="12"/>
      <c r="C18" s="13" t="s">
        <v>89</v>
      </c>
      <c r="D18" s="14">
        <f>448.682696+776.7</f>
        <v>1225.3826960000001</v>
      </c>
      <c r="E18" s="13" t="s">
        <v>90</v>
      </c>
      <c r="F18" s="12"/>
      <c r="G18" s="13" t="s">
        <v>91</v>
      </c>
      <c r="H18" s="12"/>
    </row>
    <row r="19" spans="1:8" ht="16.2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>
        <v>35</v>
      </c>
    </row>
    <row r="20" spans="1:8" ht="16.2" customHeight="1">
      <c r="A20" s="11" t="s">
        <v>96</v>
      </c>
      <c r="B20" s="15"/>
      <c r="C20" s="13" t="s">
        <v>97</v>
      </c>
      <c r="D20" s="14"/>
      <c r="E20" s="13" t="s">
        <v>98</v>
      </c>
      <c r="F20" s="12">
        <v>35</v>
      </c>
      <c r="G20" s="13"/>
      <c r="H20" s="12"/>
    </row>
    <row r="21" spans="1:8" ht="16.2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2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2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2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2" customHeight="1">
      <c r="A25" s="13" t="s">
        <v>108</v>
      </c>
      <c r="B25" s="12"/>
      <c r="C25" s="13" t="s">
        <v>109</v>
      </c>
      <c r="D25" s="14">
        <f>35.646624+6.3</f>
        <v>41.946624</v>
      </c>
      <c r="E25" s="13"/>
      <c r="F25" s="13"/>
      <c r="G25" s="13"/>
      <c r="H25" s="12"/>
    </row>
    <row r="26" spans="1:8" ht="16.2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2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2" customHeight="1">
      <c r="A28" s="11" t="s">
        <v>114</v>
      </c>
      <c r="B28" s="15"/>
      <c r="C28" s="13" t="s">
        <v>115</v>
      </c>
      <c r="D28" s="14"/>
      <c r="E28" s="13"/>
      <c r="F28" s="13"/>
      <c r="G28" s="13"/>
      <c r="H28" s="12"/>
    </row>
    <row r="29" spans="1:8" ht="16.2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2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2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2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2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2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2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2" customHeight="1">
      <c r="A36" s="11" t="s">
        <v>127</v>
      </c>
      <c r="B36" s="12">
        <f>565.9952+796.92</f>
        <v>1362.9151999999999</v>
      </c>
      <c r="C36" s="11" t="s">
        <v>128</v>
      </c>
      <c r="D36" s="12">
        <f>565.9952+796.92</f>
        <v>1362.9151999999999</v>
      </c>
      <c r="E36" s="11" t="s">
        <v>128</v>
      </c>
      <c r="F36" s="12">
        <f>F6+F10</f>
        <v>1362.9151999999999</v>
      </c>
      <c r="G36" s="11" t="s">
        <v>128</v>
      </c>
      <c r="H36" s="12">
        <f>H6+H7+H10+H19</f>
        <v>1362.9160259999999</v>
      </c>
    </row>
    <row r="37" spans="1:8" ht="16.2" customHeight="1">
      <c r="A37" s="11" t="s">
        <v>129</v>
      </c>
      <c r="B37" s="15"/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2" customHeight="1">
      <c r="A38" s="13"/>
      <c r="B38" s="12"/>
      <c r="C38" s="13"/>
      <c r="D38" s="12"/>
      <c r="E38" s="11"/>
      <c r="F38" s="15"/>
      <c r="G38" s="11"/>
      <c r="H38" s="15"/>
    </row>
    <row r="39" spans="1:8" ht="16.2" customHeight="1">
      <c r="A39" s="11" t="s">
        <v>131</v>
      </c>
      <c r="B39" s="15">
        <f>565.9952+796.92</f>
        <v>1362.9151999999999</v>
      </c>
      <c r="C39" s="11" t="s">
        <v>132</v>
      </c>
      <c r="D39" s="15">
        <f>565.9952+796.92</f>
        <v>1362.9151999999999</v>
      </c>
      <c r="E39" s="11" t="s">
        <v>132</v>
      </c>
      <c r="F39" s="15">
        <f>F36</f>
        <v>1362.9151999999999</v>
      </c>
      <c r="G39" s="11" t="s">
        <v>132</v>
      </c>
      <c r="H39" s="15">
        <f>H36</f>
        <v>1362.9160259999999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7"/>
  <sheetViews>
    <sheetView topLeftCell="A2" workbookViewId="0">
      <selection activeCell="E26" sqref="E26"/>
    </sheetView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6.350000000000001" customHeight="1">
      <c r="A1" s="4"/>
      <c r="X1" s="56" t="s">
        <v>133</v>
      </c>
      <c r="Y1" s="56"/>
    </row>
    <row r="2" spans="1:25" ht="33.6" customHeight="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5.0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22.35" customHeight="1">
      <c r="A4" s="55" t="s">
        <v>134</v>
      </c>
      <c r="B4" s="55" t="s">
        <v>135</v>
      </c>
      <c r="C4" s="55" t="s">
        <v>136</v>
      </c>
      <c r="D4" s="55" t="s">
        <v>137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129</v>
      </c>
      <c r="T4" s="55"/>
      <c r="U4" s="55"/>
      <c r="V4" s="55"/>
      <c r="W4" s="55"/>
      <c r="X4" s="55"/>
      <c r="Y4" s="55"/>
    </row>
    <row r="5" spans="1:25" ht="22.35" customHeight="1">
      <c r="A5" s="55"/>
      <c r="B5" s="55"/>
      <c r="C5" s="55"/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144</v>
      </c>
      <c r="K5" s="55"/>
      <c r="L5" s="55"/>
      <c r="M5" s="55"/>
      <c r="N5" s="55" t="s">
        <v>145</v>
      </c>
      <c r="O5" s="55" t="s">
        <v>146</v>
      </c>
      <c r="P5" s="55" t="s">
        <v>147</v>
      </c>
      <c r="Q5" s="55" t="s">
        <v>148</v>
      </c>
      <c r="R5" s="55" t="s">
        <v>149</v>
      </c>
      <c r="S5" s="55" t="s">
        <v>138</v>
      </c>
      <c r="T5" s="55" t="s">
        <v>139</v>
      </c>
      <c r="U5" s="55" t="s">
        <v>140</v>
      </c>
      <c r="V5" s="55" t="s">
        <v>141</v>
      </c>
      <c r="W5" s="55" t="s">
        <v>142</v>
      </c>
      <c r="X5" s="55" t="s">
        <v>143</v>
      </c>
      <c r="Y5" s="55" t="s">
        <v>150</v>
      </c>
    </row>
    <row r="6" spans="1:25" ht="22.35" customHeight="1">
      <c r="A6" s="55"/>
      <c r="B6" s="55"/>
      <c r="C6" s="55"/>
      <c r="D6" s="55"/>
      <c r="E6" s="55"/>
      <c r="F6" s="55"/>
      <c r="G6" s="55"/>
      <c r="H6" s="55"/>
      <c r="I6" s="55"/>
      <c r="J6" s="16" t="s">
        <v>151</v>
      </c>
      <c r="K6" s="16" t="s">
        <v>152</v>
      </c>
      <c r="L6" s="16" t="s">
        <v>153</v>
      </c>
      <c r="M6" s="16" t="s">
        <v>142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22.8" customHeight="1">
      <c r="A7" s="11"/>
      <c r="B7" s="11" t="s">
        <v>136</v>
      </c>
      <c r="C7" s="17">
        <f>C8</f>
        <v>1362.9173820000001</v>
      </c>
      <c r="D7" s="17">
        <f>D8</f>
        <v>1362.9173820000001</v>
      </c>
      <c r="E7" s="17">
        <f>E8</f>
        <v>1362.9173820000001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8" customHeight="1">
      <c r="A8" s="18" t="s">
        <v>154</v>
      </c>
      <c r="B8" s="18" t="s">
        <v>155</v>
      </c>
      <c r="C8" s="17">
        <f>565.9952+C9</f>
        <v>1362.9173820000001</v>
      </c>
      <c r="D8" s="17">
        <f>565.9952+D9</f>
        <v>1362.9173820000001</v>
      </c>
      <c r="E8" s="17">
        <f>565.9952+E9</f>
        <v>1362.9173820000001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8" customHeight="1">
      <c r="A9" s="19" t="s">
        <v>705</v>
      </c>
      <c r="B9" s="19" t="s">
        <v>704</v>
      </c>
      <c r="C9" s="14">
        <v>796.92218200000002</v>
      </c>
      <c r="D9" s="14">
        <v>796.92218200000002</v>
      </c>
      <c r="E9" s="12">
        <v>796.92218200000002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2.8" customHeight="1">
      <c r="A10" s="19" t="s">
        <v>156</v>
      </c>
      <c r="B10" s="19" t="s">
        <v>157</v>
      </c>
      <c r="C10" s="14">
        <v>78.891183999999996</v>
      </c>
      <c r="D10" s="14">
        <v>78.891183999999996</v>
      </c>
      <c r="E10" s="12">
        <v>78.891183999999996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2.8" customHeight="1">
      <c r="A11" s="19" t="s">
        <v>158</v>
      </c>
      <c r="B11" s="19" t="s">
        <v>159</v>
      </c>
      <c r="C11" s="14">
        <v>121.209326</v>
      </c>
      <c r="D11" s="14">
        <v>121.209326</v>
      </c>
      <c r="E11" s="12">
        <v>121.209326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2.8" customHeight="1">
      <c r="A12" s="19" t="s">
        <v>160</v>
      </c>
      <c r="B12" s="19" t="s">
        <v>161</v>
      </c>
      <c r="C12" s="14">
        <v>68.733626000000001</v>
      </c>
      <c r="D12" s="14">
        <v>68.733626000000001</v>
      </c>
      <c r="E12" s="12">
        <v>68.733626000000001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2.8" customHeight="1">
      <c r="A13" s="19" t="s">
        <v>162</v>
      </c>
      <c r="B13" s="19" t="s">
        <v>163</v>
      </c>
      <c r="C13" s="14">
        <v>75.650754000000006</v>
      </c>
      <c r="D13" s="14">
        <v>75.650754000000006</v>
      </c>
      <c r="E13" s="12">
        <v>75.650754000000006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2.8" customHeight="1">
      <c r="A14" s="19" t="s">
        <v>164</v>
      </c>
      <c r="B14" s="19" t="s">
        <v>165</v>
      </c>
      <c r="C14" s="14">
        <v>105.41866400000001</v>
      </c>
      <c r="D14" s="14">
        <v>105.41866400000001</v>
      </c>
      <c r="E14" s="12">
        <v>105.41866400000001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2.8" customHeight="1">
      <c r="A15" s="19" t="s">
        <v>166</v>
      </c>
      <c r="B15" s="19" t="s">
        <v>167</v>
      </c>
      <c r="C15" s="14">
        <v>116.091646</v>
      </c>
      <c r="D15" s="14">
        <v>116.091646</v>
      </c>
      <c r="E15" s="12">
        <v>116.091646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6.350000000000001" customHeight="1"/>
    <row r="17" spans="7:7" ht="16.350000000000001" customHeight="1">
      <c r="G17" s="4"/>
    </row>
  </sheetData>
  <mergeCells count="28">
    <mergeCell ref="R5:R6"/>
    <mergeCell ref="H5:H6"/>
    <mergeCell ref="I5:I6"/>
    <mergeCell ref="J5:M5"/>
    <mergeCell ref="X1:Y1"/>
    <mergeCell ref="A2:Y2"/>
    <mergeCell ref="A3:W3"/>
    <mergeCell ref="X3:Y3"/>
    <mergeCell ref="S5:S6"/>
    <mergeCell ref="S4:Y4"/>
    <mergeCell ref="C4:C6"/>
    <mergeCell ref="D4:R4"/>
    <mergeCell ref="F5:F6"/>
    <mergeCell ref="G5:G6"/>
    <mergeCell ref="V5:V6"/>
    <mergeCell ref="W5:W6"/>
    <mergeCell ref="X5:X6"/>
    <mergeCell ref="Y5:Y6"/>
    <mergeCell ref="A4:A6"/>
    <mergeCell ref="B4:B6"/>
    <mergeCell ref="T5:T6"/>
    <mergeCell ref="U5:U6"/>
    <mergeCell ref="N5:N6"/>
    <mergeCell ref="O5:O6"/>
    <mergeCell ref="P5:P6"/>
    <mergeCell ref="Q5:Q6"/>
    <mergeCell ref="D5:D6"/>
    <mergeCell ref="E5:E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0"/>
  <sheetViews>
    <sheetView workbookViewId="0">
      <pane ySplit="6" topLeftCell="A13" activePane="bottomLeft" state="frozen"/>
      <selection pane="bottomLeft" activeCell="I25" sqref="I25"/>
    </sheetView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6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4"/>
      <c r="D1" s="20"/>
      <c r="K1" s="8" t="s">
        <v>168</v>
      </c>
    </row>
    <row r="2" spans="1:11" ht="31.95" customHeight="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5.05" customHeight="1">
      <c r="A3" s="58" t="s">
        <v>711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32</v>
      </c>
    </row>
    <row r="4" spans="1:11" ht="27.6" customHeight="1">
      <c r="A4" s="54" t="s">
        <v>169</v>
      </c>
      <c r="B4" s="54"/>
      <c r="C4" s="54"/>
      <c r="D4" s="54" t="s">
        <v>170</v>
      </c>
      <c r="E4" s="54" t="s">
        <v>171</v>
      </c>
      <c r="F4" s="54" t="s">
        <v>136</v>
      </c>
      <c r="G4" s="54" t="s">
        <v>172</v>
      </c>
      <c r="H4" s="54" t="s">
        <v>173</v>
      </c>
      <c r="I4" s="54" t="s">
        <v>174</v>
      </c>
      <c r="J4" s="54" t="s">
        <v>175</v>
      </c>
      <c r="K4" s="54" t="s">
        <v>176</v>
      </c>
    </row>
    <row r="5" spans="1:11" ht="25.8" customHeight="1">
      <c r="A5" s="10" t="s">
        <v>177</v>
      </c>
      <c r="B5" s="10" t="s">
        <v>178</v>
      </c>
      <c r="C5" s="10" t="s">
        <v>179</v>
      </c>
      <c r="D5" s="54"/>
      <c r="E5" s="54"/>
      <c r="F5" s="54"/>
      <c r="G5" s="54"/>
      <c r="H5" s="54"/>
      <c r="I5" s="54"/>
      <c r="J5" s="54"/>
      <c r="K5" s="54"/>
    </row>
    <row r="6" spans="1:11" ht="22.8" customHeight="1">
      <c r="A6" s="21"/>
      <c r="B6" s="21"/>
      <c r="C6" s="21"/>
      <c r="D6" s="22" t="s">
        <v>136</v>
      </c>
      <c r="E6" s="22"/>
      <c r="F6" s="23">
        <f>F7</f>
        <v>1362.9151999999999</v>
      </c>
      <c r="G6" s="23">
        <f>G7</f>
        <v>624.96738199999993</v>
      </c>
      <c r="H6" s="23">
        <f>H7</f>
        <v>737.95</v>
      </c>
      <c r="I6" s="23"/>
      <c r="J6" s="22"/>
      <c r="K6" s="22"/>
    </row>
    <row r="7" spans="1:11" ht="22.8" customHeight="1">
      <c r="A7" s="24"/>
      <c r="B7" s="24"/>
      <c r="C7" s="24"/>
      <c r="D7" s="25" t="s">
        <v>154</v>
      </c>
      <c r="E7" s="25" t="s">
        <v>154</v>
      </c>
      <c r="F7" s="26">
        <f>565.9952+796.92</f>
        <v>1362.9151999999999</v>
      </c>
      <c r="G7" s="23">
        <f>530.9952+G8</f>
        <v>624.96738199999993</v>
      </c>
      <c r="H7" s="23">
        <f>35+H8</f>
        <v>737.95</v>
      </c>
      <c r="I7" s="23"/>
      <c r="J7" s="27"/>
      <c r="K7" s="27"/>
    </row>
    <row r="8" spans="1:11" ht="22.8" customHeight="1">
      <c r="A8" s="24"/>
      <c r="B8" s="24"/>
      <c r="C8" s="24"/>
      <c r="D8" s="25" t="s">
        <v>705</v>
      </c>
      <c r="E8" s="25" t="s">
        <v>708</v>
      </c>
      <c r="F8" s="26">
        <v>796.92218200000002</v>
      </c>
      <c r="G8" s="23">
        <v>93.972182000000004</v>
      </c>
      <c r="H8" s="23">
        <v>702.95</v>
      </c>
      <c r="I8" s="23"/>
      <c r="J8" s="27"/>
      <c r="K8" s="27"/>
    </row>
    <row r="9" spans="1:11" ht="22.8" customHeight="1">
      <c r="A9" s="28" t="s">
        <v>181</v>
      </c>
      <c r="B9" s="29"/>
      <c r="C9" s="29"/>
      <c r="D9" s="25" t="s">
        <v>182</v>
      </c>
      <c r="E9" s="27" t="s">
        <v>183</v>
      </c>
      <c r="F9" s="26">
        <v>8.927244</v>
      </c>
      <c r="G9" s="23">
        <v>8.927244</v>
      </c>
      <c r="H9" s="23"/>
      <c r="I9" s="23"/>
      <c r="J9" s="27"/>
      <c r="K9" s="27"/>
    </row>
    <row r="10" spans="1:11" ht="22.8" customHeight="1">
      <c r="A10" s="28" t="s">
        <v>181</v>
      </c>
      <c r="B10" s="28" t="s">
        <v>184</v>
      </c>
      <c r="C10" s="29"/>
      <c r="D10" s="30" t="s">
        <v>185</v>
      </c>
      <c r="E10" s="31" t="s">
        <v>186</v>
      </c>
      <c r="F10" s="32">
        <v>8.4021120000000007</v>
      </c>
      <c r="G10" s="23">
        <v>8.4021120000000007</v>
      </c>
      <c r="H10" s="23"/>
      <c r="I10" s="23"/>
      <c r="J10" s="27"/>
      <c r="K10" s="27"/>
    </row>
    <row r="11" spans="1:11" ht="22.8" customHeight="1">
      <c r="A11" s="28" t="s">
        <v>181</v>
      </c>
      <c r="B11" s="28" t="s">
        <v>184</v>
      </c>
      <c r="C11" s="28" t="s">
        <v>184</v>
      </c>
      <c r="D11" s="30" t="s">
        <v>187</v>
      </c>
      <c r="E11" s="31" t="s">
        <v>188</v>
      </c>
      <c r="F11" s="32">
        <v>8.4021120000000007</v>
      </c>
      <c r="G11" s="32">
        <v>8.4021120000000007</v>
      </c>
      <c r="H11" s="32"/>
      <c r="I11" s="23"/>
      <c r="J11" s="27"/>
      <c r="K11" s="27"/>
    </row>
    <row r="12" spans="1:11" ht="22.8" customHeight="1">
      <c r="A12" s="28" t="s">
        <v>181</v>
      </c>
      <c r="B12" s="28" t="s">
        <v>189</v>
      </c>
      <c r="C12" s="29"/>
      <c r="D12" s="30" t="s">
        <v>190</v>
      </c>
      <c r="E12" s="31" t="s">
        <v>191</v>
      </c>
      <c r="F12" s="32">
        <v>0.52513200000000004</v>
      </c>
      <c r="G12" s="23">
        <v>0.52513200000000004</v>
      </c>
      <c r="H12" s="23"/>
      <c r="I12" s="23"/>
      <c r="J12" s="27"/>
      <c r="K12" s="27"/>
    </row>
    <row r="13" spans="1:11" ht="22.8" customHeight="1">
      <c r="A13" s="28" t="s">
        <v>181</v>
      </c>
      <c r="B13" s="28" t="s">
        <v>189</v>
      </c>
      <c r="C13" s="28" t="s">
        <v>189</v>
      </c>
      <c r="D13" s="30" t="s">
        <v>192</v>
      </c>
      <c r="E13" s="31" t="s">
        <v>193</v>
      </c>
      <c r="F13" s="32">
        <v>0.52513200000000004</v>
      </c>
      <c r="G13" s="32">
        <v>0.52513200000000004</v>
      </c>
      <c r="H13" s="32"/>
      <c r="I13" s="23"/>
      <c r="J13" s="27"/>
      <c r="K13" s="27"/>
    </row>
    <row r="14" spans="1:11" ht="22.8" customHeight="1">
      <c r="A14" s="28" t="s">
        <v>194</v>
      </c>
      <c r="B14" s="29"/>
      <c r="C14" s="29"/>
      <c r="D14" s="25" t="s">
        <v>195</v>
      </c>
      <c r="E14" s="27" t="s">
        <v>196</v>
      </c>
      <c r="F14" s="26">
        <v>4.9887540000000001</v>
      </c>
      <c r="G14" s="23">
        <v>4.9887540000000001</v>
      </c>
      <c r="H14" s="23"/>
      <c r="I14" s="23"/>
      <c r="J14" s="27"/>
      <c r="K14" s="27"/>
    </row>
    <row r="15" spans="1:11" ht="22.8" customHeight="1">
      <c r="A15" s="28" t="s">
        <v>194</v>
      </c>
      <c r="B15" s="28" t="s">
        <v>197</v>
      </c>
      <c r="C15" s="29"/>
      <c r="D15" s="30" t="s">
        <v>198</v>
      </c>
      <c r="E15" s="31" t="s">
        <v>199</v>
      </c>
      <c r="F15" s="32">
        <v>4.9887540000000001</v>
      </c>
      <c r="G15" s="23">
        <v>4.9887540000000001</v>
      </c>
      <c r="H15" s="23"/>
      <c r="I15" s="23"/>
      <c r="J15" s="27"/>
      <c r="K15" s="27"/>
    </row>
    <row r="16" spans="1:11" ht="22.8" customHeight="1">
      <c r="A16" s="28" t="s">
        <v>194</v>
      </c>
      <c r="B16" s="28" t="s">
        <v>197</v>
      </c>
      <c r="C16" s="28" t="s">
        <v>217</v>
      </c>
      <c r="D16" s="30" t="s">
        <v>223</v>
      </c>
      <c r="E16" s="31" t="s">
        <v>224</v>
      </c>
      <c r="F16" s="32">
        <v>4.463622</v>
      </c>
      <c r="G16" s="32">
        <v>4.463622</v>
      </c>
      <c r="H16" s="32"/>
      <c r="I16" s="23"/>
      <c r="J16" s="27"/>
      <c r="K16" s="27"/>
    </row>
    <row r="17" spans="1:11" ht="22.8" customHeight="1">
      <c r="A17" s="28" t="s">
        <v>194</v>
      </c>
      <c r="B17" s="28" t="s">
        <v>197</v>
      </c>
      <c r="C17" s="28" t="s">
        <v>203</v>
      </c>
      <c r="D17" s="30" t="s">
        <v>204</v>
      </c>
      <c r="E17" s="31" t="s">
        <v>205</v>
      </c>
      <c r="F17" s="32">
        <v>0.52513200000000004</v>
      </c>
      <c r="G17" s="32">
        <v>0.52513200000000004</v>
      </c>
      <c r="H17" s="32"/>
      <c r="I17" s="23"/>
      <c r="J17" s="27"/>
      <c r="K17" s="27"/>
    </row>
    <row r="18" spans="1:11" ht="22.8" customHeight="1">
      <c r="A18" s="28" t="s">
        <v>206</v>
      </c>
      <c r="B18" s="29"/>
      <c r="C18" s="29"/>
      <c r="D18" s="25" t="s">
        <v>207</v>
      </c>
      <c r="E18" s="27" t="s">
        <v>208</v>
      </c>
      <c r="F18" s="26">
        <v>776.70460000000003</v>
      </c>
      <c r="G18" s="23">
        <v>73.754599999999996</v>
      </c>
      <c r="H18" s="23">
        <v>702.95</v>
      </c>
      <c r="I18" s="23"/>
      <c r="J18" s="27"/>
      <c r="K18" s="27"/>
    </row>
    <row r="19" spans="1:11" ht="22.8" customHeight="1">
      <c r="A19" s="28" t="s">
        <v>206</v>
      </c>
      <c r="B19" s="28" t="s">
        <v>200</v>
      </c>
      <c r="C19" s="29"/>
      <c r="D19" s="30" t="s">
        <v>209</v>
      </c>
      <c r="E19" s="31" t="s">
        <v>210</v>
      </c>
      <c r="F19" s="32">
        <v>776.70460000000003</v>
      </c>
      <c r="G19" s="23">
        <v>73.754599999999996</v>
      </c>
      <c r="H19" s="23">
        <v>702.95</v>
      </c>
      <c r="I19" s="23"/>
      <c r="J19" s="27"/>
      <c r="K19" s="27"/>
    </row>
    <row r="20" spans="1:11" ht="22.8" customHeight="1">
      <c r="A20" s="28" t="s">
        <v>206</v>
      </c>
      <c r="B20" s="28" t="s">
        <v>200</v>
      </c>
      <c r="C20" s="28" t="s">
        <v>200</v>
      </c>
      <c r="D20" s="30" t="s">
        <v>709</v>
      </c>
      <c r="E20" s="31" t="s">
        <v>710</v>
      </c>
      <c r="F20" s="32">
        <v>702.95</v>
      </c>
      <c r="G20" s="32"/>
      <c r="H20" s="32">
        <v>702.95</v>
      </c>
      <c r="I20" s="23"/>
      <c r="J20" s="27"/>
      <c r="K20" s="27"/>
    </row>
    <row r="21" spans="1:11" ht="22.8" customHeight="1">
      <c r="A21" s="28" t="s">
        <v>206</v>
      </c>
      <c r="B21" s="28" t="s">
        <v>200</v>
      </c>
      <c r="C21" s="28" t="s">
        <v>211</v>
      </c>
      <c r="D21" s="30" t="s">
        <v>212</v>
      </c>
      <c r="E21" s="31" t="s">
        <v>213</v>
      </c>
      <c r="F21" s="32">
        <v>73.754599999999996</v>
      </c>
      <c r="G21" s="32">
        <v>73.754599999999996</v>
      </c>
      <c r="H21" s="32"/>
      <c r="I21" s="23"/>
      <c r="J21" s="27"/>
      <c r="K21" s="27"/>
    </row>
    <row r="22" spans="1:11" ht="22.8" customHeight="1">
      <c r="A22" s="28" t="s">
        <v>214</v>
      </c>
      <c r="B22" s="29"/>
      <c r="C22" s="29"/>
      <c r="D22" s="25" t="s">
        <v>215</v>
      </c>
      <c r="E22" s="27" t="s">
        <v>216</v>
      </c>
      <c r="F22" s="26">
        <v>6.3015840000000001</v>
      </c>
      <c r="G22" s="23">
        <v>6.3015840000000001</v>
      </c>
      <c r="H22" s="23"/>
      <c r="I22" s="23"/>
      <c r="J22" s="27"/>
      <c r="K22" s="27"/>
    </row>
    <row r="23" spans="1:11" ht="22.8" customHeight="1">
      <c r="A23" s="28" t="s">
        <v>214</v>
      </c>
      <c r="B23" s="28" t="s">
        <v>217</v>
      </c>
      <c r="C23" s="29"/>
      <c r="D23" s="30" t="s">
        <v>218</v>
      </c>
      <c r="E23" s="31" t="s">
        <v>219</v>
      </c>
      <c r="F23" s="32">
        <v>6.3015840000000001</v>
      </c>
      <c r="G23" s="23">
        <v>6.3015840000000001</v>
      </c>
      <c r="H23" s="23"/>
      <c r="I23" s="23"/>
      <c r="J23" s="27"/>
      <c r="K23" s="27"/>
    </row>
    <row r="24" spans="1:11" ht="22.8" customHeight="1">
      <c r="A24" s="28" t="s">
        <v>214</v>
      </c>
      <c r="B24" s="28" t="s">
        <v>217</v>
      </c>
      <c r="C24" s="28" t="s">
        <v>200</v>
      </c>
      <c r="D24" s="30" t="s">
        <v>220</v>
      </c>
      <c r="E24" s="31" t="s">
        <v>221</v>
      </c>
      <c r="F24" s="32">
        <v>6.3015840000000001</v>
      </c>
      <c r="G24" s="32">
        <v>6.3015840000000001</v>
      </c>
      <c r="H24" s="32"/>
      <c r="I24" s="23"/>
      <c r="J24" s="27"/>
      <c r="K24" s="27"/>
    </row>
    <row r="25" spans="1:11" ht="22.8" customHeight="1">
      <c r="A25" s="24"/>
      <c r="B25" s="24"/>
      <c r="C25" s="24"/>
      <c r="D25" s="25" t="s">
        <v>156</v>
      </c>
      <c r="E25" s="25" t="s">
        <v>180</v>
      </c>
      <c r="F25" s="26">
        <v>78.891183999999996</v>
      </c>
      <c r="G25" s="23">
        <v>78.891183999999996</v>
      </c>
      <c r="H25" s="23"/>
      <c r="I25" s="23"/>
      <c r="J25" s="27"/>
      <c r="K25" s="27"/>
    </row>
    <row r="26" spans="1:11" ht="20.7" customHeight="1">
      <c r="A26" s="28" t="s">
        <v>181</v>
      </c>
      <c r="B26" s="29"/>
      <c r="C26" s="29"/>
      <c r="D26" s="25" t="s">
        <v>182</v>
      </c>
      <c r="E26" s="27" t="s">
        <v>183</v>
      </c>
      <c r="F26" s="26">
        <v>7.5035280000000002</v>
      </c>
      <c r="G26" s="23">
        <v>7.5035280000000002</v>
      </c>
      <c r="H26" s="23"/>
      <c r="I26" s="23"/>
      <c r="J26" s="27"/>
      <c r="K26" s="27"/>
    </row>
    <row r="27" spans="1:11" ht="25.05" customHeight="1">
      <c r="A27" s="28" t="s">
        <v>181</v>
      </c>
      <c r="B27" s="28" t="s">
        <v>184</v>
      </c>
      <c r="C27" s="29"/>
      <c r="D27" s="30" t="s">
        <v>185</v>
      </c>
      <c r="E27" s="31" t="s">
        <v>186</v>
      </c>
      <c r="F27" s="32">
        <v>7.062144</v>
      </c>
      <c r="G27" s="23">
        <v>7.062144</v>
      </c>
      <c r="H27" s="23"/>
      <c r="I27" s="23"/>
      <c r="J27" s="31"/>
      <c r="K27" s="31"/>
    </row>
    <row r="28" spans="1:11" ht="28.5" customHeight="1">
      <c r="A28" s="28" t="s">
        <v>181</v>
      </c>
      <c r="B28" s="28" t="s">
        <v>184</v>
      </c>
      <c r="C28" s="28" t="s">
        <v>184</v>
      </c>
      <c r="D28" s="30" t="s">
        <v>187</v>
      </c>
      <c r="E28" s="31" t="s">
        <v>188</v>
      </c>
      <c r="F28" s="32">
        <v>7.062144</v>
      </c>
      <c r="G28" s="32">
        <v>7.062144</v>
      </c>
      <c r="H28" s="32"/>
      <c r="I28" s="32"/>
      <c r="J28" s="31"/>
      <c r="K28" s="31"/>
    </row>
    <row r="29" spans="1:11" ht="25.05" customHeight="1">
      <c r="A29" s="28" t="s">
        <v>181</v>
      </c>
      <c r="B29" s="28" t="s">
        <v>189</v>
      </c>
      <c r="C29" s="29"/>
      <c r="D29" s="30" t="s">
        <v>190</v>
      </c>
      <c r="E29" s="31" t="s">
        <v>191</v>
      </c>
      <c r="F29" s="32">
        <v>0.441384</v>
      </c>
      <c r="G29" s="23">
        <v>0.441384</v>
      </c>
      <c r="H29" s="23"/>
      <c r="I29" s="23"/>
      <c r="J29" s="31"/>
      <c r="K29" s="31"/>
    </row>
    <row r="30" spans="1:11" ht="28.5" customHeight="1">
      <c r="A30" s="28" t="s">
        <v>181</v>
      </c>
      <c r="B30" s="28" t="s">
        <v>189</v>
      </c>
      <c r="C30" s="28" t="s">
        <v>189</v>
      </c>
      <c r="D30" s="30" t="s">
        <v>192</v>
      </c>
      <c r="E30" s="31" t="s">
        <v>193</v>
      </c>
      <c r="F30" s="32">
        <v>0.441384</v>
      </c>
      <c r="G30" s="32">
        <v>0.441384</v>
      </c>
      <c r="H30" s="32"/>
      <c r="I30" s="32"/>
      <c r="J30" s="31"/>
      <c r="K30" s="31"/>
    </row>
    <row r="31" spans="1:11" ht="20.7" customHeight="1">
      <c r="A31" s="28" t="s">
        <v>194</v>
      </c>
      <c r="B31" s="29"/>
      <c r="C31" s="29"/>
      <c r="D31" s="25" t="s">
        <v>195</v>
      </c>
      <c r="E31" s="27" t="s">
        <v>196</v>
      </c>
      <c r="F31" s="26">
        <v>4.1931479999999999</v>
      </c>
      <c r="G31" s="23">
        <v>4.1931479999999999</v>
      </c>
      <c r="H31" s="23"/>
      <c r="I31" s="23"/>
      <c r="J31" s="27"/>
      <c r="K31" s="27"/>
    </row>
    <row r="32" spans="1:11" ht="25.05" customHeight="1">
      <c r="A32" s="28" t="s">
        <v>194</v>
      </c>
      <c r="B32" s="28" t="s">
        <v>197</v>
      </c>
      <c r="C32" s="29"/>
      <c r="D32" s="30" t="s">
        <v>198</v>
      </c>
      <c r="E32" s="31" t="s">
        <v>199</v>
      </c>
      <c r="F32" s="32">
        <v>4.1931479999999999</v>
      </c>
      <c r="G32" s="23">
        <v>4.1931479999999999</v>
      </c>
      <c r="H32" s="23"/>
      <c r="I32" s="23"/>
      <c r="J32" s="31"/>
      <c r="K32" s="31"/>
    </row>
    <row r="33" spans="1:11" ht="28.5" customHeight="1">
      <c r="A33" s="28" t="s">
        <v>194</v>
      </c>
      <c r="B33" s="28" t="s">
        <v>197</v>
      </c>
      <c r="C33" s="28" t="s">
        <v>200</v>
      </c>
      <c r="D33" s="30" t="s">
        <v>201</v>
      </c>
      <c r="E33" s="31" t="s">
        <v>202</v>
      </c>
      <c r="F33" s="32">
        <v>3.7517640000000001</v>
      </c>
      <c r="G33" s="32">
        <v>3.7517640000000001</v>
      </c>
      <c r="H33" s="32"/>
      <c r="I33" s="32"/>
      <c r="J33" s="31"/>
      <c r="K33" s="31"/>
    </row>
    <row r="34" spans="1:11" ht="28.5" customHeight="1">
      <c r="A34" s="28" t="s">
        <v>194</v>
      </c>
      <c r="B34" s="28" t="s">
        <v>197</v>
      </c>
      <c r="C34" s="28" t="s">
        <v>203</v>
      </c>
      <c r="D34" s="30" t="s">
        <v>204</v>
      </c>
      <c r="E34" s="31" t="s">
        <v>205</v>
      </c>
      <c r="F34" s="32">
        <v>0.441384</v>
      </c>
      <c r="G34" s="32">
        <v>0.441384</v>
      </c>
      <c r="H34" s="32"/>
      <c r="I34" s="32"/>
      <c r="J34" s="31"/>
      <c r="K34" s="31"/>
    </row>
    <row r="35" spans="1:11" ht="20.7" customHeight="1">
      <c r="A35" s="28" t="s">
        <v>206</v>
      </c>
      <c r="B35" s="29"/>
      <c r="C35" s="29"/>
      <c r="D35" s="25" t="s">
        <v>207</v>
      </c>
      <c r="E35" s="27" t="s">
        <v>208</v>
      </c>
      <c r="F35" s="26">
        <v>61.8979</v>
      </c>
      <c r="G35" s="23">
        <v>61.8979</v>
      </c>
      <c r="H35" s="23"/>
      <c r="I35" s="23"/>
      <c r="J35" s="27"/>
      <c r="K35" s="27"/>
    </row>
    <row r="36" spans="1:11" ht="25.05" customHeight="1">
      <c r="A36" s="28" t="s">
        <v>206</v>
      </c>
      <c r="B36" s="28" t="s">
        <v>200</v>
      </c>
      <c r="C36" s="29"/>
      <c r="D36" s="30" t="s">
        <v>209</v>
      </c>
      <c r="E36" s="31" t="s">
        <v>210</v>
      </c>
      <c r="F36" s="32">
        <v>61.8979</v>
      </c>
      <c r="G36" s="23">
        <v>61.8979</v>
      </c>
      <c r="H36" s="23"/>
      <c r="I36" s="23"/>
      <c r="J36" s="31"/>
      <c r="K36" s="31"/>
    </row>
    <row r="37" spans="1:11" ht="28.5" customHeight="1">
      <c r="A37" s="28" t="s">
        <v>206</v>
      </c>
      <c r="B37" s="28" t="s">
        <v>200</v>
      </c>
      <c r="C37" s="28" t="s">
        <v>211</v>
      </c>
      <c r="D37" s="30" t="s">
        <v>212</v>
      </c>
      <c r="E37" s="31" t="s">
        <v>213</v>
      </c>
      <c r="F37" s="32">
        <v>61.8979</v>
      </c>
      <c r="G37" s="32">
        <v>61.8979</v>
      </c>
      <c r="H37" s="32"/>
      <c r="I37" s="32"/>
      <c r="J37" s="31"/>
      <c r="K37" s="31"/>
    </row>
    <row r="38" spans="1:11" ht="20.7" customHeight="1">
      <c r="A38" s="28" t="s">
        <v>214</v>
      </c>
      <c r="B38" s="29"/>
      <c r="C38" s="29"/>
      <c r="D38" s="25" t="s">
        <v>215</v>
      </c>
      <c r="E38" s="27" t="s">
        <v>216</v>
      </c>
      <c r="F38" s="26">
        <v>5.296608</v>
      </c>
      <c r="G38" s="23">
        <v>5.296608</v>
      </c>
      <c r="H38" s="23"/>
      <c r="I38" s="23"/>
      <c r="J38" s="27"/>
      <c r="K38" s="27"/>
    </row>
    <row r="39" spans="1:11" ht="25.05" customHeight="1">
      <c r="A39" s="28" t="s">
        <v>214</v>
      </c>
      <c r="B39" s="28" t="s">
        <v>217</v>
      </c>
      <c r="C39" s="29"/>
      <c r="D39" s="30" t="s">
        <v>218</v>
      </c>
      <c r="E39" s="31" t="s">
        <v>219</v>
      </c>
      <c r="F39" s="32">
        <v>5.296608</v>
      </c>
      <c r="G39" s="23">
        <v>5.296608</v>
      </c>
      <c r="H39" s="23"/>
      <c r="I39" s="23"/>
      <c r="J39" s="31"/>
      <c r="K39" s="31"/>
    </row>
    <row r="40" spans="1:11" ht="28.5" customHeight="1">
      <c r="A40" s="28" t="s">
        <v>214</v>
      </c>
      <c r="B40" s="28" t="s">
        <v>217</v>
      </c>
      <c r="C40" s="28" t="s">
        <v>200</v>
      </c>
      <c r="D40" s="30" t="s">
        <v>220</v>
      </c>
      <c r="E40" s="31" t="s">
        <v>221</v>
      </c>
      <c r="F40" s="32">
        <v>5.296608</v>
      </c>
      <c r="G40" s="32">
        <v>5.296608</v>
      </c>
      <c r="H40" s="32"/>
      <c r="I40" s="32"/>
      <c r="J40" s="31"/>
      <c r="K40" s="31"/>
    </row>
    <row r="41" spans="1:11" ht="22.8" customHeight="1">
      <c r="A41" s="24"/>
      <c r="B41" s="24"/>
      <c r="C41" s="24"/>
      <c r="D41" s="25" t="s">
        <v>158</v>
      </c>
      <c r="E41" s="25" t="s">
        <v>222</v>
      </c>
      <c r="F41" s="26">
        <v>121.209326</v>
      </c>
      <c r="G41" s="23">
        <v>86.209326000000004</v>
      </c>
      <c r="H41" s="23">
        <v>35</v>
      </c>
      <c r="I41" s="23"/>
      <c r="J41" s="27"/>
      <c r="K41" s="27"/>
    </row>
    <row r="42" spans="1:11" ht="20.7" customHeight="1">
      <c r="A42" s="28" t="s">
        <v>181</v>
      </c>
      <c r="B42" s="29"/>
      <c r="C42" s="29"/>
      <c r="D42" s="25" t="s">
        <v>182</v>
      </c>
      <c r="E42" s="27" t="s">
        <v>183</v>
      </c>
      <c r="F42" s="26">
        <v>8.2972920000000006</v>
      </c>
      <c r="G42" s="23">
        <v>8.2972920000000006</v>
      </c>
      <c r="H42" s="23"/>
      <c r="I42" s="23"/>
      <c r="J42" s="27"/>
      <c r="K42" s="27"/>
    </row>
    <row r="43" spans="1:11" ht="25.05" customHeight="1">
      <c r="A43" s="28" t="s">
        <v>181</v>
      </c>
      <c r="B43" s="28" t="s">
        <v>184</v>
      </c>
      <c r="C43" s="29"/>
      <c r="D43" s="30" t="s">
        <v>185</v>
      </c>
      <c r="E43" s="31" t="s">
        <v>186</v>
      </c>
      <c r="F43" s="32">
        <v>7.8092160000000002</v>
      </c>
      <c r="G43" s="23">
        <v>7.8092160000000002</v>
      </c>
      <c r="H43" s="23"/>
      <c r="I43" s="23"/>
      <c r="J43" s="31"/>
      <c r="K43" s="31"/>
    </row>
    <row r="44" spans="1:11" ht="28.5" customHeight="1">
      <c r="A44" s="28" t="s">
        <v>181</v>
      </c>
      <c r="B44" s="28" t="s">
        <v>184</v>
      </c>
      <c r="C44" s="28" t="s">
        <v>184</v>
      </c>
      <c r="D44" s="30" t="s">
        <v>187</v>
      </c>
      <c r="E44" s="31" t="s">
        <v>188</v>
      </c>
      <c r="F44" s="32">
        <v>7.8092160000000002</v>
      </c>
      <c r="G44" s="32">
        <v>7.8092160000000002</v>
      </c>
      <c r="H44" s="32"/>
      <c r="I44" s="32"/>
      <c r="J44" s="31"/>
      <c r="K44" s="31"/>
    </row>
    <row r="45" spans="1:11" ht="25.05" customHeight="1">
      <c r="A45" s="28" t="s">
        <v>181</v>
      </c>
      <c r="B45" s="28" t="s">
        <v>189</v>
      </c>
      <c r="C45" s="29"/>
      <c r="D45" s="30" t="s">
        <v>190</v>
      </c>
      <c r="E45" s="31" t="s">
        <v>191</v>
      </c>
      <c r="F45" s="32">
        <v>0.48807600000000001</v>
      </c>
      <c r="G45" s="23">
        <v>0.48807600000000001</v>
      </c>
      <c r="H45" s="23"/>
      <c r="I45" s="23"/>
      <c r="J45" s="31"/>
      <c r="K45" s="31"/>
    </row>
    <row r="46" spans="1:11" ht="28.5" customHeight="1">
      <c r="A46" s="28" t="s">
        <v>181</v>
      </c>
      <c r="B46" s="28" t="s">
        <v>189</v>
      </c>
      <c r="C46" s="28" t="s">
        <v>189</v>
      </c>
      <c r="D46" s="30" t="s">
        <v>192</v>
      </c>
      <c r="E46" s="31" t="s">
        <v>193</v>
      </c>
      <c r="F46" s="32">
        <v>0.48807600000000001</v>
      </c>
      <c r="G46" s="32">
        <v>0.48807600000000001</v>
      </c>
      <c r="H46" s="32"/>
      <c r="I46" s="32"/>
      <c r="J46" s="31"/>
      <c r="K46" s="31"/>
    </row>
    <row r="47" spans="1:11" ht="20.7" customHeight="1">
      <c r="A47" s="28" t="s">
        <v>194</v>
      </c>
      <c r="B47" s="29"/>
      <c r="C47" s="29"/>
      <c r="D47" s="25" t="s">
        <v>195</v>
      </c>
      <c r="E47" s="27" t="s">
        <v>196</v>
      </c>
      <c r="F47" s="26">
        <v>4.6367219999999998</v>
      </c>
      <c r="G47" s="23">
        <v>4.6367219999999998</v>
      </c>
      <c r="H47" s="23"/>
      <c r="I47" s="23"/>
      <c r="J47" s="27"/>
      <c r="K47" s="27"/>
    </row>
    <row r="48" spans="1:11" ht="25.05" customHeight="1">
      <c r="A48" s="28" t="s">
        <v>194</v>
      </c>
      <c r="B48" s="28" t="s">
        <v>197</v>
      </c>
      <c r="C48" s="29"/>
      <c r="D48" s="30" t="s">
        <v>198</v>
      </c>
      <c r="E48" s="31" t="s">
        <v>199</v>
      </c>
      <c r="F48" s="32">
        <v>4.6367219999999998</v>
      </c>
      <c r="G48" s="23">
        <v>4.6367219999999998</v>
      </c>
      <c r="H48" s="23"/>
      <c r="I48" s="23"/>
      <c r="J48" s="31"/>
      <c r="K48" s="31"/>
    </row>
    <row r="49" spans="1:11" ht="28.5" customHeight="1">
      <c r="A49" s="28" t="s">
        <v>194</v>
      </c>
      <c r="B49" s="28" t="s">
        <v>197</v>
      </c>
      <c r="C49" s="28" t="s">
        <v>217</v>
      </c>
      <c r="D49" s="30" t="s">
        <v>223</v>
      </c>
      <c r="E49" s="31" t="s">
        <v>224</v>
      </c>
      <c r="F49" s="32">
        <v>4.1486460000000003</v>
      </c>
      <c r="G49" s="32">
        <v>4.1486460000000003</v>
      </c>
      <c r="H49" s="32"/>
      <c r="I49" s="32"/>
      <c r="J49" s="31"/>
      <c r="K49" s="31"/>
    </row>
    <row r="50" spans="1:11" ht="28.5" customHeight="1">
      <c r="A50" s="28" t="s">
        <v>194</v>
      </c>
      <c r="B50" s="28" t="s">
        <v>197</v>
      </c>
      <c r="C50" s="28" t="s">
        <v>203</v>
      </c>
      <c r="D50" s="30" t="s">
        <v>204</v>
      </c>
      <c r="E50" s="31" t="s">
        <v>205</v>
      </c>
      <c r="F50" s="32">
        <v>0.48807600000000001</v>
      </c>
      <c r="G50" s="32">
        <v>0.48807600000000001</v>
      </c>
      <c r="H50" s="32"/>
      <c r="I50" s="32"/>
      <c r="J50" s="31"/>
      <c r="K50" s="31"/>
    </row>
    <row r="51" spans="1:11" ht="20.7" customHeight="1">
      <c r="A51" s="28" t="s">
        <v>206</v>
      </c>
      <c r="B51" s="29"/>
      <c r="C51" s="29"/>
      <c r="D51" s="25" t="s">
        <v>207</v>
      </c>
      <c r="E51" s="27" t="s">
        <v>208</v>
      </c>
      <c r="F51" s="26">
        <v>102.41840000000001</v>
      </c>
      <c r="G51" s="23">
        <v>67.418400000000005</v>
      </c>
      <c r="H51" s="23">
        <v>35</v>
      </c>
      <c r="I51" s="23"/>
      <c r="J51" s="27"/>
      <c r="K51" s="27"/>
    </row>
    <row r="52" spans="1:11" ht="25.05" customHeight="1">
      <c r="A52" s="28" t="s">
        <v>206</v>
      </c>
      <c r="B52" s="28" t="s">
        <v>200</v>
      </c>
      <c r="C52" s="29"/>
      <c r="D52" s="30" t="s">
        <v>209</v>
      </c>
      <c r="E52" s="31" t="s">
        <v>210</v>
      </c>
      <c r="F52" s="32">
        <v>102.41840000000001</v>
      </c>
      <c r="G52" s="23">
        <v>67.418400000000005</v>
      </c>
      <c r="H52" s="23">
        <v>35</v>
      </c>
      <c r="I52" s="23"/>
      <c r="J52" s="31"/>
      <c r="K52" s="31"/>
    </row>
    <row r="53" spans="1:11" ht="28.5" customHeight="1">
      <c r="A53" s="28" t="s">
        <v>206</v>
      </c>
      <c r="B53" s="28" t="s">
        <v>200</v>
      </c>
      <c r="C53" s="28" t="s">
        <v>211</v>
      </c>
      <c r="D53" s="30" t="s">
        <v>212</v>
      </c>
      <c r="E53" s="31" t="s">
        <v>213</v>
      </c>
      <c r="F53" s="32">
        <v>59.078400000000002</v>
      </c>
      <c r="G53" s="32">
        <v>59.078400000000002</v>
      </c>
      <c r="H53" s="32"/>
      <c r="I53" s="32"/>
      <c r="J53" s="31"/>
      <c r="K53" s="31"/>
    </row>
    <row r="54" spans="1:11" ht="28.5" customHeight="1">
      <c r="A54" s="28" t="s">
        <v>206</v>
      </c>
      <c r="B54" s="28" t="s">
        <v>200</v>
      </c>
      <c r="C54" s="28" t="s">
        <v>189</v>
      </c>
      <c r="D54" s="30" t="s">
        <v>225</v>
      </c>
      <c r="E54" s="31" t="s">
        <v>226</v>
      </c>
      <c r="F54" s="32">
        <v>43.34</v>
      </c>
      <c r="G54" s="32">
        <v>8.34</v>
      </c>
      <c r="H54" s="32">
        <v>35</v>
      </c>
      <c r="I54" s="32"/>
      <c r="J54" s="31"/>
      <c r="K54" s="31"/>
    </row>
    <row r="55" spans="1:11" ht="20.7" customHeight="1">
      <c r="A55" s="28" t="s">
        <v>214</v>
      </c>
      <c r="B55" s="29"/>
      <c r="C55" s="29"/>
      <c r="D55" s="25" t="s">
        <v>215</v>
      </c>
      <c r="E55" s="27" t="s">
        <v>216</v>
      </c>
      <c r="F55" s="26">
        <v>5.8569120000000003</v>
      </c>
      <c r="G55" s="23">
        <v>5.8569120000000003</v>
      </c>
      <c r="H55" s="23"/>
      <c r="I55" s="23"/>
      <c r="J55" s="27"/>
      <c r="K55" s="27"/>
    </row>
    <row r="56" spans="1:11" ht="25.05" customHeight="1">
      <c r="A56" s="28" t="s">
        <v>214</v>
      </c>
      <c r="B56" s="28" t="s">
        <v>217</v>
      </c>
      <c r="C56" s="29"/>
      <c r="D56" s="30" t="s">
        <v>218</v>
      </c>
      <c r="E56" s="31" t="s">
        <v>219</v>
      </c>
      <c r="F56" s="32">
        <v>5.8569120000000003</v>
      </c>
      <c r="G56" s="23">
        <v>5.8569120000000003</v>
      </c>
      <c r="H56" s="23"/>
      <c r="I56" s="23"/>
      <c r="J56" s="31"/>
      <c r="K56" s="31"/>
    </row>
    <row r="57" spans="1:11" ht="28.5" customHeight="1">
      <c r="A57" s="28" t="s">
        <v>214</v>
      </c>
      <c r="B57" s="28" t="s">
        <v>217</v>
      </c>
      <c r="C57" s="28" t="s">
        <v>200</v>
      </c>
      <c r="D57" s="30" t="s">
        <v>220</v>
      </c>
      <c r="E57" s="31" t="s">
        <v>221</v>
      </c>
      <c r="F57" s="32">
        <v>5.8569120000000003</v>
      </c>
      <c r="G57" s="32">
        <v>5.8569120000000003</v>
      </c>
      <c r="H57" s="32"/>
      <c r="I57" s="32"/>
      <c r="J57" s="31"/>
      <c r="K57" s="31"/>
    </row>
    <row r="58" spans="1:11" ht="22.8" customHeight="1">
      <c r="A58" s="24"/>
      <c r="B58" s="24"/>
      <c r="C58" s="24"/>
      <c r="D58" s="25" t="s">
        <v>160</v>
      </c>
      <c r="E58" s="25" t="s">
        <v>227</v>
      </c>
      <c r="F58" s="26">
        <v>68.733626000000001</v>
      </c>
      <c r="G58" s="23">
        <v>68.733626000000001</v>
      </c>
      <c r="H58" s="23"/>
      <c r="I58" s="23"/>
      <c r="J58" s="27"/>
      <c r="K58" s="27"/>
    </row>
    <row r="59" spans="1:11" ht="20.7" customHeight="1">
      <c r="A59" s="28" t="s">
        <v>181</v>
      </c>
      <c r="B59" s="29"/>
      <c r="C59" s="29"/>
      <c r="D59" s="25" t="s">
        <v>182</v>
      </c>
      <c r="E59" s="27" t="s">
        <v>183</v>
      </c>
      <c r="F59" s="26">
        <v>6.5122920000000004</v>
      </c>
      <c r="G59" s="23">
        <v>6.5122920000000004</v>
      </c>
      <c r="H59" s="23"/>
      <c r="I59" s="23"/>
      <c r="J59" s="27"/>
      <c r="K59" s="27"/>
    </row>
    <row r="60" spans="1:11" ht="25.05" customHeight="1">
      <c r="A60" s="28" t="s">
        <v>181</v>
      </c>
      <c r="B60" s="28" t="s">
        <v>184</v>
      </c>
      <c r="C60" s="29"/>
      <c r="D60" s="30" t="s">
        <v>185</v>
      </c>
      <c r="E60" s="31" t="s">
        <v>186</v>
      </c>
      <c r="F60" s="32">
        <v>6.1292160000000004</v>
      </c>
      <c r="G60" s="23">
        <v>6.1292160000000004</v>
      </c>
      <c r="H60" s="23"/>
      <c r="I60" s="23"/>
      <c r="J60" s="31"/>
      <c r="K60" s="31"/>
    </row>
    <row r="61" spans="1:11" ht="28.5" customHeight="1">
      <c r="A61" s="28" t="s">
        <v>181</v>
      </c>
      <c r="B61" s="28" t="s">
        <v>184</v>
      </c>
      <c r="C61" s="28" t="s">
        <v>184</v>
      </c>
      <c r="D61" s="30" t="s">
        <v>187</v>
      </c>
      <c r="E61" s="31" t="s">
        <v>188</v>
      </c>
      <c r="F61" s="32">
        <v>6.1292160000000004</v>
      </c>
      <c r="G61" s="32">
        <v>6.1292160000000004</v>
      </c>
      <c r="H61" s="32"/>
      <c r="I61" s="32"/>
      <c r="J61" s="31"/>
      <c r="K61" s="31"/>
    </row>
    <row r="62" spans="1:11" ht="25.05" customHeight="1">
      <c r="A62" s="28" t="s">
        <v>181</v>
      </c>
      <c r="B62" s="28" t="s">
        <v>189</v>
      </c>
      <c r="C62" s="29"/>
      <c r="D62" s="30" t="s">
        <v>190</v>
      </c>
      <c r="E62" s="31" t="s">
        <v>191</v>
      </c>
      <c r="F62" s="32">
        <v>0.38307600000000003</v>
      </c>
      <c r="G62" s="23">
        <v>0.38307600000000003</v>
      </c>
      <c r="H62" s="23"/>
      <c r="I62" s="23"/>
      <c r="J62" s="31"/>
      <c r="K62" s="31"/>
    </row>
    <row r="63" spans="1:11" ht="28.5" customHeight="1">
      <c r="A63" s="28" t="s">
        <v>181</v>
      </c>
      <c r="B63" s="28" t="s">
        <v>189</v>
      </c>
      <c r="C63" s="28" t="s">
        <v>189</v>
      </c>
      <c r="D63" s="30" t="s">
        <v>192</v>
      </c>
      <c r="E63" s="31" t="s">
        <v>193</v>
      </c>
      <c r="F63" s="32">
        <v>0.38307600000000003</v>
      </c>
      <c r="G63" s="32">
        <v>0.38307600000000003</v>
      </c>
      <c r="H63" s="32"/>
      <c r="I63" s="32"/>
      <c r="J63" s="31"/>
      <c r="K63" s="31"/>
    </row>
    <row r="64" spans="1:11" ht="20.7" customHeight="1">
      <c r="A64" s="28" t="s">
        <v>194</v>
      </c>
      <c r="B64" s="29"/>
      <c r="C64" s="29"/>
      <c r="D64" s="25" t="s">
        <v>195</v>
      </c>
      <c r="E64" s="27" t="s">
        <v>196</v>
      </c>
      <c r="F64" s="26">
        <v>3.6392220000000002</v>
      </c>
      <c r="G64" s="23">
        <v>3.6392220000000002</v>
      </c>
      <c r="H64" s="23"/>
      <c r="I64" s="23"/>
      <c r="J64" s="27"/>
      <c r="K64" s="27"/>
    </row>
    <row r="65" spans="1:11" ht="25.05" customHeight="1">
      <c r="A65" s="28" t="s">
        <v>194</v>
      </c>
      <c r="B65" s="28" t="s">
        <v>197</v>
      </c>
      <c r="C65" s="29"/>
      <c r="D65" s="30" t="s">
        <v>198</v>
      </c>
      <c r="E65" s="31" t="s">
        <v>199</v>
      </c>
      <c r="F65" s="32">
        <v>3.6392220000000002</v>
      </c>
      <c r="G65" s="23">
        <v>3.6392220000000002</v>
      </c>
      <c r="H65" s="23"/>
      <c r="I65" s="23"/>
      <c r="J65" s="31"/>
      <c r="K65" s="31"/>
    </row>
    <row r="66" spans="1:11" ht="28.5" customHeight="1">
      <c r="A66" s="28" t="s">
        <v>194</v>
      </c>
      <c r="B66" s="28" t="s">
        <v>197</v>
      </c>
      <c r="C66" s="28" t="s">
        <v>217</v>
      </c>
      <c r="D66" s="30" t="s">
        <v>223</v>
      </c>
      <c r="E66" s="31" t="s">
        <v>224</v>
      </c>
      <c r="F66" s="32">
        <v>3.2561460000000002</v>
      </c>
      <c r="G66" s="32">
        <v>3.2561460000000002</v>
      </c>
      <c r="H66" s="32"/>
      <c r="I66" s="32"/>
      <c r="J66" s="31"/>
      <c r="K66" s="31"/>
    </row>
    <row r="67" spans="1:11" ht="28.5" customHeight="1">
      <c r="A67" s="28" t="s">
        <v>194</v>
      </c>
      <c r="B67" s="28" t="s">
        <v>197</v>
      </c>
      <c r="C67" s="28" t="s">
        <v>203</v>
      </c>
      <c r="D67" s="30" t="s">
        <v>204</v>
      </c>
      <c r="E67" s="31" t="s">
        <v>205</v>
      </c>
      <c r="F67" s="32">
        <v>0.38307600000000003</v>
      </c>
      <c r="G67" s="32">
        <v>0.38307600000000003</v>
      </c>
      <c r="H67" s="32"/>
      <c r="I67" s="32"/>
      <c r="J67" s="31"/>
      <c r="K67" s="31"/>
    </row>
    <row r="68" spans="1:11" ht="20.7" customHeight="1">
      <c r="A68" s="28" t="s">
        <v>206</v>
      </c>
      <c r="B68" s="29"/>
      <c r="C68" s="29"/>
      <c r="D68" s="25" t="s">
        <v>207</v>
      </c>
      <c r="E68" s="27" t="s">
        <v>208</v>
      </c>
      <c r="F68" s="26">
        <v>53.985199999999999</v>
      </c>
      <c r="G68" s="23">
        <v>53.985199999999999</v>
      </c>
      <c r="H68" s="23"/>
      <c r="I68" s="23"/>
      <c r="J68" s="27"/>
      <c r="K68" s="27"/>
    </row>
    <row r="69" spans="1:11" ht="25.05" customHeight="1">
      <c r="A69" s="28" t="s">
        <v>206</v>
      </c>
      <c r="B69" s="28" t="s">
        <v>200</v>
      </c>
      <c r="C69" s="29"/>
      <c r="D69" s="30" t="s">
        <v>209</v>
      </c>
      <c r="E69" s="31" t="s">
        <v>210</v>
      </c>
      <c r="F69" s="32">
        <v>53.985199999999999</v>
      </c>
      <c r="G69" s="23">
        <v>53.985199999999999</v>
      </c>
      <c r="H69" s="23"/>
      <c r="I69" s="23"/>
      <c r="J69" s="31"/>
      <c r="K69" s="31"/>
    </row>
    <row r="70" spans="1:11" ht="28.5" customHeight="1">
      <c r="A70" s="28" t="s">
        <v>206</v>
      </c>
      <c r="B70" s="28" t="s">
        <v>200</v>
      </c>
      <c r="C70" s="28" t="s">
        <v>211</v>
      </c>
      <c r="D70" s="30" t="s">
        <v>212</v>
      </c>
      <c r="E70" s="31" t="s">
        <v>213</v>
      </c>
      <c r="F70" s="32">
        <v>53.985199999999999</v>
      </c>
      <c r="G70" s="32">
        <v>53.985199999999999</v>
      </c>
      <c r="H70" s="32"/>
      <c r="I70" s="32"/>
      <c r="J70" s="31"/>
      <c r="K70" s="31"/>
    </row>
    <row r="71" spans="1:11" ht="20.7" customHeight="1">
      <c r="A71" s="28" t="s">
        <v>214</v>
      </c>
      <c r="B71" s="29"/>
      <c r="C71" s="29"/>
      <c r="D71" s="25" t="s">
        <v>215</v>
      </c>
      <c r="E71" s="27" t="s">
        <v>216</v>
      </c>
      <c r="F71" s="26">
        <v>4.5969119999999997</v>
      </c>
      <c r="G71" s="23">
        <v>4.5969119999999997</v>
      </c>
      <c r="H71" s="23"/>
      <c r="I71" s="23"/>
      <c r="J71" s="27"/>
      <c r="K71" s="27"/>
    </row>
    <row r="72" spans="1:11" ht="25.05" customHeight="1">
      <c r="A72" s="28" t="s">
        <v>214</v>
      </c>
      <c r="B72" s="28" t="s">
        <v>217</v>
      </c>
      <c r="C72" s="29"/>
      <c r="D72" s="30" t="s">
        <v>218</v>
      </c>
      <c r="E72" s="31" t="s">
        <v>219</v>
      </c>
      <c r="F72" s="32">
        <v>4.5969119999999997</v>
      </c>
      <c r="G72" s="23">
        <v>4.5969119999999997</v>
      </c>
      <c r="H72" s="23"/>
      <c r="I72" s="23"/>
      <c r="J72" s="31"/>
      <c r="K72" s="31"/>
    </row>
    <row r="73" spans="1:11" ht="28.5" customHeight="1">
      <c r="A73" s="28" t="s">
        <v>214</v>
      </c>
      <c r="B73" s="28" t="s">
        <v>217</v>
      </c>
      <c r="C73" s="28" t="s">
        <v>200</v>
      </c>
      <c r="D73" s="30" t="s">
        <v>220</v>
      </c>
      <c r="E73" s="31" t="s">
        <v>221</v>
      </c>
      <c r="F73" s="32">
        <v>4.5969119999999997</v>
      </c>
      <c r="G73" s="32">
        <v>4.5969119999999997</v>
      </c>
      <c r="H73" s="32"/>
      <c r="I73" s="32"/>
      <c r="J73" s="31"/>
      <c r="K73" s="31"/>
    </row>
    <row r="74" spans="1:11" ht="22.8" customHeight="1">
      <c r="A74" s="24"/>
      <c r="B74" s="24"/>
      <c r="C74" s="24"/>
      <c r="D74" s="25" t="s">
        <v>162</v>
      </c>
      <c r="E74" s="25" t="s">
        <v>228</v>
      </c>
      <c r="F74" s="26">
        <v>75.650754000000006</v>
      </c>
      <c r="G74" s="23">
        <v>75.650754000000006</v>
      </c>
      <c r="H74" s="23"/>
      <c r="I74" s="23"/>
      <c r="J74" s="27"/>
      <c r="K74" s="27"/>
    </row>
    <row r="75" spans="1:11" ht="20.7" customHeight="1">
      <c r="A75" s="28" t="s">
        <v>181</v>
      </c>
      <c r="B75" s="29"/>
      <c r="C75" s="29"/>
      <c r="D75" s="25" t="s">
        <v>182</v>
      </c>
      <c r="E75" s="27" t="s">
        <v>183</v>
      </c>
      <c r="F75" s="26">
        <v>11.178900000000001</v>
      </c>
      <c r="G75" s="23">
        <v>11.178900000000001</v>
      </c>
      <c r="H75" s="23"/>
      <c r="I75" s="23"/>
      <c r="J75" s="27"/>
      <c r="K75" s="27"/>
    </row>
    <row r="76" spans="1:11" ht="25.05" customHeight="1">
      <c r="A76" s="28" t="s">
        <v>181</v>
      </c>
      <c r="B76" s="28" t="s">
        <v>184</v>
      </c>
      <c r="C76" s="29"/>
      <c r="D76" s="30" t="s">
        <v>185</v>
      </c>
      <c r="E76" s="31" t="s">
        <v>186</v>
      </c>
      <c r="F76" s="32">
        <v>10.731744000000001</v>
      </c>
      <c r="G76" s="23">
        <v>10.731744000000001</v>
      </c>
      <c r="H76" s="23"/>
      <c r="I76" s="23"/>
      <c r="J76" s="31"/>
      <c r="K76" s="31"/>
    </row>
    <row r="77" spans="1:11" ht="28.5" customHeight="1">
      <c r="A77" s="28" t="s">
        <v>181</v>
      </c>
      <c r="B77" s="28" t="s">
        <v>184</v>
      </c>
      <c r="C77" s="28" t="s">
        <v>184</v>
      </c>
      <c r="D77" s="30" t="s">
        <v>187</v>
      </c>
      <c r="E77" s="31" t="s">
        <v>188</v>
      </c>
      <c r="F77" s="32">
        <v>7.154496</v>
      </c>
      <c r="G77" s="32">
        <v>7.154496</v>
      </c>
      <c r="H77" s="32"/>
      <c r="I77" s="32"/>
      <c r="J77" s="31"/>
      <c r="K77" s="31"/>
    </row>
    <row r="78" spans="1:11" ht="28.5" customHeight="1">
      <c r="A78" s="28" t="s">
        <v>181</v>
      </c>
      <c r="B78" s="28" t="s">
        <v>184</v>
      </c>
      <c r="C78" s="28" t="s">
        <v>229</v>
      </c>
      <c r="D78" s="30" t="s">
        <v>230</v>
      </c>
      <c r="E78" s="31" t="s">
        <v>231</v>
      </c>
      <c r="F78" s="32">
        <v>3.577248</v>
      </c>
      <c r="G78" s="32">
        <v>3.577248</v>
      </c>
      <c r="H78" s="32"/>
      <c r="I78" s="32"/>
      <c r="J78" s="31"/>
      <c r="K78" s="31"/>
    </row>
    <row r="79" spans="1:11" ht="25.05" customHeight="1">
      <c r="A79" s="28" t="s">
        <v>181</v>
      </c>
      <c r="B79" s="28" t="s">
        <v>189</v>
      </c>
      <c r="C79" s="29"/>
      <c r="D79" s="30" t="s">
        <v>190</v>
      </c>
      <c r="E79" s="31" t="s">
        <v>191</v>
      </c>
      <c r="F79" s="32">
        <v>0.447156</v>
      </c>
      <c r="G79" s="23">
        <v>0.447156</v>
      </c>
      <c r="H79" s="23"/>
      <c r="I79" s="23"/>
      <c r="J79" s="31"/>
      <c r="K79" s="31"/>
    </row>
    <row r="80" spans="1:11" ht="28.5" customHeight="1">
      <c r="A80" s="28" t="s">
        <v>181</v>
      </c>
      <c r="B80" s="28" t="s">
        <v>189</v>
      </c>
      <c r="C80" s="28" t="s">
        <v>189</v>
      </c>
      <c r="D80" s="30" t="s">
        <v>192</v>
      </c>
      <c r="E80" s="31" t="s">
        <v>193</v>
      </c>
      <c r="F80" s="32">
        <v>0.447156</v>
      </c>
      <c r="G80" s="32">
        <v>0.447156</v>
      </c>
      <c r="H80" s="32"/>
      <c r="I80" s="32"/>
      <c r="J80" s="31"/>
      <c r="K80" s="31"/>
    </row>
    <row r="81" spans="1:11" ht="20.7" customHeight="1">
      <c r="A81" s="28" t="s">
        <v>194</v>
      </c>
      <c r="B81" s="29"/>
      <c r="C81" s="29"/>
      <c r="D81" s="25" t="s">
        <v>195</v>
      </c>
      <c r="E81" s="27" t="s">
        <v>196</v>
      </c>
      <c r="F81" s="26">
        <v>4.2479820000000004</v>
      </c>
      <c r="G81" s="23">
        <v>4.2479820000000004</v>
      </c>
      <c r="H81" s="23"/>
      <c r="I81" s="23"/>
      <c r="J81" s="27"/>
      <c r="K81" s="27"/>
    </row>
    <row r="82" spans="1:11" ht="25.05" customHeight="1">
      <c r="A82" s="28" t="s">
        <v>194</v>
      </c>
      <c r="B82" s="28" t="s">
        <v>197</v>
      </c>
      <c r="C82" s="29"/>
      <c r="D82" s="30" t="s">
        <v>198</v>
      </c>
      <c r="E82" s="31" t="s">
        <v>199</v>
      </c>
      <c r="F82" s="32">
        <v>4.2479820000000004</v>
      </c>
      <c r="G82" s="23">
        <v>4.2479820000000004</v>
      </c>
      <c r="H82" s="23"/>
      <c r="I82" s="23"/>
      <c r="J82" s="31"/>
      <c r="K82" s="31"/>
    </row>
    <row r="83" spans="1:11" ht="28.5" customHeight="1">
      <c r="A83" s="28" t="s">
        <v>194</v>
      </c>
      <c r="B83" s="28" t="s">
        <v>197</v>
      </c>
      <c r="C83" s="28" t="s">
        <v>217</v>
      </c>
      <c r="D83" s="30" t="s">
        <v>223</v>
      </c>
      <c r="E83" s="31" t="s">
        <v>224</v>
      </c>
      <c r="F83" s="32">
        <v>3.8008259999999998</v>
      </c>
      <c r="G83" s="32">
        <v>3.8008259999999998</v>
      </c>
      <c r="H83" s="32"/>
      <c r="I83" s="32"/>
      <c r="J83" s="31"/>
      <c r="K83" s="31"/>
    </row>
    <row r="84" spans="1:11" ht="28.5" customHeight="1">
      <c r="A84" s="28" t="s">
        <v>194</v>
      </c>
      <c r="B84" s="28" t="s">
        <v>197</v>
      </c>
      <c r="C84" s="28" t="s">
        <v>203</v>
      </c>
      <c r="D84" s="30" t="s">
        <v>204</v>
      </c>
      <c r="E84" s="31" t="s">
        <v>205</v>
      </c>
      <c r="F84" s="32">
        <v>0.447156</v>
      </c>
      <c r="G84" s="32">
        <v>0.447156</v>
      </c>
      <c r="H84" s="32"/>
      <c r="I84" s="32"/>
      <c r="J84" s="31"/>
      <c r="K84" s="31"/>
    </row>
    <row r="85" spans="1:11" ht="20.7" customHeight="1">
      <c r="A85" s="28" t="s">
        <v>206</v>
      </c>
      <c r="B85" s="29"/>
      <c r="C85" s="29"/>
      <c r="D85" s="25" t="s">
        <v>207</v>
      </c>
      <c r="E85" s="27" t="s">
        <v>208</v>
      </c>
      <c r="F85" s="26">
        <v>54.857999999999997</v>
      </c>
      <c r="G85" s="23">
        <v>54.857999999999997</v>
      </c>
      <c r="H85" s="23"/>
      <c r="I85" s="23"/>
      <c r="J85" s="27"/>
      <c r="K85" s="27"/>
    </row>
    <row r="86" spans="1:11" ht="25.05" customHeight="1">
      <c r="A86" s="28" t="s">
        <v>206</v>
      </c>
      <c r="B86" s="28" t="s">
        <v>200</v>
      </c>
      <c r="C86" s="29"/>
      <c r="D86" s="30" t="s">
        <v>209</v>
      </c>
      <c r="E86" s="31" t="s">
        <v>210</v>
      </c>
      <c r="F86" s="32">
        <v>54.857999999999997</v>
      </c>
      <c r="G86" s="23">
        <v>54.857999999999997</v>
      </c>
      <c r="H86" s="23"/>
      <c r="I86" s="23"/>
      <c r="J86" s="31"/>
      <c r="K86" s="31"/>
    </row>
    <row r="87" spans="1:11" ht="28.5" customHeight="1">
      <c r="A87" s="28" t="s">
        <v>206</v>
      </c>
      <c r="B87" s="28" t="s">
        <v>200</v>
      </c>
      <c r="C87" s="28" t="s">
        <v>211</v>
      </c>
      <c r="D87" s="30" t="s">
        <v>212</v>
      </c>
      <c r="E87" s="31" t="s">
        <v>213</v>
      </c>
      <c r="F87" s="32">
        <v>54.857999999999997</v>
      </c>
      <c r="G87" s="32">
        <v>54.857999999999997</v>
      </c>
      <c r="H87" s="32"/>
      <c r="I87" s="32"/>
      <c r="J87" s="31"/>
      <c r="K87" s="31"/>
    </row>
    <row r="88" spans="1:11" ht="20.7" customHeight="1">
      <c r="A88" s="28" t="s">
        <v>214</v>
      </c>
      <c r="B88" s="29"/>
      <c r="C88" s="29"/>
      <c r="D88" s="25" t="s">
        <v>215</v>
      </c>
      <c r="E88" s="27" t="s">
        <v>216</v>
      </c>
      <c r="F88" s="26">
        <v>5.3658720000000004</v>
      </c>
      <c r="G88" s="23">
        <v>5.3658720000000004</v>
      </c>
      <c r="H88" s="23"/>
      <c r="I88" s="23"/>
      <c r="J88" s="27"/>
      <c r="K88" s="27"/>
    </row>
    <row r="89" spans="1:11" ht="25.05" customHeight="1">
      <c r="A89" s="28" t="s">
        <v>214</v>
      </c>
      <c r="B89" s="28" t="s">
        <v>217</v>
      </c>
      <c r="C89" s="29"/>
      <c r="D89" s="30" t="s">
        <v>218</v>
      </c>
      <c r="E89" s="31" t="s">
        <v>219</v>
      </c>
      <c r="F89" s="32">
        <v>5.3658720000000004</v>
      </c>
      <c r="G89" s="23">
        <v>5.3658720000000004</v>
      </c>
      <c r="H89" s="23"/>
      <c r="I89" s="23"/>
      <c r="J89" s="31"/>
      <c r="K89" s="31"/>
    </row>
    <row r="90" spans="1:11" ht="28.5" customHeight="1">
      <c r="A90" s="28" t="s">
        <v>214</v>
      </c>
      <c r="B90" s="28" t="s">
        <v>217</v>
      </c>
      <c r="C90" s="28" t="s">
        <v>200</v>
      </c>
      <c r="D90" s="30" t="s">
        <v>220</v>
      </c>
      <c r="E90" s="31" t="s">
        <v>221</v>
      </c>
      <c r="F90" s="32">
        <v>5.3658720000000004</v>
      </c>
      <c r="G90" s="32">
        <v>5.3658720000000004</v>
      </c>
      <c r="H90" s="32"/>
      <c r="I90" s="32"/>
      <c r="J90" s="31"/>
      <c r="K90" s="31"/>
    </row>
    <row r="91" spans="1:11" ht="22.8" customHeight="1">
      <c r="A91" s="24"/>
      <c r="B91" s="24"/>
      <c r="C91" s="24"/>
      <c r="D91" s="25" t="s">
        <v>164</v>
      </c>
      <c r="E91" s="25" t="s">
        <v>232</v>
      </c>
      <c r="F91" s="26">
        <v>105.41866400000001</v>
      </c>
      <c r="G91" s="23">
        <v>105.41866400000001</v>
      </c>
      <c r="H91" s="23"/>
      <c r="I91" s="23"/>
      <c r="J91" s="27"/>
      <c r="K91" s="27"/>
    </row>
    <row r="92" spans="1:11" ht="20.7" customHeight="1">
      <c r="A92" s="28" t="s">
        <v>181</v>
      </c>
      <c r="B92" s="29"/>
      <c r="C92" s="29"/>
      <c r="D92" s="25" t="s">
        <v>182</v>
      </c>
      <c r="E92" s="27" t="s">
        <v>183</v>
      </c>
      <c r="F92" s="26">
        <v>9.8576879999999996</v>
      </c>
      <c r="G92" s="23">
        <v>9.8576879999999996</v>
      </c>
      <c r="H92" s="23"/>
      <c r="I92" s="23"/>
      <c r="J92" s="27"/>
      <c r="K92" s="27"/>
    </row>
    <row r="93" spans="1:11" ht="25.05" customHeight="1">
      <c r="A93" s="28" t="s">
        <v>181</v>
      </c>
      <c r="B93" s="28" t="s">
        <v>184</v>
      </c>
      <c r="C93" s="29"/>
      <c r="D93" s="30" t="s">
        <v>185</v>
      </c>
      <c r="E93" s="31" t="s">
        <v>186</v>
      </c>
      <c r="F93" s="32">
        <v>9.2778240000000007</v>
      </c>
      <c r="G93" s="23">
        <v>9.2778240000000007</v>
      </c>
      <c r="H93" s="23"/>
      <c r="I93" s="23"/>
      <c r="J93" s="31"/>
      <c r="K93" s="31"/>
    </row>
    <row r="94" spans="1:11" ht="28.5" customHeight="1">
      <c r="A94" s="28" t="s">
        <v>181</v>
      </c>
      <c r="B94" s="28" t="s">
        <v>184</v>
      </c>
      <c r="C94" s="28" t="s">
        <v>184</v>
      </c>
      <c r="D94" s="30" t="s">
        <v>187</v>
      </c>
      <c r="E94" s="31" t="s">
        <v>188</v>
      </c>
      <c r="F94" s="32">
        <v>9.2778240000000007</v>
      </c>
      <c r="G94" s="32">
        <v>9.2778240000000007</v>
      </c>
      <c r="H94" s="32"/>
      <c r="I94" s="32"/>
      <c r="J94" s="31"/>
      <c r="K94" s="31"/>
    </row>
    <row r="95" spans="1:11" ht="25.05" customHeight="1">
      <c r="A95" s="28" t="s">
        <v>181</v>
      </c>
      <c r="B95" s="28" t="s">
        <v>189</v>
      </c>
      <c r="C95" s="29"/>
      <c r="D95" s="30" t="s">
        <v>190</v>
      </c>
      <c r="E95" s="31" t="s">
        <v>191</v>
      </c>
      <c r="F95" s="32">
        <v>0.57986400000000005</v>
      </c>
      <c r="G95" s="23">
        <v>0.57986400000000005</v>
      </c>
      <c r="H95" s="23"/>
      <c r="I95" s="23"/>
      <c r="J95" s="31"/>
      <c r="K95" s="31"/>
    </row>
    <row r="96" spans="1:11" ht="28.5" customHeight="1">
      <c r="A96" s="28" t="s">
        <v>181</v>
      </c>
      <c r="B96" s="28" t="s">
        <v>189</v>
      </c>
      <c r="C96" s="28" t="s">
        <v>189</v>
      </c>
      <c r="D96" s="30" t="s">
        <v>192</v>
      </c>
      <c r="E96" s="31" t="s">
        <v>193</v>
      </c>
      <c r="F96" s="32">
        <v>0.57986400000000005</v>
      </c>
      <c r="G96" s="32">
        <v>0.57986400000000005</v>
      </c>
      <c r="H96" s="32"/>
      <c r="I96" s="32"/>
      <c r="J96" s="31"/>
      <c r="K96" s="31"/>
    </row>
    <row r="97" spans="1:11" ht="20.7" customHeight="1">
      <c r="A97" s="28" t="s">
        <v>194</v>
      </c>
      <c r="B97" s="29"/>
      <c r="C97" s="29"/>
      <c r="D97" s="25" t="s">
        <v>195</v>
      </c>
      <c r="E97" s="27" t="s">
        <v>196</v>
      </c>
      <c r="F97" s="26">
        <v>5.5087080000000004</v>
      </c>
      <c r="G97" s="23">
        <v>5.5087080000000004</v>
      </c>
      <c r="H97" s="23"/>
      <c r="I97" s="23"/>
      <c r="J97" s="27"/>
      <c r="K97" s="27"/>
    </row>
    <row r="98" spans="1:11" ht="25.05" customHeight="1">
      <c r="A98" s="28" t="s">
        <v>194</v>
      </c>
      <c r="B98" s="28" t="s">
        <v>197</v>
      </c>
      <c r="C98" s="29"/>
      <c r="D98" s="30" t="s">
        <v>198</v>
      </c>
      <c r="E98" s="31" t="s">
        <v>199</v>
      </c>
      <c r="F98" s="32">
        <v>5.5087080000000004</v>
      </c>
      <c r="G98" s="23">
        <v>5.5087080000000004</v>
      </c>
      <c r="H98" s="23"/>
      <c r="I98" s="23"/>
      <c r="J98" s="31"/>
      <c r="K98" s="31"/>
    </row>
    <row r="99" spans="1:11" ht="28.5" customHeight="1">
      <c r="A99" s="28" t="s">
        <v>194</v>
      </c>
      <c r="B99" s="28" t="s">
        <v>197</v>
      </c>
      <c r="C99" s="28" t="s">
        <v>217</v>
      </c>
      <c r="D99" s="30" t="s">
        <v>223</v>
      </c>
      <c r="E99" s="31" t="s">
        <v>224</v>
      </c>
      <c r="F99" s="32">
        <v>4.9288439999999998</v>
      </c>
      <c r="G99" s="32">
        <v>4.9288439999999998</v>
      </c>
      <c r="H99" s="32"/>
      <c r="I99" s="32"/>
      <c r="J99" s="31"/>
      <c r="K99" s="31"/>
    </row>
    <row r="100" spans="1:11" ht="28.5" customHeight="1">
      <c r="A100" s="28" t="s">
        <v>194</v>
      </c>
      <c r="B100" s="28" t="s">
        <v>197</v>
      </c>
      <c r="C100" s="28" t="s">
        <v>203</v>
      </c>
      <c r="D100" s="30" t="s">
        <v>204</v>
      </c>
      <c r="E100" s="31" t="s">
        <v>205</v>
      </c>
      <c r="F100" s="32">
        <v>0.57986400000000005</v>
      </c>
      <c r="G100" s="32">
        <v>0.57986400000000005</v>
      </c>
      <c r="H100" s="32"/>
      <c r="I100" s="32"/>
      <c r="J100" s="31"/>
      <c r="K100" s="31"/>
    </row>
    <row r="101" spans="1:11" ht="20.7" customHeight="1">
      <c r="A101" s="28" t="s">
        <v>206</v>
      </c>
      <c r="B101" s="29"/>
      <c r="C101" s="29"/>
      <c r="D101" s="25" t="s">
        <v>207</v>
      </c>
      <c r="E101" s="27" t="s">
        <v>208</v>
      </c>
      <c r="F101" s="26">
        <v>83.093900000000005</v>
      </c>
      <c r="G101" s="23">
        <v>83.093900000000005</v>
      </c>
      <c r="H101" s="23"/>
      <c r="I101" s="23"/>
      <c r="J101" s="27"/>
      <c r="K101" s="27"/>
    </row>
    <row r="102" spans="1:11" ht="25.05" customHeight="1">
      <c r="A102" s="28" t="s">
        <v>206</v>
      </c>
      <c r="B102" s="28" t="s">
        <v>200</v>
      </c>
      <c r="C102" s="29"/>
      <c r="D102" s="30" t="s">
        <v>209</v>
      </c>
      <c r="E102" s="31" t="s">
        <v>210</v>
      </c>
      <c r="F102" s="32">
        <v>83.093900000000005</v>
      </c>
      <c r="G102" s="23">
        <v>83.093900000000005</v>
      </c>
      <c r="H102" s="23"/>
      <c r="I102" s="23"/>
      <c r="J102" s="31"/>
      <c r="K102" s="31"/>
    </row>
    <row r="103" spans="1:11" ht="28.5" customHeight="1">
      <c r="A103" s="28" t="s">
        <v>206</v>
      </c>
      <c r="B103" s="28" t="s">
        <v>200</v>
      </c>
      <c r="C103" s="28" t="s">
        <v>211</v>
      </c>
      <c r="D103" s="30" t="s">
        <v>212</v>
      </c>
      <c r="E103" s="31" t="s">
        <v>213</v>
      </c>
      <c r="F103" s="32">
        <v>83.093900000000005</v>
      </c>
      <c r="G103" s="32">
        <v>83.093900000000005</v>
      </c>
      <c r="H103" s="32"/>
      <c r="I103" s="32"/>
      <c r="J103" s="31"/>
      <c r="K103" s="31"/>
    </row>
    <row r="104" spans="1:11" ht="20.7" customHeight="1">
      <c r="A104" s="28" t="s">
        <v>214</v>
      </c>
      <c r="B104" s="29"/>
      <c r="C104" s="29"/>
      <c r="D104" s="25" t="s">
        <v>215</v>
      </c>
      <c r="E104" s="27" t="s">
        <v>216</v>
      </c>
      <c r="F104" s="26">
        <v>6.9583680000000001</v>
      </c>
      <c r="G104" s="23">
        <v>6.9583680000000001</v>
      </c>
      <c r="H104" s="23"/>
      <c r="I104" s="23"/>
      <c r="J104" s="27"/>
      <c r="K104" s="27"/>
    </row>
    <row r="105" spans="1:11" ht="25.05" customHeight="1">
      <c r="A105" s="28" t="s">
        <v>214</v>
      </c>
      <c r="B105" s="28" t="s">
        <v>217</v>
      </c>
      <c r="C105" s="29"/>
      <c r="D105" s="30" t="s">
        <v>218</v>
      </c>
      <c r="E105" s="31" t="s">
        <v>219</v>
      </c>
      <c r="F105" s="32">
        <v>6.9583680000000001</v>
      </c>
      <c r="G105" s="23">
        <v>6.9583680000000001</v>
      </c>
      <c r="H105" s="23"/>
      <c r="I105" s="23"/>
      <c r="J105" s="31"/>
      <c r="K105" s="31"/>
    </row>
    <row r="106" spans="1:11" ht="28.5" customHeight="1">
      <c r="A106" s="28" t="s">
        <v>214</v>
      </c>
      <c r="B106" s="28" t="s">
        <v>217</v>
      </c>
      <c r="C106" s="28" t="s">
        <v>200</v>
      </c>
      <c r="D106" s="30" t="s">
        <v>220</v>
      </c>
      <c r="E106" s="31" t="s">
        <v>221</v>
      </c>
      <c r="F106" s="32">
        <v>6.9583680000000001</v>
      </c>
      <c r="G106" s="32">
        <v>6.9583680000000001</v>
      </c>
      <c r="H106" s="32"/>
      <c r="I106" s="32"/>
      <c r="J106" s="31"/>
      <c r="K106" s="31"/>
    </row>
    <row r="107" spans="1:11" ht="22.8" customHeight="1">
      <c r="A107" s="24"/>
      <c r="B107" s="24"/>
      <c r="C107" s="24"/>
      <c r="D107" s="25" t="s">
        <v>166</v>
      </c>
      <c r="E107" s="25" t="s">
        <v>233</v>
      </c>
      <c r="F107" s="26">
        <v>116.091646</v>
      </c>
      <c r="G107" s="23">
        <v>116.091646</v>
      </c>
      <c r="H107" s="23"/>
      <c r="I107" s="23"/>
      <c r="J107" s="27"/>
      <c r="K107" s="27"/>
    </row>
    <row r="108" spans="1:11" ht="20.7" customHeight="1">
      <c r="A108" s="28" t="s">
        <v>181</v>
      </c>
      <c r="B108" s="29"/>
      <c r="C108" s="29"/>
      <c r="D108" s="25" t="s">
        <v>182</v>
      </c>
      <c r="E108" s="27" t="s">
        <v>183</v>
      </c>
      <c r="F108" s="26">
        <v>10.095936</v>
      </c>
      <c r="G108" s="23">
        <v>10.095936</v>
      </c>
      <c r="H108" s="23"/>
      <c r="I108" s="23"/>
      <c r="J108" s="27"/>
      <c r="K108" s="27"/>
    </row>
    <row r="109" spans="1:11" ht="25.05" customHeight="1">
      <c r="A109" s="28" t="s">
        <v>181</v>
      </c>
      <c r="B109" s="28" t="s">
        <v>184</v>
      </c>
      <c r="C109" s="29"/>
      <c r="D109" s="30" t="s">
        <v>185</v>
      </c>
      <c r="E109" s="31" t="s">
        <v>186</v>
      </c>
      <c r="F109" s="32">
        <v>10.095936</v>
      </c>
      <c r="G109" s="23">
        <v>10.095936</v>
      </c>
      <c r="H109" s="23"/>
      <c r="I109" s="23"/>
      <c r="J109" s="31"/>
      <c r="K109" s="31"/>
    </row>
    <row r="110" spans="1:11" ht="28.5" customHeight="1">
      <c r="A110" s="28" t="s">
        <v>181</v>
      </c>
      <c r="B110" s="28" t="s">
        <v>184</v>
      </c>
      <c r="C110" s="28" t="s">
        <v>184</v>
      </c>
      <c r="D110" s="30" t="s">
        <v>187</v>
      </c>
      <c r="E110" s="31" t="s">
        <v>188</v>
      </c>
      <c r="F110" s="32">
        <v>10.095936</v>
      </c>
      <c r="G110" s="32">
        <v>10.095936</v>
      </c>
      <c r="H110" s="32"/>
      <c r="I110" s="32"/>
      <c r="J110" s="31"/>
      <c r="K110" s="31"/>
    </row>
    <row r="111" spans="1:11" ht="20.7" customHeight="1">
      <c r="A111" s="28" t="s">
        <v>194</v>
      </c>
      <c r="B111" s="29"/>
      <c r="C111" s="29"/>
      <c r="D111" s="25" t="s">
        <v>195</v>
      </c>
      <c r="E111" s="27" t="s">
        <v>196</v>
      </c>
      <c r="F111" s="26">
        <v>5.9944620000000004</v>
      </c>
      <c r="G111" s="23">
        <v>5.9944620000000004</v>
      </c>
      <c r="H111" s="23"/>
      <c r="I111" s="23"/>
      <c r="J111" s="27"/>
      <c r="K111" s="27"/>
    </row>
    <row r="112" spans="1:11" ht="25.05" customHeight="1">
      <c r="A112" s="28" t="s">
        <v>194</v>
      </c>
      <c r="B112" s="28" t="s">
        <v>197</v>
      </c>
      <c r="C112" s="29"/>
      <c r="D112" s="30" t="s">
        <v>198</v>
      </c>
      <c r="E112" s="31" t="s">
        <v>199</v>
      </c>
      <c r="F112" s="32">
        <v>5.9944620000000004</v>
      </c>
      <c r="G112" s="23">
        <v>5.9944620000000004</v>
      </c>
      <c r="H112" s="23"/>
      <c r="I112" s="23"/>
      <c r="J112" s="31"/>
      <c r="K112" s="31"/>
    </row>
    <row r="113" spans="1:11" ht="28.5" customHeight="1">
      <c r="A113" s="28" t="s">
        <v>194</v>
      </c>
      <c r="B113" s="28" t="s">
        <v>197</v>
      </c>
      <c r="C113" s="28" t="s">
        <v>217</v>
      </c>
      <c r="D113" s="30" t="s">
        <v>223</v>
      </c>
      <c r="E113" s="31" t="s">
        <v>224</v>
      </c>
      <c r="F113" s="32">
        <v>5.3634659999999998</v>
      </c>
      <c r="G113" s="32">
        <v>5.3634659999999998</v>
      </c>
      <c r="H113" s="32"/>
      <c r="I113" s="32"/>
      <c r="J113" s="31"/>
      <c r="K113" s="31"/>
    </row>
    <row r="114" spans="1:11" ht="28.5" customHeight="1">
      <c r="A114" s="28" t="s">
        <v>194</v>
      </c>
      <c r="B114" s="28" t="s">
        <v>197</v>
      </c>
      <c r="C114" s="28" t="s">
        <v>203</v>
      </c>
      <c r="D114" s="30" t="s">
        <v>204</v>
      </c>
      <c r="E114" s="31" t="s">
        <v>205</v>
      </c>
      <c r="F114" s="32">
        <v>0.630996</v>
      </c>
      <c r="G114" s="32">
        <v>0.630996</v>
      </c>
      <c r="H114" s="32"/>
      <c r="I114" s="32"/>
      <c r="J114" s="31"/>
      <c r="K114" s="31"/>
    </row>
    <row r="115" spans="1:11" ht="20.7" customHeight="1">
      <c r="A115" s="28" t="s">
        <v>206</v>
      </c>
      <c r="B115" s="29"/>
      <c r="C115" s="29"/>
      <c r="D115" s="25" t="s">
        <v>207</v>
      </c>
      <c r="E115" s="27" t="s">
        <v>208</v>
      </c>
      <c r="F115" s="26">
        <v>92.429295999999994</v>
      </c>
      <c r="G115" s="23">
        <v>92.429295999999994</v>
      </c>
      <c r="H115" s="23"/>
      <c r="I115" s="23"/>
      <c r="J115" s="27"/>
      <c r="K115" s="27"/>
    </row>
    <row r="116" spans="1:11" ht="25.05" customHeight="1">
      <c r="A116" s="28" t="s">
        <v>206</v>
      </c>
      <c r="B116" s="28" t="s">
        <v>200</v>
      </c>
      <c r="C116" s="29"/>
      <c r="D116" s="30" t="s">
        <v>209</v>
      </c>
      <c r="E116" s="31" t="s">
        <v>210</v>
      </c>
      <c r="F116" s="32">
        <v>92.429295999999994</v>
      </c>
      <c r="G116" s="23">
        <v>92.429295999999994</v>
      </c>
      <c r="H116" s="23"/>
      <c r="I116" s="23"/>
      <c r="J116" s="31"/>
      <c r="K116" s="31"/>
    </row>
    <row r="117" spans="1:11" ht="28.5" customHeight="1">
      <c r="A117" s="28" t="s">
        <v>206</v>
      </c>
      <c r="B117" s="28" t="s">
        <v>200</v>
      </c>
      <c r="C117" s="28" t="s">
        <v>211</v>
      </c>
      <c r="D117" s="30" t="s">
        <v>212</v>
      </c>
      <c r="E117" s="31" t="s">
        <v>213</v>
      </c>
      <c r="F117" s="32">
        <v>92.429295999999994</v>
      </c>
      <c r="G117" s="32">
        <v>92.429295999999994</v>
      </c>
      <c r="H117" s="32"/>
      <c r="I117" s="32"/>
      <c r="J117" s="31"/>
      <c r="K117" s="31"/>
    </row>
    <row r="118" spans="1:11" ht="20.7" customHeight="1">
      <c r="A118" s="28" t="s">
        <v>214</v>
      </c>
      <c r="B118" s="29"/>
      <c r="C118" s="29"/>
      <c r="D118" s="25" t="s">
        <v>215</v>
      </c>
      <c r="E118" s="27" t="s">
        <v>216</v>
      </c>
      <c r="F118" s="26">
        <v>7.5719519999999996</v>
      </c>
      <c r="G118" s="23">
        <v>7.5719519999999996</v>
      </c>
      <c r="H118" s="23"/>
      <c r="I118" s="23"/>
      <c r="J118" s="27"/>
      <c r="K118" s="27"/>
    </row>
    <row r="119" spans="1:11" ht="25.05" customHeight="1">
      <c r="A119" s="28" t="s">
        <v>214</v>
      </c>
      <c r="B119" s="28" t="s">
        <v>217</v>
      </c>
      <c r="C119" s="29"/>
      <c r="D119" s="30" t="s">
        <v>218</v>
      </c>
      <c r="E119" s="31" t="s">
        <v>219</v>
      </c>
      <c r="F119" s="32">
        <v>7.5719519999999996</v>
      </c>
      <c r="G119" s="23">
        <v>7.5719519999999996</v>
      </c>
      <c r="H119" s="23"/>
      <c r="I119" s="23"/>
      <c r="J119" s="31"/>
      <c r="K119" s="31"/>
    </row>
    <row r="120" spans="1:11" ht="28.5" customHeight="1">
      <c r="A120" s="28" t="s">
        <v>214</v>
      </c>
      <c r="B120" s="28" t="s">
        <v>217</v>
      </c>
      <c r="C120" s="28" t="s">
        <v>200</v>
      </c>
      <c r="D120" s="30" t="s">
        <v>220</v>
      </c>
      <c r="E120" s="31" t="s">
        <v>221</v>
      </c>
      <c r="F120" s="32">
        <v>7.5719519999999996</v>
      </c>
      <c r="G120" s="32">
        <v>7.5719519999999996</v>
      </c>
      <c r="H120" s="32"/>
      <c r="I120" s="32"/>
      <c r="J120" s="31"/>
      <c r="K120" s="31"/>
    </row>
  </sheetData>
  <mergeCells count="11">
    <mergeCell ref="J4:J5"/>
    <mergeCell ref="K4:K5"/>
    <mergeCell ref="A2:K2"/>
    <mergeCell ref="A3:J3"/>
    <mergeCell ref="A4:C4"/>
    <mergeCell ref="D4:D5"/>
    <mergeCell ref="E4:E5"/>
    <mergeCell ref="F4:F5"/>
    <mergeCell ref="G4:G5"/>
    <mergeCell ref="H4:H5"/>
    <mergeCell ref="I4:I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8"/>
  <sheetViews>
    <sheetView topLeftCell="A23" workbookViewId="0">
      <selection activeCell="H11" sqref="H11"/>
    </sheetView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56" t="s">
        <v>234</v>
      </c>
      <c r="T1" s="56"/>
    </row>
    <row r="2" spans="1:20" ht="42.3" customHeight="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5.05" customHeight="1">
      <c r="A3" s="52" t="s">
        <v>711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9.8" customHeight="1">
      <c r="A4" s="55" t="s">
        <v>169</v>
      </c>
      <c r="B4" s="55"/>
      <c r="C4" s="55"/>
      <c r="D4" s="55" t="s">
        <v>235</v>
      </c>
      <c r="E4" s="55" t="s">
        <v>236</v>
      </c>
      <c r="F4" s="55" t="s">
        <v>237</v>
      </c>
      <c r="G4" s="55" t="s">
        <v>238</v>
      </c>
      <c r="H4" s="55" t="s">
        <v>239</v>
      </c>
      <c r="I4" s="55" t="s">
        <v>240</v>
      </c>
      <c r="J4" s="55" t="s">
        <v>241</v>
      </c>
      <c r="K4" s="55" t="s">
        <v>242</v>
      </c>
      <c r="L4" s="55" t="s">
        <v>243</v>
      </c>
      <c r="M4" s="55" t="s">
        <v>244</v>
      </c>
      <c r="N4" s="55" t="s">
        <v>245</v>
      </c>
      <c r="O4" s="55" t="s">
        <v>246</v>
      </c>
      <c r="P4" s="55" t="s">
        <v>247</v>
      </c>
      <c r="Q4" s="55" t="s">
        <v>248</v>
      </c>
      <c r="R4" s="55" t="s">
        <v>249</v>
      </c>
      <c r="S4" s="55" t="s">
        <v>250</v>
      </c>
      <c r="T4" s="55" t="s">
        <v>251</v>
      </c>
    </row>
    <row r="5" spans="1:20" ht="20.7" customHeight="1">
      <c r="A5" s="16" t="s">
        <v>177</v>
      </c>
      <c r="B5" s="16" t="s">
        <v>178</v>
      </c>
      <c r="C5" s="16" t="s">
        <v>179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8" customHeight="1">
      <c r="A6" s="11"/>
      <c r="B6" s="11"/>
      <c r="C6" s="11"/>
      <c r="D6" s="11"/>
      <c r="E6" s="11" t="s">
        <v>136</v>
      </c>
      <c r="F6" s="15">
        <f>F7</f>
        <v>1362.9173820000001</v>
      </c>
      <c r="G6" s="15">
        <f>G7</f>
        <v>512.17535599999997</v>
      </c>
      <c r="H6" s="15">
        <f>H7</f>
        <v>755.49200000000008</v>
      </c>
      <c r="I6" s="15"/>
      <c r="J6" s="15"/>
      <c r="K6" s="15">
        <v>60.256025999999999</v>
      </c>
      <c r="L6" s="15"/>
      <c r="M6" s="15"/>
      <c r="N6" s="15"/>
      <c r="O6" s="15"/>
      <c r="P6" s="15"/>
      <c r="Q6" s="15"/>
      <c r="R6" s="15"/>
      <c r="S6" s="15"/>
      <c r="T6" s="15">
        <v>35</v>
      </c>
    </row>
    <row r="7" spans="1:20" ht="22.8" customHeight="1">
      <c r="A7" s="11"/>
      <c r="B7" s="11"/>
      <c r="C7" s="11"/>
      <c r="D7" s="18" t="s">
        <v>154</v>
      </c>
      <c r="E7" s="18" t="s">
        <v>155</v>
      </c>
      <c r="F7" s="15">
        <f>565.9952+F8</f>
        <v>1362.9173820000001</v>
      </c>
      <c r="G7" s="15">
        <f>428.199174+G8</f>
        <v>512.17535599999997</v>
      </c>
      <c r="H7" s="15">
        <f>42.546+H8</f>
        <v>755.49200000000008</v>
      </c>
      <c r="I7" s="15"/>
      <c r="J7" s="15"/>
      <c r="K7" s="15">
        <v>60.256025999999999</v>
      </c>
      <c r="L7" s="15"/>
      <c r="M7" s="15"/>
      <c r="N7" s="15"/>
      <c r="O7" s="15"/>
      <c r="P7" s="15"/>
      <c r="Q7" s="15"/>
      <c r="R7" s="15"/>
      <c r="S7" s="15"/>
      <c r="T7" s="15">
        <v>35</v>
      </c>
    </row>
    <row r="8" spans="1:20" ht="22.8" customHeight="1">
      <c r="A8" s="33"/>
      <c r="B8" s="33"/>
      <c r="C8" s="33"/>
      <c r="D8" s="34" t="s">
        <v>705</v>
      </c>
      <c r="E8" s="34" t="s">
        <v>704</v>
      </c>
      <c r="F8" s="35">
        <v>796.92218200000002</v>
      </c>
      <c r="G8" s="15">
        <v>83.976181999999994</v>
      </c>
      <c r="H8" s="15">
        <v>712.94600000000003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 t="s">
        <v>181</v>
      </c>
      <c r="B9" s="36" t="s">
        <v>184</v>
      </c>
      <c r="C9" s="36" t="s">
        <v>184</v>
      </c>
      <c r="D9" s="37" t="s">
        <v>706</v>
      </c>
      <c r="E9" s="38" t="s">
        <v>253</v>
      </c>
      <c r="F9" s="39">
        <v>8.4021120000000007</v>
      </c>
      <c r="G9" s="39">
        <v>8.4021120000000007</v>
      </c>
      <c r="H9" s="39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8" customHeight="1">
      <c r="A10" s="36" t="s">
        <v>181</v>
      </c>
      <c r="B10" s="36" t="s">
        <v>189</v>
      </c>
      <c r="C10" s="36" t="s">
        <v>189</v>
      </c>
      <c r="D10" s="37" t="s">
        <v>706</v>
      </c>
      <c r="E10" s="38" t="s">
        <v>254</v>
      </c>
      <c r="F10" s="39">
        <v>0.52513200000000004</v>
      </c>
      <c r="G10" s="39">
        <v>0.52513200000000004</v>
      </c>
      <c r="H10" s="3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2.8" customHeight="1">
      <c r="A11" s="36" t="s">
        <v>194</v>
      </c>
      <c r="B11" s="36" t="s">
        <v>197</v>
      </c>
      <c r="C11" s="36" t="s">
        <v>217</v>
      </c>
      <c r="D11" s="37" t="s">
        <v>706</v>
      </c>
      <c r="E11" s="38" t="s">
        <v>260</v>
      </c>
      <c r="F11" s="39">
        <v>4.463622</v>
      </c>
      <c r="G11" s="39">
        <v>4.463622</v>
      </c>
      <c r="H11" s="39" t="s">
        <v>712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2.8" customHeight="1">
      <c r="A12" s="36" t="s">
        <v>194</v>
      </c>
      <c r="B12" s="36" t="s">
        <v>197</v>
      </c>
      <c r="C12" s="36" t="s">
        <v>203</v>
      </c>
      <c r="D12" s="37" t="s">
        <v>706</v>
      </c>
      <c r="E12" s="38" t="s">
        <v>256</v>
      </c>
      <c r="F12" s="39">
        <v>0.52513200000000004</v>
      </c>
      <c r="G12" s="39">
        <v>0.52513200000000004</v>
      </c>
      <c r="H12" s="39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2.8" customHeight="1">
      <c r="A13" s="36" t="s">
        <v>206</v>
      </c>
      <c r="B13" s="36" t="s">
        <v>200</v>
      </c>
      <c r="C13" s="36" t="s">
        <v>200</v>
      </c>
      <c r="D13" s="37" t="s">
        <v>706</v>
      </c>
      <c r="E13" s="38" t="s">
        <v>707</v>
      </c>
      <c r="F13" s="39">
        <v>702.95</v>
      </c>
      <c r="G13" s="39"/>
      <c r="H13" s="39">
        <v>702.95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2.8" customHeight="1">
      <c r="A14" s="36" t="s">
        <v>206</v>
      </c>
      <c r="B14" s="36" t="s">
        <v>200</v>
      </c>
      <c r="C14" s="36" t="s">
        <v>211</v>
      </c>
      <c r="D14" s="37" t="s">
        <v>706</v>
      </c>
      <c r="E14" s="38" t="s">
        <v>257</v>
      </c>
      <c r="F14" s="39">
        <v>73.754599999999996</v>
      </c>
      <c r="G14" s="39">
        <v>63.758600000000001</v>
      </c>
      <c r="H14" s="39">
        <v>9.9960000000000004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2.8" customHeight="1">
      <c r="A15" s="36" t="s">
        <v>214</v>
      </c>
      <c r="B15" s="36" t="s">
        <v>217</v>
      </c>
      <c r="C15" s="36" t="s">
        <v>200</v>
      </c>
      <c r="D15" s="37" t="s">
        <v>706</v>
      </c>
      <c r="E15" s="38" t="s">
        <v>258</v>
      </c>
      <c r="F15" s="39">
        <v>6.3015840000000001</v>
      </c>
      <c r="G15" s="39">
        <v>6.3015840000000001</v>
      </c>
      <c r="H15" s="39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22.8" customHeight="1">
      <c r="A16" s="33"/>
      <c r="B16" s="33"/>
      <c r="C16" s="33"/>
      <c r="D16" s="34" t="s">
        <v>156</v>
      </c>
      <c r="E16" s="34" t="s">
        <v>157</v>
      </c>
      <c r="F16" s="35">
        <v>78.891183999999996</v>
      </c>
      <c r="G16" s="15">
        <v>70.671183999999997</v>
      </c>
      <c r="H16" s="15">
        <v>8.2200000000000006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2.8" customHeight="1">
      <c r="A17" s="36" t="s">
        <v>181</v>
      </c>
      <c r="B17" s="36" t="s">
        <v>184</v>
      </c>
      <c r="C17" s="36" t="s">
        <v>184</v>
      </c>
      <c r="D17" s="37" t="s">
        <v>252</v>
      </c>
      <c r="E17" s="38" t="s">
        <v>253</v>
      </c>
      <c r="F17" s="39">
        <v>7.062144</v>
      </c>
      <c r="G17" s="39">
        <v>7.062144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8" customHeight="1">
      <c r="A18" s="36" t="s">
        <v>181</v>
      </c>
      <c r="B18" s="36" t="s">
        <v>189</v>
      </c>
      <c r="C18" s="36" t="s">
        <v>189</v>
      </c>
      <c r="D18" s="37" t="s">
        <v>252</v>
      </c>
      <c r="E18" s="38" t="s">
        <v>254</v>
      </c>
      <c r="F18" s="39">
        <v>0.441384</v>
      </c>
      <c r="G18" s="39">
        <v>0.441384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8" customHeight="1">
      <c r="A19" s="36" t="s">
        <v>194</v>
      </c>
      <c r="B19" s="36" t="s">
        <v>197</v>
      </c>
      <c r="C19" s="36" t="s">
        <v>200</v>
      </c>
      <c r="D19" s="37" t="s">
        <v>252</v>
      </c>
      <c r="E19" s="38" t="s">
        <v>255</v>
      </c>
      <c r="F19" s="39">
        <v>3.7517640000000001</v>
      </c>
      <c r="G19" s="39">
        <v>3.7517640000000001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22.8" customHeight="1">
      <c r="A20" s="36" t="s">
        <v>194</v>
      </c>
      <c r="B20" s="36" t="s">
        <v>197</v>
      </c>
      <c r="C20" s="36" t="s">
        <v>203</v>
      </c>
      <c r="D20" s="37" t="s">
        <v>252</v>
      </c>
      <c r="E20" s="38" t="s">
        <v>256</v>
      </c>
      <c r="F20" s="39">
        <v>0.441384</v>
      </c>
      <c r="G20" s="39">
        <v>0.441384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22.8" customHeight="1">
      <c r="A21" s="36" t="s">
        <v>206</v>
      </c>
      <c r="B21" s="36" t="s">
        <v>200</v>
      </c>
      <c r="C21" s="36" t="s">
        <v>211</v>
      </c>
      <c r="D21" s="37" t="s">
        <v>252</v>
      </c>
      <c r="E21" s="38" t="s">
        <v>257</v>
      </c>
      <c r="F21" s="39">
        <v>61.8979</v>
      </c>
      <c r="G21" s="39">
        <v>53.677900000000001</v>
      </c>
      <c r="H21" s="39">
        <v>8.2200000000000006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2.8" customHeight="1">
      <c r="A22" s="36" t="s">
        <v>214</v>
      </c>
      <c r="B22" s="36" t="s">
        <v>217</v>
      </c>
      <c r="C22" s="36" t="s">
        <v>200</v>
      </c>
      <c r="D22" s="37" t="s">
        <v>252</v>
      </c>
      <c r="E22" s="38" t="s">
        <v>258</v>
      </c>
      <c r="F22" s="39">
        <v>5.296608</v>
      </c>
      <c r="G22" s="39">
        <v>5.296608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 ht="22.8" customHeight="1">
      <c r="A23" s="33"/>
      <c r="B23" s="33"/>
      <c r="C23" s="33"/>
      <c r="D23" s="34" t="s">
        <v>158</v>
      </c>
      <c r="E23" s="34" t="s">
        <v>159</v>
      </c>
      <c r="F23" s="35">
        <v>121.209326</v>
      </c>
      <c r="G23" s="15">
        <v>77.869326000000001</v>
      </c>
      <c r="H23" s="15">
        <v>8.34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>
        <v>35</v>
      </c>
    </row>
    <row r="24" spans="1:20" ht="22.8" customHeight="1">
      <c r="A24" s="36" t="s">
        <v>181</v>
      </c>
      <c r="B24" s="36" t="s">
        <v>184</v>
      </c>
      <c r="C24" s="36" t="s">
        <v>184</v>
      </c>
      <c r="D24" s="37" t="s">
        <v>259</v>
      </c>
      <c r="E24" s="38" t="s">
        <v>253</v>
      </c>
      <c r="F24" s="39">
        <v>7.8092160000000002</v>
      </c>
      <c r="G24" s="39">
        <v>7.8092160000000002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22.8" customHeight="1">
      <c r="A25" s="36" t="s">
        <v>181</v>
      </c>
      <c r="B25" s="36" t="s">
        <v>189</v>
      </c>
      <c r="C25" s="36" t="s">
        <v>189</v>
      </c>
      <c r="D25" s="37" t="s">
        <v>259</v>
      </c>
      <c r="E25" s="38" t="s">
        <v>254</v>
      </c>
      <c r="F25" s="39">
        <v>0.48807600000000001</v>
      </c>
      <c r="G25" s="39">
        <v>0.48807600000000001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 ht="22.8" customHeight="1">
      <c r="A26" s="36" t="s">
        <v>194</v>
      </c>
      <c r="B26" s="36" t="s">
        <v>197</v>
      </c>
      <c r="C26" s="36" t="s">
        <v>217</v>
      </c>
      <c r="D26" s="37" t="s">
        <v>259</v>
      </c>
      <c r="E26" s="38" t="s">
        <v>260</v>
      </c>
      <c r="F26" s="39">
        <v>4.1486460000000003</v>
      </c>
      <c r="G26" s="39">
        <v>4.1486460000000003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22.8" customHeight="1">
      <c r="A27" s="36" t="s">
        <v>194</v>
      </c>
      <c r="B27" s="36" t="s">
        <v>197</v>
      </c>
      <c r="C27" s="36" t="s">
        <v>203</v>
      </c>
      <c r="D27" s="37" t="s">
        <v>259</v>
      </c>
      <c r="E27" s="38" t="s">
        <v>256</v>
      </c>
      <c r="F27" s="39">
        <v>0.48807600000000001</v>
      </c>
      <c r="G27" s="39">
        <v>0.48807600000000001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ht="22.8" customHeight="1">
      <c r="A28" s="36" t="s">
        <v>206</v>
      </c>
      <c r="B28" s="36" t="s">
        <v>200</v>
      </c>
      <c r="C28" s="36" t="s">
        <v>211</v>
      </c>
      <c r="D28" s="37" t="s">
        <v>259</v>
      </c>
      <c r="E28" s="38" t="s">
        <v>257</v>
      </c>
      <c r="F28" s="39">
        <v>59.078400000000002</v>
      </c>
      <c r="G28" s="39">
        <v>59.078400000000002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0" ht="22.8" customHeight="1">
      <c r="A29" s="36" t="s">
        <v>206</v>
      </c>
      <c r="B29" s="36" t="s">
        <v>200</v>
      </c>
      <c r="C29" s="36" t="s">
        <v>189</v>
      </c>
      <c r="D29" s="37" t="s">
        <v>259</v>
      </c>
      <c r="E29" s="38" t="s">
        <v>261</v>
      </c>
      <c r="F29" s="39">
        <v>43.34</v>
      </c>
      <c r="G29" s="39"/>
      <c r="H29" s="39">
        <v>8.34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>
        <v>35</v>
      </c>
    </row>
    <row r="30" spans="1:20" ht="22.8" customHeight="1">
      <c r="A30" s="36" t="s">
        <v>214</v>
      </c>
      <c r="B30" s="36" t="s">
        <v>217</v>
      </c>
      <c r="C30" s="36" t="s">
        <v>200</v>
      </c>
      <c r="D30" s="37" t="s">
        <v>259</v>
      </c>
      <c r="E30" s="38" t="s">
        <v>258</v>
      </c>
      <c r="F30" s="39">
        <v>5.8569120000000003</v>
      </c>
      <c r="G30" s="39">
        <v>5.8569120000000003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 ht="22.8" customHeight="1">
      <c r="A31" s="33"/>
      <c r="B31" s="33"/>
      <c r="C31" s="33"/>
      <c r="D31" s="34" t="s">
        <v>160</v>
      </c>
      <c r="E31" s="34" t="s">
        <v>161</v>
      </c>
      <c r="F31" s="35">
        <v>68.733626000000001</v>
      </c>
      <c r="G31" s="15">
        <v>8.4776000000000007</v>
      </c>
      <c r="H31" s="15"/>
      <c r="I31" s="15"/>
      <c r="J31" s="15"/>
      <c r="K31" s="15">
        <v>60.256025999999999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22.8" customHeight="1">
      <c r="A32" s="36" t="s">
        <v>181</v>
      </c>
      <c r="B32" s="36" t="s">
        <v>184</v>
      </c>
      <c r="C32" s="36" t="s">
        <v>184</v>
      </c>
      <c r="D32" s="37" t="s">
        <v>262</v>
      </c>
      <c r="E32" s="38" t="s">
        <v>253</v>
      </c>
      <c r="F32" s="39">
        <v>6.1292160000000004</v>
      </c>
      <c r="G32" s="39"/>
      <c r="H32" s="39"/>
      <c r="I32" s="39"/>
      <c r="J32" s="39"/>
      <c r="K32" s="39">
        <v>6.1292160000000004</v>
      </c>
      <c r="L32" s="39"/>
      <c r="M32" s="39"/>
      <c r="N32" s="39"/>
      <c r="O32" s="39"/>
      <c r="P32" s="39"/>
      <c r="Q32" s="39"/>
      <c r="R32" s="39"/>
      <c r="S32" s="39"/>
      <c r="T32" s="39"/>
    </row>
    <row r="33" spans="1:20" ht="22.8" customHeight="1">
      <c r="A33" s="36" t="s">
        <v>181</v>
      </c>
      <c r="B33" s="36" t="s">
        <v>189</v>
      </c>
      <c r="C33" s="36" t="s">
        <v>189</v>
      </c>
      <c r="D33" s="37" t="s">
        <v>262</v>
      </c>
      <c r="E33" s="38" t="s">
        <v>254</v>
      </c>
      <c r="F33" s="39">
        <v>0.38307600000000003</v>
      </c>
      <c r="G33" s="39"/>
      <c r="H33" s="39"/>
      <c r="I33" s="39"/>
      <c r="J33" s="39"/>
      <c r="K33" s="39">
        <v>0.38307600000000003</v>
      </c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22.8" customHeight="1">
      <c r="A34" s="36" t="s">
        <v>194</v>
      </c>
      <c r="B34" s="36" t="s">
        <v>197</v>
      </c>
      <c r="C34" s="36" t="s">
        <v>217</v>
      </c>
      <c r="D34" s="37" t="s">
        <v>262</v>
      </c>
      <c r="E34" s="38" t="s">
        <v>260</v>
      </c>
      <c r="F34" s="39">
        <v>3.2561460000000002</v>
      </c>
      <c r="G34" s="39"/>
      <c r="H34" s="39"/>
      <c r="I34" s="39"/>
      <c r="J34" s="39"/>
      <c r="K34" s="39">
        <v>3.2561460000000002</v>
      </c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22.8" customHeight="1">
      <c r="A35" s="36" t="s">
        <v>194</v>
      </c>
      <c r="B35" s="36" t="s">
        <v>197</v>
      </c>
      <c r="C35" s="36" t="s">
        <v>203</v>
      </c>
      <c r="D35" s="37" t="s">
        <v>262</v>
      </c>
      <c r="E35" s="38" t="s">
        <v>256</v>
      </c>
      <c r="F35" s="39">
        <v>0.38307600000000003</v>
      </c>
      <c r="G35" s="39"/>
      <c r="H35" s="39"/>
      <c r="I35" s="39"/>
      <c r="J35" s="39"/>
      <c r="K35" s="39">
        <v>0.38307600000000003</v>
      </c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22.8" customHeight="1">
      <c r="A36" s="36" t="s">
        <v>206</v>
      </c>
      <c r="B36" s="36" t="s">
        <v>200</v>
      </c>
      <c r="C36" s="36" t="s">
        <v>211</v>
      </c>
      <c r="D36" s="37" t="s">
        <v>262</v>
      </c>
      <c r="E36" s="38" t="s">
        <v>257</v>
      </c>
      <c r="F36" s="39">
        <v>53.985199999999999</v>
      </c>
      <c r="G36" s="39">
        <v>8.4776000000000007</v>
      </c>
      <c r="H36" s="39"/>
      <c r="I36" s="39"/>
      <c r="J36" s="39"/>
      <c r="K36" s="39">
        <v>45.507599999999996</v>
      </c>
      <c r="L36" s="39"/>
      <c r="M36" s="39"/>
      <c r="N36" s="39"/>
      <c r="O36" s="39"/>
      <c r="P36" s="39"/>
      <c r="Q36" s="39"/>
      <c r="R36" s="39"/>
      <c r="S36" s="39"/>
      <c r="T36" s="39"/>
    </row>
    <row r="37" spans="1:20" ht="22.8" customHeight="1">
      <c r="A37" s="36" t="s">
        <v>214</v>
      </c>
      <c r="B37" s="36" t="s">
        <v>217</v>
      </c>
      <c r="C37" s="36" t="s">
        <v>200</v>
      </c>
      <c r="D37" s="37" t="s">
        <v>262</v>
      </c>
      <c r="E37" s="38" t="s">
        <v>258</v>
      </c>
      <c r="F37" s="39">
        <v>4.5969119999999997</v>
      </c>
      <c r="G37" s="39"/>
      <c r="H37" s="39"/>
      <c r="I37" s="39"/>
      <c r="J37" s="39"/>
      <c r="K37" s="39">
        <v>4.5969119999999997</v>
      </c>
      <c r="L37" s="39"/>
      <c r="M37" s="39"/>
      <c r="N37" s="39"/>
      <c r="O37" s="39"/>
      <c r="P37" s="39"/>
      <c r="Q37" s="39"/>
      <c r="R37" s="39"/>
      <c r="S37" s="39"/>
      <c r="T37" s="39"/>
    </row>
    <row r="38" spans="1:20" ht="22.8" customHeight="1">
      <c r="A38" s="33"/>
      <c r="B38" s="33"/>
      <c r="C38" s="33"/>
      <c r="D38" s="34" t="s">
        <v>162</v>
      </c>
      <c r="E38" s="34" t="s">
        <v>163</v>
      </c>
      <c r="F38" s="35">
        <v>75.650754000000006</v>
      </c>
      <c r="G38" s="15">
        <v>75.650754000000006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22.8" customHeight="1">
      <c r="A39" s="36" t="s">
        <v>181</v>
      </c>
      <c r="B39" s="36" t="s">
        <v>184</v>
      </c>
      <c r="C39" s="36" t="s">
        <v>184</v>
      </c>
      <c r="D39" s="37" t="s">
        <v>263</v>
      </c>
      <c r="E39" s="38" t="s">
        <v>253</v>
      </c>
      <c r="F39" s="39">
        <v>7.154496</v>
      </c>
      <c r="G39" s="39">
        <v>7.154496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0" ht="22.8" customHeight="1">
      <c r="A40" s="36" t="s">
        <v>181</v>
      </c>
      <c r="B40" s="36" t="s">
        <v>184</v>
      </c>
      <c r="C40" s="36" t="s">
        <v>229</v>
      </c>
      <c r="D40" s="37" t="s">
        <v>263</v>
      </c>
      <c r="E40" s="38" t="s">
        <v>264</v>
      </c>
      <c r="F40" s="39">
        <v>3.577248</v>
      </c>
      <c r="G40" s="39">
        <v>3.577248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</row>
    <row r="41" spans="1:20" ht="22.8" customHeight="1">
      <c r="A41" s="36" t="s">
        <v>181</v>
      </c>
      <c r="B41" s="36" t="s">
        <v>189</v>
      </c>
      <c r="C41" s="36" t="s">
        <v>189</v>
      </c>
      <c r="D41" s="37" t="s">
        <v>263</v>
      </c>
      <c r="E41" s="38" t="s">
        <v>254</v>
      </c>
      <c r="F41" s="39">
        <v>0.447156</v>
      </c>
      <c r="G41" s="39">
        <v>0.447156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1:20" ht="22.8" customHeight="1">
      <c r="A42" s="36" t="s">
        <v>194</v>
      </c>
      <c r="B42" s="36" t="s">
        <v>197</v>
      </c>
      <c r="C42" s="36" t="s">
        <v>217</v>
      </c>
      <c r="D42" s="37" t="s">
        <v>263</v>
      </c>
      <c r="E42" s="38" t="s">
        <v>260</v>
      </c>
      <c r="F42" s="39">
        <v>3.8008259999999998</v>
      </c>
      <c r="G42" s="39">
        <v>3.8008259999999998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0" ht="22.8" customHeight="1">
      <c r="A43" s="36" t="s">
        <v>194</v>
      </c>
      <c r="B43" s="36" t="s">
        <v>197</v>
      </c>
      <c r="C43" s="36" t="s">
        <v>203</v>
      </c>
      <c r="D43" s="37" t="s">
        <v>263</v>
      </c>
      <c r="E43" s="38" t="s">
        <v>256</v>
      </c>
      <c r="F43" s="39">
        <v>0.447156</v>
      </c>
      <c r="G43" s="39">
        <v>0.447156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 ht="22.8" customHeight="1">
      <c r="A44" s="36" t="s">
        <v>206</v>
      </c>
      <c r="B44" s="36" t="s">
        <v>200</v>
      </c>
      <c r="C44" s="36" t="s">
        <v>211</v>
      </c>
      <c r="D44" s="37" t="s">
        <v>263</v>
      </c>
      <c r="E44" s="38" t="s">
        <v>257</v>
      </c>
      <c r="F44" s="39">
        <v>54.857999999999997</v>
      </c>
      <c r="G44" s="39">
        <v>54.857999999999997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20" ht="22.8" customHeight="1">
      <c r="A45" s="36" t="s">
        <v>214</v>
      </c>
      <c r="B45" s="36" t="s">
        <v>217</v>
      </c>
      <c r="C45" s="36" t="s">
        <v>200</v>
      </c>
      <c r="D45" s="37" t="s">
        <v>263</v>
      </c>
      <c r="E45" s="38" t="s">
        <v>258</v>
      </c>
      <c r="F45" s="39">
        <v>5.3658720000000004</v>
      </c>
      <c r="G45" s="39">
        <v>5.3658720000000004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 ht="22.8" customHeight="1">
      <c r="A46" s="33"/>
      <c r="B46" s="33"/>
      <c r="C46" s="33"/>
      <c r="D46" s="34" t="s">
        <v>164</v>
      </c>
      <c r="E46" s="34" t="s">
        <v>165</v>
      </c>
      <c r="F46" s="35">
        <v>105.41866400000001</v>
      </c>
      <c r="G46" s="15">
        <v>93.718664000000004</v>
      </c>
      <c r="H46" s="15">
        <v>11.7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22.8" customHeight="1">
      <c r="A47" s="36" t="s">
        <v>181</v>
      </c>
      <c r="B47" s="36" t="s">
        <v>184</v>
      </c>
      <c r="C47" s="36" t="s">
        <v>184</v>
      </c>
      <c r="D47" s="37" t="s">
        <v>265</v>
      </c>
      <c r="E47" s="38" t="s">
        <v>253</v>
      </c>
      <c r="F47" s="39">
        <v>9.2778240000000007</v>
      </c>
      <c r="G47" s="39">
        <v>9.2778240000000007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 ht="22.8" customHeight="1">
      <c r="A48" s="36" t="s">
        <v>181</v>
      </c>
      <c r="B48" s="36" t="s">
        <v>189</v>
      </c>
      <c r="C48" s="36" t="s">
        <v>189</v>
      </c>
      <c r="D48" s="37" t="s">
        <v>265</v>
      </c>
      <c r="E48" s="38" t="s">
        <v>254</v>
      </c>
      <c r="F48" s="39">
        <v>0.57986400000000005</v>
      </c>
      <c r="G48" s="39">
        <v>0.57986400000000005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ht="22.8" customHeight="1">
      <c r="A49" s="36" t="s">
        <v>194</v>
      </c>
      <c r="B49" s="36" t="s">
        <v>197</v>
      </c>
      <c r="C49" s="36" t="s">
        <v>217</v>
      </c>
      <c r="D49" s="37" t="s">
        <v>265</v>
      </c>
      <c r="E49" s="38" t="s">
        <v>260</v>
      </c>
      <c r="F49" s="39">
        <v>4.9288439999999998</v>
      </c>
      <c r="G49" s="39">
        <v>4.9288439999999998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 ht="22.8" customHeight="1">
      <c r="A50" s="36" t="s">
        <v>194</v>
      </c>
      <c r="B50" s="36" t="s">
        <v>197</v>
      </c>
      <c r="C50" s="36" t="s">
        <v>203</v>
      </c>
      <c r="D50" s="37" t="s">
        <v>265</v>
      </c>
      <c r="E50" s="38" t="s">
        <v>256</v>
      </c>
      <c r="F50" s="39">
        <v>0.57986400000000005</v>
      </c>
      <c r="G50" s="39">
        <v>0.57986400000000005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 ht="22.8" customHeight="1">
      <c r="A51" s="36" t="s">
        <v>206</v>
      </c>
      <c r="B51" s="36" t="s">
        <v>200</v>
      </c>
      <c r="C51" s="36" t="s">
        <v>211</v>
      </c>
      <c r="D51" s="37" t="s">
        <v>265</v>
      </c>
      <c r="E51" s="38" t="s">
        <v>257</v>
      </c>
      <c r="F51" s="39">
        <v>83.093900000000005</v>
      </c>
      <c r="G51" s="39">
        <v>71.393900000000002</v>
      </c>
      <c r="H51" s="39">
        <v>11.7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ht="22.8" customHeight="1">
      <c r="A52" s="36" t="s">
        <v>214</v>
      </c>
      <c r="B52" s="36" t="s">
        <v>217</v>
      </c>
      <c r="C52" s="36" t="s">
        <v>200</v>
      </c>
      <c r="D52" s="37" t="s">
        <v>265</v>
      </c>
      <c r="E52" s="38" t="s">
        <v>258</v>
      </c>
      <c r="F52" s="39">
        <v>6.9583680000000001</v>
      </c>
      <c r="G52" s="39">
        <v>6.9583680000000001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 ht="22.8" customHeight="1">
      <c r="A53" s="33"/>
      <c r="B53" s="33"/>
      <c r="C53" s="33"/>
      <c r="D53" s="34" t="s">
        <v>166</v>
      </c>
      <c r="E53" s="34" t="s">
        <v>167</v>
      </c>
      <c r="F53" s="35">
        <v>116.091646</v>
      </c>
      <c r="G53" s="15">
        <v>101.811646</v>
      </c>
      <c r="H53" s="15">
        <v>14.28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ht="22.8" customHeight="1">
      <c r="A54" s="36" t="s">
        <v>181</v>
      </c>
      <c r="B54" s="36" t="s">
        <v>184</v>
      </c>
      <c r="C54" s="36" t="s">
        <v>184</v>
      </c>
      <c r="D54" s="37" t="s">
        <v>266</v>
      </c>
      <c r="E54" s="38" t="s">
        <v>253</v>
      </c>
      <c r="F54" s="39">
        <v>10.095936</v>
      </c>
      <c r="G54" s="39">
        <v>10.095936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1:20" ht="22.8" customHeight="1">
      <c r="A55" s="36" t="s">
        <v>194</v>
      </c>
      <c r="B55" s="36" t="s">
        <v>197</v>
      </c>
      <c r="C55" s="36" t="s">
        <v>217</v>
      </c>
      <c r="D55" s="37" t="s">
        <v>266</v>
      </c>
      <c r="E55" s="38" t="s">
        <v>260</v>
      </c>
      <c r="F55" s="39">
        <v>5.3634659999999998</v>
      </c>
      <c r="G55" s="39">
        <v>5.3634659999999998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1:20" ht="22.8" customHeight="1">
      <c r="A56" s="36" t="s">
        <v>194</v>
      </c>
      <c r="B56" s="36" t="s">
        <v>197</v>
      </c>
      <c r="C56" s="36" t="s">
        <v>203</v>
      </c>
      <c r="D56" s="37" t="s">
        <v>266</v>
      </c>
      <c r="E56" s="38" t="s">
        <v>256</v>
      </c>
      <c r="F56" s="39">
        <v>0.630996</v>
      </c>
      <c r="G56" s="39">
        <v>0.630996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1:20" ht="22.8" customHeight="1">
      <c r="A57" s="36" t="s">
        <v>206</v>
      </c>
      <c r="B57" s="36" t="s">
        <v>200</v>
      </c>
      <c r="C57" s="36" t="s">
        <v>211</v>
      </c>
      <c r="D57" s="37" t="s">
        <v>266</v>
      </c>
      <c r="E57" s="38" t="s">
        <v>257</v>
      </c>
      <c r="F57" s="39">
        <v>92.429295999999994</v>
      </c>
      <c r="G57" s="39">
        <v>78.149296000000007</v>
      </c>
      <c r="H57" s="39">
        <v>14.28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0" ht="22.8" customHeight="1">
      <c r="A58" s="36" t="s">
        <v>214</v>
      </c>
      <c r="B58" s="36" t="s">
        <v>217</v>
      </c>
      <c r="C58" s="36" t="s">
        <v>200</v>
      </c>
      <c r="D58" s="37" t="s">
        <v>266</v>
      </c>
      <c r="E58" s="38" t="s">
        <v>258</v>
      </c>
      <c r="F58" s="39">
        <v>7.5719519999999996</v>
      </c>
      <c r="G58" s="39">
        <v>7.5719519999999996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</sheetData>
  <mergeCells count="22">
    <mergeCell ref="R4:R5"/>
    <mergeCell ref="S4:S5"/>
    <mergeCell ref="S1:T1"/>
    <mergeCell ref="A2:T2"/>
    <mergeCell ref="A3:R3"/>
    <mergeCell ref="S3:T3"/>
    <mergeCell ref="I4:I5"/>
    <mergeCell ref="J4:J5"/>
    <mergeCell ref="T4:T5"/>
    <mergeCell ref="O4:O5"/>
    <mergeCell ref="P4:P5"/>
    <mergeCell ref="Q4:Q5"/>
    <mergeCell ref="K4:K5"/>
    <mergeCell ref="L4:L5"/>
    <mergeCell ref="M4:M5"/>
    <mergeCell ref="N4:N5"/>
    <mergeCell ref="H4:H5"/>
    <mergeCell ref="A4:C4"/>
    <mergeCell ref="D4:D5"/>
    <mergeCell ref="E4:E5"/>
    <mergeCell ref="F4:F5"/>
    <mergeCell ref="G4:G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selection activeCell="M12" sqref="M12"/>
    </sheetView>
  </sheetViews>
  <sheetFormatPr defaultColWidth="9.77734375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"/>
      <c r="T1" s="56" t="s">
        <v>267</v>
      </c>
      <c r="U1" s="56"/>
    </row>
    <row r="2" spans="1:21" ht="37.049999999999997" customHeight="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25.0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22.35" customHeight="1">
      <c r="A4" s="55" t="s">
        <v>169</v>
      </c>
      <c r="B4" s="55"/>
      <c r="C4" s="55"/>
      <c r="D4" s="55" t="s">
        <v>235</v>
      </c>
      <c r="E4" s="55" t="s">
        <v>236</v>
      </c>
      <c r="F4" s="55" t="s">
        <v>268</v>
      </c>
      <c r="G4" s="55" t="s">
        <v>172</v>
      </c>
      <c r="H4" s="55"/>
      <c r="I4" s="55"/>
      <c r="J4" s="55"/>
      <c r="K4" s="55" t="s">
        <v>173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39.6" customHeight="1">
      <c r="A5" s="16" t="s">
        <v>177</v>
      </c>
      <c r="B5" s="16" t="s">
        <v>178</v>
      </c>
      <c r="C5" s="16" t="s">
        <v>179</v>
      </c>
      <c r="D5" s="55"/>
      <c r="E5" s="55"/>
      <c r="F5" s="55"/>
      <c r="G5" s="16" t="s">
        <v>136</v>
      </c>
      <c r="H5" s="16" t="s">
        <v>269</v>
      </c>
      <c r="I5" s="16" t="s">
        <v>270</v>
      </c>
      <c r="J5" s="16" t="s">
        <v>246</v>
      </c>
      <c r="K5" s="16" t="s">
        <v>136</v>
      </c>
      <c r="L5" s="16" t="s">
        <v>271</v>
      </c>
      <c r="M5" s="16" t="s">
        <v>272</v>
      </c>
      <c r="N5" s="16" t="s">
        <v>273</v>
      </c>
      <c r="O5" s="16" t="s">
        <v>248</v>
      </c>
      <c r="P5" s="16" t="s">
        <v>274</v>
      </c>
      <c r="Q5" s="16" t="s">
        <v>275</v>
      </c>
      <c r="R5" s="16" t="s">
        <v>276</v>
      </c>
      <c r="S5" s="16" t="s">
        <v>244</v>
      </c>
      <c r="T5" s="16" t="s">
        <v>247</v>
      </c>
      <c r="U5" s="16" t="s">
        <v>251</v>
      </c>
    </row>
    <row r="6" spans="1:21" ht="22.8" customHeight="1">
      <c r="A6" s="11"/>
      <c r="B6" s="11"/>
      <c r="C6" s="11"/>
      <c r="D6" s="11"/>
      <c r="E6" s="11" t="s">
        <v>136</v>
      </c>
      <c r="F6" s="15">
        <f>F7</f>
        <v>1362.9173820000001</v>
      </c>
      <c r="G6" s="15">
        <f t="shared" ref="G6:L6" si="0">G7</f>
        <v>624.96738199999993</v>
      </c>
      <c r="H6" s="15">
        <f t="shared" si="0"/>
        <v>565.23138199999994</v>
      </c>
      <c r="I6" s="15">
        <f t="shared" si="0"/>
        <v>59.736000000000004</v>
      </c>
      <c r="J6" s="15">
        <f t="shared" si="0"/>
        <v>0</v>
      </c>
      <c r="K6" s="15">
        <f t="shared" si="0"/>
        <v>737.95</v>
      </c>
      <c r="L6" s="15">
        <f t="shared" si="0"/>
        <v>0</v>
      </c>
      <c r="M6" s="15">
        <f>M7</f>
        <v>702.95</v>
      </c>
      <c r="N6" s="15"/>
      <c r="O6" s="15"/>
      <c r="P6" s="15"/>
      <c r="Q6" s="15"/>
      <c r="R6" s="15"/>
      <c r="S6" s="15"/>
      <c r="T6" s="15"/>
      <c r="U6" s="15">
        <v>35</v>
      </c>
    </row>
    <row r="7" spans="1:21" ht="51" customHeight="1">
      <c r="A7" s="11"/>
      <c r="B7" s="11"/>
      <c r="C7" s="11"/>
      <c r="D7" s="18" t="s">
        <v>154</v>
      </c>
      <c r="E7" s="18" t="s">
        <v>155</v>
      </c>
      <c r="F7" s="17">
        <f>565.9952+F8</f>
        <v>1362.9173820000001</v>
      </c>
      <c r="G7" s="15">
        <f>530.9952+G8</f>
        <v>624.96738199999993</v>
      </c>
      <c r="H7" s="15">
        <f>481.2552+H8</f>
        <v>565.23138199999994</v>
      </c>
      <c r="I7" s="15">
        <f>49.74+I8</f>
        <v>59.736000000000004</v>
      </c>
      <c r="J7" s="15">
        <v>0</v>
      </c>
      <c r="K7" s="15">
        <f>35+K8</f>
        <v>737.95</v>
      </c>
      <c r="L7" s="15">
        <v>0</v>
      </c>
      <c r="M7" s="15">
        <f>M8</f>
        <v>702.95</v>
      </c>
      <c r="N7" s="15"/>
      <c r="O7" s="15"/>
      <c r="P7" s="15"/>
      <c r="Q7" s="15"/>
      <c r="R7" s="15"/>
      <c r="S7" s="15"/>
      <c r="T7" s="15"/>
      <c r="U7" s="15">
        <v>35</v>
      </c>
    </row>
    <row r="8" spans="1:21" ht="22.8" customHeight="1">
      <c r="A8" s="33"/>
      <c r="B8" s="33"/>
      <c r="C8" s="33"/>
      <c r="D8" s="34" t="s">
        <v>705</v>
      </c>
      <c r="E8" s="34" t="s">
        <v>704</v>
      </c>
      <c r="F8" s="17">
        <v>796.92218200000002</v>
      </c>
      <c r="G8" s="15">
        <v>93.972182000000004</v>
      </c>
      <c r="H8" s="15">
        <v>83.976181999999994</v>
      </c>
      <c r="I8" s="15">
        <v>9.9960000000000004</v>
      </c>
      <c r="J8" s="15">
        <v>0</v>
      </c>
      <c r="K8" s="15">
        <v>702.95</v>
      </c>
      <c r="L8" s="15">
        <v>0</v>
      </c>
      <c r="M8" s="15">
        <v>702.95</v>
      </c>
      <c r="N8" s="15"/>
      <c r="O8" s="15"/>
      <c r="P8" s="15"/>
      <c r="Q8" s="15"/>
      <c r="R8" s="15"/>
      <c r="S8" s="15"/>
      <c r="T8" s="15"/>
      <c r="U8" s="15"/>
    </row>
    <row r="9" spans="1:21" ht="22.8" customHeight="1">
      <c r="A9" s="36" t="s">
        <v>181</v>
      </c>
      <c r="B9" s="36" t="s">
        <v>184</v>
      </c>
      <c r="C9" s="36" t="s">
        <v>184</v>
      </c>
      <c r="D9" s="37" t="s">
        <v>706</v>
      </c>
      <c r="E9" s="38" t="s">
        <v>253</v>
      </c>
      <c r="F9" s="14">
        <v>8.4021120000000007</v>
      </c>
      <c r="G9" s="12">
        <v>8.4021120000000007</v>
      </c>
      <c r="H9" s="12">
        <v>8.4021120000000007</v>
      </c>
      <c r="I9" s="12"/>
      <c r="J9" s="12"/>
      <c r="K9" s="12"/>
      <c r="L9" s="12"/>
      <c r="M9" s="12"/>
      <c r="N9" s="15"/>
      <c r="O9" s="15"/>
      <c r="P9" s="15"/>
      <c r="Q9" s="15"/>
      <c r="R9" s="15"/>
      <c r="S9" s="15"/>
      <c r="T9" s="15"/>
      <c r="U9" s="15"/>
    </row>
    <row r="10" spans="1:21" ht="22.8" customHeight="1">
      <c r="A10" s="36" t="s">
        <v>181</v>
      </c>
      <c r="B10" s="36" t="s">
        <v>189</v>
      </c>
      <c r="C10" s="36" t="s">
        <v>189</v>
      </c>
      <c r="D10" s="37" t="s">
        <v>706</v>
      </c>
      <c r="E10" s="38" t="s">
        <v>254</v>
      </c>
      <c r="F10" s="14">
        <v>0.52513200000000004</v>
      </c>
      <c r="G10" s="12">
        <v>0.52513200000000004</v>
      </c>
      <c r="H10" s="12">
        <v>0.52513200000000004</v>
      </c>
      <c r="I10" s="12"/>
      <c r="J10" s="12"/>
      <c r="K10" s="12"/>
      <c r="L10" s="12"/>
      <c r="M10" s="12"/>
      <c r="N10" s="15"/>
      <c r="O10" s="15"/>
      <c r="P10" s="15"/>
      <c r="Q10" s="15"/>
      <c r="R10" s="15"/>
      <c r="S10" s="15"/>
      <c r="T10" s="15"/>
      <c r="U10" s="15"/>
    </row>
    <row r="11" spans="1:21" ht="22.8" customHeight="1">
      <c r="A11" s="36" t="s">
        <v>194</v>
      </c>
      <c r="B11" s="36" t="s">
        <v>197</v>
      </c>
      <c r="C11" s="36" t="s">
        <v>217</v>
      </c>
      <c r="D11" s="37" t="s">
        <v>706</v>
      </c>
      <c r="E11" s="38" t="s">
        <v>260</v>
      </c>
      <c r="F11" s="14">
        <v>4.463622</v>
      </c>
      <c r="G11" s="12">
        <v>4.463622</v>
      </c>
      <c r="H11" s="12">
        <v>4.463622</v>
      </c>
      <c r="I11" s="12"/>
      <c r="J11" s="12"/>
      <c r="K11" s="12"/>
      <c r="L11" s="12"/>
      <c r="M11" s="12"/>
      <c r="N11" s="15"/>
      <c r="O11" s="15"/>
      <c r="P11" s="15"/>
      <c r="Q11" s="15"/>
      <c r="R11" s="15"/>
      <c r="S11" s="15"/>
      <c r="T11" s="15"/>
      <c r="U11" s="15"/>
    </row>
    <row r="12" spans="1:21" ht="22.8" customHeight="1">
      <c r="A12" s="36" t="s">
        <v>194</v>
      </c>
      <c r="B12" s="36" t="s">
        <v>197</v>
      </c>
      <c r="C12" s="36" t="s">
        <v>203</v>
      </c>
      <c r="D12" s="37" t="s">
        <v>706</v>
      </c>
      <c r="E12" s="38" t="s">
        <v>256</v>
      </c>
      <c r="F12" s="14">
        <v>0.52513200000000004</v>
      </c>
      <c r="G12" s="12">
        <v>0.52513200000000004</v>
      </c>
      <c r="H12" s="12">
        <v>0.52513200000000004</v>
      </c>
      <c r="I12" s="12"/>
      <c r="J12" s="12"/>
      <c r="K12" s="12"/>
      <c r="L12" s="12"/>
      <c r="M12" s="12"/>
      <c r="N12" s="15"/>
      <c r="O12" s="15"/>
      <c r="P12" s="15"/>
      <c r="Q12" s="15"/>
      <c r="R12" s="15"/>
      <c r="S12" s="15"/>
      <c r="T12" s="15"/>
      <c r="U12" s="15"/>
    </row>
    <row r="13" spans="1:21" ht="22.8" customHeight="1">
      <c r="A13" s="36" t="s">
        <v>206</v>
      </c>
      <c r="B13" s="36" t="s">
        <v>200</v>
      </c>
      <c r="C13" s="36" t="s">
        <v>200</v>
      </c>
      <c r="D13" s="37" t="s">
        <v>706</v>
      </c>
      <c r="E13" s="38" t="s">
        <v>707</v>
      </c>
      <c r="F13" s="14">
        <v>702.95</v>
      </c>
      <c r="G13" s="12"/>
      <c r="H13" s="12"/>
      <c r="I13" s="12"/>
      <c r="J13" s="12"/>
      <c r="K13" s="12">
        <v>702.95</v>
      </c>
      <c r="L13" s="12"/>
      <c r="M13" s="12">
        <v>702.95</v>
      </c>
      <c r="N13" s="15"/>
      <c r="O13" s="15"/>
      <c r="P13" s="15"/>
      <c r="Q13" s="15"/>
      <c r="R13" s="15"/>
      <c r="S13" s="15"/>
      <c r="T13" s="15"/>
      <c r="U13" s="15"/>
    </row>
    <row r="14" spans="1:21" ht="22.8" customHeight="1">
      <c r="A14" s="36" t="s">
        <v>206</v>
      </c>
      <c r="B14" s="36" t="s">
        <v>200</v>
      </c>
      <c r="C14" s="36" t="s">
        <v>211</v>
      </c>
      <c r="D14" s="37" t="s">
        <v>706</v>
      </c>
      <c r="E14" s="38" t="s">
        <v>257</v>
      </c>
      <c r="F14" s="14">
        <v>73.754599999999996</v>
      </c>
      <c r="G14" s="12">
        <v>73.754599999999996</v>
      </c>
      <c r="H14" s="12">
        <v>63.758600000000001</v>
      </c>
      <c r="I14" s="12">
        <v>9.9960000000000004</v>
      </c>
      <c r="J14" s="12"/>
      <c r="K14" s="12"/>
      <c r="L14" s="12"/>
      <c r="M14" s="12"/>
      <c r="N14" s="15"/>
      <c r="O14" s="15"/>
      <c r="P14" s="15"/>
      <c r="Q14" s="15"/>
      <c r="R14" s="15"/>
      <c r="S14" s="15"/>
      <c r="T14" s="15"/>
      <c r="U14" s="15"/>
    </row>
    <row r="15" spans="1:21" ht="22.8" customHeight="1">
      <c r="A15" s="36" t="s">
        <v>214</v>
      </c>
      <c r="B15" s="36" t="s">
        <v>217</v>
      </c>
      <c r="C15" s="36" t="s">
        <v>200</v>
      </c>
      <c r="D15" s="37" t="s">
        <v>706</v>
      </c>
      <c r="E15" s="38" t="s">
        <v>258</v>
      </c>
      <c r="F15" s="14">
        <v>6.3015840000000001</v>
      </c>
      <c r="G15" s="12">
        <v>6.3015840000000001</v>
      </c>
      <c r="H15" s="12">
        <v>6.3015840000000001</v>
      </c>
      <c r="I15" s="12"/>
      <c r="J15" s="12"/>
      <c r="K15" s="12"/>
      <c r="L15" s="12"/>
      <c r="M15" s="12"/>
      <c r="N15" s="15"/>
      <c r="O15" s="15"/>
      <c r="P15" s="15"/>
      <c r="Q15" s="15"/>
      <c r="R15" s="15"/>
      <c r="S15" s="15"/>
      <c r="T15" s="15"/>
      <c r="U15" s="15"/>
    </row>
    <row r="16" spans="1:21" ht="22.8" customHeight="1">
      <c r="A16" s="33"/>
      <c r="B16" s="33"/>
      <c r="C16" s="33"/>
      <c r="D16" s="34" t="s">
        <v>156</v>
      </c>
      <c r="E16" s="34" t="s">
        <v>157</v>
      </c>
      <c r="F16" s="17">
        <v>78.891183999999996</v>
      </c>
      <c r="G16" s="15">
        <v>78.891183999999996</v>
      </c>
      <c r="H16" s="15">
        <v>70.671183999999997</v>
      </c>
      <c r="I16" s="15">
        <v>8.2200000000000006</v>
      </c>
      <c r="J16" s="15">
        <v>0</v>
      </c>
      <c r="K16" s="15">
        <v>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2.8" customHeight="1">
      <c r="A17" s="36" t="s">
        <v>181</v>
      </c>
      <c r="B17" s="36" t="s">
        <v>184</v>
      </c>
      <c r="C17" s="36" t="s">
        <v>184</v>
      </c>
      <c r="D17" s="37" t="s">
        <v>252</v>
      </c>
      <c r="E17" s="38" t="s">
        <v>253</v>
      </c>
      <c r="F17" s="14">
        <v>7.062144</v>
      </c>
      <c r="G17" s="12">
        <v>7.062144</v>
      </c>
      <c r="H17" s="12">
        <v>7.062144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8" customHeight="1">
      <c r="A18" s="36" t="s">
        <v>181</v>
      </c>
      <c r="B18" s="36" t="s">
        <v>189</v>
      </c>
      <c r="C18" s="36" t="s">
        <v>189</v>
      </c>
      <c r="D18" s="37" t="s">
        <v>252</v>
      </c>
      <c r="E18" s="38" t="s">
        <v>254</v>
      </c>
      <c r="F18" s="14">
        <v>0.441384</v>
      </c>
      <c r="G18" s="12">
        <v>0.441384</v>
      </c>
      <c r="H18" s="12">
        <v>0.441384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8" customHeight="1">
      <c r="A19" s="36" t="s">
        <v>194</v>
      </c>
      <c r="B19" s="36" t="s">
        <v>197</v>
      </c>
      <c r="C19" s="36" t="s">
        <v>200</v>
      </c>
      <c r="D19" s="37" t="s">
        <v>252</v>
      </c>
      <c r="E19" s="38" t="s">
        <v>255</v>
      </c>
      <c r="F19" s="14">
        <v>3.7517640000000001</v>
      </c>
      <c r="G19" s="12">
        <v>3.7517640000000001</v>
      </c>
      <c r="H19" s="12">
        <v>3.7517640000000001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2.8" customHeight="1">
      <c r="A20" s="36" t="s">
        <v>194</v>
      </c>
      <c r="B20" s="36" t="s">
        <v>197</v>
      </c>
      <c r="C20" s="36" t="s">
        <v>203</v>
      </c>
      <c r="D20" s="37" t="s">
        <v>252</v>
      </c>
      <c r="E20" s="38" t="s">
        <v>256</v>
      </c>
      <c r="F20" s="14">
        <v>0.441384</v>
      </c>
      <c r="G20" s="12">
        <v>0.441384</v>
      </c>
      <c r="H20" s="12">
        <v>0.441384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2.8" customHeight="1">
      <c r="A21" s="36" t="s">
        <v>206</v>
      </c>
      <c r="B21" s="36" t="s">
        <v>200</v>
      </c>
      <c r="C21" s="36" t="s">
        <v>211</v>
      </c>
      <c r="D21" s="37" t="s">
        <v>252</v>
      </c>
      <c r="E21" s="38" t="s">
        <v>257</v>
      </c>
      <c r="F21" s="14">
        <v>61.8979</v>
      </c>
      <c r="G21" s="12">
        <v>61.8979</v>
      </c>
      <c r="H21" s="12">
        <v>53.677900000000001</v>
      </c>
      <c r="I21" s="12">
        <v>8.2200000000000006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2.8" customHeight="1">
      <c r="A22" s="36" t="s">
        <v>214</v>
      </c>
      <c r="B22" s="36" t="s">
        <v>217</v>
      </c>
      <c r="C22" s="36" t="s">
        <v>200</v>
      </c>
      <c r="D22" s="37" t="s">
        <v>252</v>
      </c>
      <c r="E22" s="38" t="s">
        <v>258</v>
      </c>
      <c r="F22" s="14">
        <v>5.296608</v>
      </c>
      <c r="G22" s="12">
        <v>5.296608</v>
      </c>
      <c r="H22" s="12">
        <v>5.296608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2.8" customHeight="1">
      <c r="A23" s="33"/>
      <c r="B23" s="33"/>
      <c r="C23" s="33"/>
      <c r="D23" s="34" t="s">
        <v>158</v>
      </c>
      <c r="E23" s="34" t="s">
        <v>159</v>
      </c>
      <c r="F23" s="17">
        <v>121.209326</v>
      </c>
      <c r="G23" s="15">
        <v>86.209326000000004</v>
      </c>
      <c r="H23" s="15">
        <v>77.869326000000001</v>
      </c>
      <c r="I23" s="15">
        <v>8.34</v>
      </c>
      <c r="J23" s="15">
        <v>0</v>
      </c>
      <c r="K23" s="15">
        <v>35</v>
      </c>
      <c r="L23" s="15">
        <v>0</v>
      </c>
      <c r="M23" s="15"/>
      <c r="N23" s="15"/>
      <c r="O23" s="15"/>
      <c r="P23" s="15"/>
      <c r="Q23" s="15"/>
      <c r="R23" s="15"/>
      <c r="S23" s="15"/>
      <c r="T23" s="15"/>
      <c r="U23" s="15">
        <v>35</v>
      </c>
    </row>
    <row r="24" spans="1:21" ht="22.8" customHeight="1">
      <c r="A24" s="36" t="s">
        <v>181</v>
      </c>
      <c r="B24" s="36" t="s">
        <v>184</v>
      </c>
      <c r="C24" s="36" t="s">
        <v>184</v>
      </c>
      <c r="D24" s="37" t="s">
        <v>259</v>
      </c>
      <c r="E24" s="38" t="s">
        <v>253</v>
      </c>
      <c r="F24" s="14">
        <v>7.8092160000000002</v>
      </c>
      <c r="G24" s="12">
        <v>7.8092160000000002</v>
      </c>
      <c r="H24" s="12">
        <v>7.8092160000000002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2.8" customHeight="1">
      <c r="A25" s="36" t="s">
        <v>181</v>
      </c>
      <c r="B25" s="36" t="s">
        <v>189</v>
      </c>
      <c r="C25" s="36" t="s">
        <v>189</v>
      </c>
      <c r="D25" s="37" t="s">
        <v>259</v>
      </c>
      <c r="E25" s="38" t="s">
        <v>254</v>
      </c>
      <c r="F25" s="14">
        <v>0.48807600000000001</v>
      </c>
      <c r="G25" s="12">
        <v>0.48807600000000001</v>
      </c>
      <c r="H25" s="12">
        <v>0.48807600000000001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2.8" customHeight="1">
      <c r="A26" s="36" t="s">
        <v>194</v>
      </c>
      <c r="B26" s="36" t="s">
        <v>197</v>
      </c>
      <c r="C26" s="36" t="s">
        <v>217</v>
      </c>
      <c r="D26" s="37" t="s">
        <v>259</v>
      </c>
      <c r="E26" s="38" t="s">
        <v>260</v>
      </c>
      <c r="F26" s="14">
        <v>4.1486460000000003</v>
      </c>
      <c r="G26" s="12">
        <v>4.1486460000000003</v>
      </c>
      <c r="H26" s="12">
        <v>4.1486460000000003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2.8" customHeight="1">
      <c r="A27" s="36" t="s">
        <v>194</v>
      </c>
      <c r="B27" s="36" t="s">
        <v>197</v>
      </c>
      <c r="C27" s="36" t="s">
        <v>203</v>
      </c>
      <c r="D27" s="37" t="s">
        <v>259</v>
      </c>
      <c r="E27" s="38" t="s">
        <v>256</v>
      </c>
      <c r="F27" s="14">
        <v>0.48807600000000001</v>
      </c>
      <c r="G27" s="12">
        <v>0.48807600000000001</v>
      </c>
      <c r="H27" s="12">
        <v>0.48807600000000001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22.8" customHeight="1">
      <c r="A28" s="36" t="s">
        <v>206</v>
      </c>
      <c r="B28" s="36" t="s">
        <v>200</v>
      </c>
      <c r="C28" s="36" t="s">
        <v>211</v>
      </c>
      <c r="D28" s="37" t="s">
        <v>259</v>
      </c>
      <c r="E28" s="38" t="s">
        <v>257</v>
      </c>
      <c r="F28" s="14">
        <v>59.078400000000002</v>
      </c>
      <c r="G28" s="12">
        <v>59.078400000000002</v>
      </c>
      <c r="H28" s="12">
        <v>59.078400000000002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22.8" customHeight="1">
      <c r="A29" s="36" t="s">
        <v>206</v>
      </c>
      <c r="B29" s="36" t="s">
        <v>200</v>
      </c>
      <c r="C29" s="36" t="s">
        <v>189</v>
      </c>
      <c r="D29" s="37" t="s">
        <v>259</v>
      </c>
      <c r="E29" s="38" t="s">
        <v>261</v>
      </c>
      <c r="F29" s="14">
        <v>43.34</v>
      </c>
      <c r="G29" s="12">
        <v>8.34</v>
      </c>
      <c r="H29" s="12"/>
      <c r="I29" s="12">
        <v>8.34</v>
      </c>
      <c r="J29" s="12"/>
      <c r="K29" s="12">
        <v>35</v>
      </c>
      <c r="L29" s="12"/>
      <c r="M29" s="12"/>
      <c r="N29" s="12"/>
      <c r="O29" s="12"/>
      <c r="P29" s="12"/>
      <c r="Q29" s="12"/>
      <c r="R29" s="12"/>
      <c r="S29" s="12"/>
      <c r="T29" s="12"/>
      <c r="U29" s="12">
        <v>35</v>
      </c>
    </row>
    <row r="30" spans="1:21" ht="22.8" customHeight="1">
      <c r="A30" s="36" t="s">
        <v>214</v>
      </c>
      <c r="B30" s="36" t="s">
        <v>217</v>
      </c>
      <c r="C30" s="36" t="s">
        <v>200</v>
      </c>
      <c r="D30" s="37" t="s">
        <v>259</v>
      </c>
      <c r="E30" s="38" t="s">
        <v>258</v>
      </c>
      <c r="F30" s="14">
        <v>5.8569120000000003</v>
      </c>
      <c r="G30" s="12">
        <v>5.8569120000000003</v>
      </c>
      <c r="H30" s="12">
        <v>5.8569120000000003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22.8" customHeight="1">
      <c r="A31" s="33"/>
      <c r="B31" s="33"/>
      <c r="C31" s="33"/>
      <c r="D31" s="34" t="s">
        <v>160</v>
      </c>
      <c r="E31" s="34" t="s">
        <v>161</v>
      </c>
      <c r="F31" s="17">
        <v>68.733626000000001</v>
      </c>
      <c r="G31" s="15">
        <v>68.733626000000001</v>
      </c>
      <c r="H31" s="15">
        <v>61.533625999999998</v>
      </c>
      <c r="I31" s="15">
        <v>7.2</v>
      </c>
      <c r="J31" s="15">
        <v>0</v>
      </c>
      <c r="K31" s="15">
        <v>0</v>
      </c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22.8" customHeight="1">
      <c r="A32" s="36" t="s">
        <v>181</v>
      </c>
      <c r="B32" s="36" t="s">
        <v>184</v>
      </c>
      <c r="C32" s="36" t="s">
        <v>184</v>
      </c>
      <c r="D32" s="37" t="s">
        <v>262</v>
      </c>
      <c r="E32" s="38" t="s">
        <v>253</v>
      </c>
      <c r="F32" s="14">
        <v>6.1292160000000004</v>
      </c>
      <c r="G32" s="12">
        <v>6.1292160000000004</v>
      </c>
      <c r="H32" s="12">
        <v>6.1292160000000004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22.8" customHeight="1">
      <c r="A33" s="36" t="s">
        <v>181</v>
      </c>
      <c r="B33" s="36" t="s">
        <v>189</v>
      </c>
      <c r="C33" s="36" t="s">
        <v>189</v>
      </c>
      <c r="D33" s="37" t="s">
        <v>262</v>
      </c>
      <c r="E33" s="38" t="s">
        <v>254</v>
      </c>
      <c r="F33" s="14">
        <v>0.38307600000000003</v>
      </c>
      <c r="G33" s="12">
        <v>0.38307600000000003</v>
      </c>
      <c r="H33" s="12">
        <v>0.38307600000000003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22.8" customHeight="1">
      <c r="A34" s="36" t="s">
        <v>194</v>
      </c>
      <c r="B34" s="36" t="s">
        <v>197</v>
      </c>
      <c r="C34" s="36" t="s">
        <v>217</v>
      </c>
      <c r="D34" s="37" t="s">
        <v>262</v>
      </c>
      <c r="E34" s="38" t="s">
        <v>260</v>
      </c>
      <c r="F34" s="14">
        <v>3.2561460000000002</v>
      </c>
      <c r="G34" s="12">
        <v>3.2561460000000002</v>
      </c>
      <c r="H34" s="12">
        <v>3.2561460000000002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22.8" customHeight="1">
      <c r="A35" s="36" t="s">
        <v>194</v>
      </c>
      <c r="B35" s="36" t="s">
        <v>197</v>
      </c>
      <c r="C35" s="36" t="s">
        <v>203</v>
      </c>
      <c r="D35" s="37" t="s">
        <v>262</v>
      </c>
      <c r="E35" s="38" t="s">
        <v>256</v>
      </c>
      <c r="F35" s="14">
        <v>0.38307600000000003</v>
      </c>
      <c r="G35" s="12">
        <v>0.38307600000000003</v>
      </c>
      <c r="H35" s="12">
        <v>0.38307600000000003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22.8" customHeight="1">
      <c r="A36" s="36" t="s">
        <v>206</v>
      </c>
      <c r="B36" s="36" t="s">
        <v>200</v>
      </c>
      <c r="C36" s="36" t="s">
        <v>211</v>
      </c>
      <c r="D36" s="37" t="s">
        <v>262</v>
      </c>
      <c r="E36" s="38" t="s">
        <v>257</v>
      </c>
      <c r="F36" s="14">
        <v>53.985199999999999</v>
      </c>
      <c r="G36" s="12">
        <v>53.985199999999999</v>
      </c>
      <c r="H36" s="12">
        <v>46.785200000000003</v>
      </c>
      <c r="I36" s="12">
        <v>7.2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22.8" customHeight="1">
      <c r="A37" s="36" t="s">
        <v>214</v>
      </c>
      <c r="B37" s="36" t="s">
        <v>217</v>
      </c>
      <c r="C37" s="36" t="s">
        <v>200</v>
      </c>
      <c r="D37" s="37" t="s">
        <v>262</v>
      </c>
      <c r="E37" s="38" t="s">
        <v>258</v>
      </c>
      <c r="F37" s="14">
        <v>4.5969119999999997</v>
      </c>
      <c r="G37" s="12">
        <v>4.5969119999999997</v>
      </c>
      <c r="H37" s="12">
        <v>4.5969119999999997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22.8" customHeight="1">
      <c r="A38" s="33"/>
      <c r="B38" s="33"/>
      <c r="C38" s="33"/>
      <c r="D38" s="34" t="s">
        <v>162</v>
      </c>
      <c r="E38" s="34" t="s">
        <v>163</v>
      </c>
      <c r="F38" s="17">
        <v>75.650754000000006</v>
      </c>
      <c r="G38" s="15">
        <v>75.650754000000006</v>
      </c>
      <c r="H38" s="15">
        <v>75.650754000000006</v>
      </c>
      <c r="I38" s="15">
        <v>0</v>
      </c>
      <c r="J38" s="15">
        <v>0</v>
      </c>
      <c r="K38" s="15">
        <v>0</v>
      </c>
      <c r="L38" s="15">
        <v>0</v>
      </c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22.8" customHeight="1">
      <c r="A39" s="36" t="s">
        <v>181</v>
      </c>
      <c r="B39" s="36" t="s">
        <v>184</v>
      </c>
      <c r="C39" s="36" t="s">
        <v>184</v>
      </c>
      <c r="D39" s="37" t="s">
        <v>263</v>
      </c>
      <c r="E39" s="38" t="s">
        <v>253</v>
      </c>
      <c r="F39" s="14">
        <v>7.154496</v>
      </c>
      <c r="G39" s="12">
        <v>7.154496</v>
      </c>
      <c r="H39" s="12">
        <v>7.154496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22.8" customHeight="1">
      <c r="A40" s="36" t="s">
        <v>181</v>
      </c>
      <c r="B40" s="36" t="s">
        <v>184</v>
      </c>
      <c r="C40" s="36" t="s">
        <v>229</v>
      </c>
      <c r="D40" s="37" t="s">
        <v>263</v>
      </c>
      <c r="E40" s="38" t="s">
        <v>264</v>
      </c>
      <c r="F40" s="14">
        <v>3.577248</v>
      </c>
      <c r="G40" s="12">
        <v>3.577248</v>
      </c>
      <c r="H40" s="12">
        <v>3.577248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22.8" customHeight="1">
      <c r="A41" s="36" t="s">
        <v>181</v>
      </c>
      <c r="B41" s="36" t="s">
        <v>189</v>
      </c>
      <c r="C41" s="36" t="s">
        <v>189</v>
      </c>
      <c r="D41" s="37" t="s">
        <v>263</v>
      </c>
      <c r="E41" s="38" t="s">
        <v>254</v>
      </c>
      <c r="F41" s="14">
        <v>0.447156</v>
      </c>
      <c r="G41" s="12">
        <v>0.447156</v>
      </c>
      <c r="H41" s="12">
        <v>0.447156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22.8" customHeight="1">
      <c r="A42" s="36" t="s">
        <v>194</v>
      </c>
      <c r="B42" s="36" t="s">
        <v>197</v>
      </c>
      <c r="C42" s="36" t="s">
        <v>217</v>
      </c>
      <c r="D42" s="37" t="s">
        <v>263</v>
      </c>
      <c r="E42" s="38" t="s">
        <v>260</v>
      </c>
      <c r="F42" s="14">
        <v>3.8008259999999998</v>
      </c>
      <c r="G42" s="12">
        <v>3.8008259999999998</v>
      </c>
      <c r="H42" s="12">
        <v>3.8008259999999998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22.8" customHeight="1">
      <c r="A43" s="36" t="s">
        <v>194</v>
      </c>
      <c r="B43" s="36" t="s">
        <v>197</v>
      </c>
      <c r="C43" s="36" t="s">
        <v>203</v>
      </c>
      <c r="D43" s="37" t="s">
        <v>263</v>
      </c>
      <c r="E43" s="38" t="s">
        <v>256</v>
      </c>
      <c r="F43" s="14">
        <v>0.447156</v>
      </c>
      <c r="G43" s="12">
        <v>0.447156</v>
      </c>
      <c r="H43" s="12">
        <v>0.447156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22.8" customHeight="1">
      <c r="A44" s="36" t="s">
        <v>206</v>
      </c>
      <c r="B44" s="36" t="s">
        <v>200</v>
      </c>
      <c r="C44" s="36" t="s">
        <v>211</v>
      </c>
      <c r="D44" s="37" t="s">
        <v>263</v>
      </c>
      <c r="E44" s="38" t="s">
        <v>257</v>
      </c>
      <c r="F44" s="14">
        <v>54.857999999999997</v>
      </c>
      <c r="G44" s="12">
        <v>54.857999999999997</v>
      </c>
      <c r="H44" s="12">
        <v>54.857999999999997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22.8" customHeight="1">
      <c r="A45" s="36" t="s">
        <v>214</v>
      </c>
      <c r="B45" s="36" t="s">
        <v>217</v>
      </c>
      <c r="C45" s="36" t="s">
        <v>200</v>
      </c>
      <c r="D45" s="37" t="s">
        <v>263</v>
      </c>
      <c r="E45" s="38" t="s">
        <v>258</v>
      </c>
      <c r="F45" s="14">
        <v>5.3658720000000004</v>
      </c>
      <c r="G45" s="12">
        <v>5.3658720000000004</v>
      </c>
      <c r="H45" s="12">
        <v>5.3658720000000004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22.8" customHeight="1">
      <c r="A46" s="33"/>
      <c r="B46" s="33"/>
      <c r="C46" s="33"/>
      <c r="D46" s="34" t="s">
        <v>164</v>
      </c>
      <c r="E46" s="34" t="s">
        <v>165</v>
      </c>
      <c r="F46" s="17">
        <v>105.41866400000001</v>
      </c>
      <c r="G46" s="15">
        <v>105.41866400000001</v>
      </c>
      <c r="H46" s="15">
        <v>93.718664000000004</v>
      </c>
      <c r="I46" s="15">
        <v>11.7</v>
      </c>
      <c r="J46" s="15">
        <v>0</v>
      </c>
      <c r="K46" s="15">
        <v>0</v>
      </c>
      <c r="L46" s="15">
        <v>0</v>
      </c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22.8" customHeight="1">
      <c r="A47" s="36" t="s">
        <v>181</v>
      </c>
      <c r="B47" s="36" t="s">
        <v>184</v>
      </c>
      <c r="C47" s="36" t="s">
        <v>184</v>
      </c>
      <c r="D47" s="37" t="s">
        <v>265</v>
      </c>
      <c r="E47" s="38" t="s">
        <v>253</v>
      </c>
      <c r="F47" s="14">
        <v>9.2778240000000007</v>
      </c>
      <c r="G47" s="12">
        <v>9.2778240000000007</v>
      </c>
      <c r="H47" s="12">
        <v>9.2778240000000007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22.8" customHeight="1">
      <c r="A48" s="36" t="s">
        <v>181</v>
      </c>
      <c r="B48" s="36" t="s">
        <v>189</v>
      </c>
      <c r="C48" s="36" t="s">
        <v>189</v>
      </c>
      <c r="D48" s="37" t="s">
        <v>265</v>
      </c>
      <c r="E48" s="38" t="s">
        <v>254</v>
      </c>
      <c r="F48" s="14">
        <v>0.57986400000000005</v>
      </c>
      <c r="G48" s="12">
        <v>0.57986400000000005</v>
      </c>
      <c r="H48" s="12">
        <v>0.57986400000000005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22.8" customHeight="1">
      <c r="A49" s="36" t="s">
        <v>194</v>
      </c>
      <c r="B49" s="36" t="s">
        <v>197</v>
      </c>
      <c r="C49" s="36" t="s">
        <v>217</v>
      </c>
      <c r="D49" s="37" t="s">
        <v>265</v>
      </c>
      <c r="E49" s="38" t="s">
        <v>260</v>
      </c>
      <c r="F49" s="14">
        <v>4.9288439999999998</v>
      </c>
      <c r="G49" s="12">
        <v>4.9288439999999998</v>
      </c>
      <c r="H49" s="12">
        <v>4.9288439999999998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22.8" customHeight="1">
      <c r="A50" s="36" t="s">
        <v>194</v>
      </c>
      <c r="B50" s="36" t="s">
        <v>197</v>
      </c>
      <c r="C50" s="36" t="s">
        <v>203</v>
      </c>
      <c r="D50" s="37" t="s">
        <v>265</v>
      </c>
      <c r="E50" s="38" t="s">
        <v>256</v>
      </c>
      <c r="F50" s="14">
        <v>0.57986400000000005</v>
      </c>
      <c r="G50" s="12">
        <v>0.57986400000000005</v>
      </c>
      <c r="H50" s="12">
        <v>0.57986400000000005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22.8" customHeight="1">
      <c r="A51" s="36" t="s">
        <v>206</v>
      </c>
      <c r="B51" s="36" t="s">
        <v>200</v>
      </c>
      <c r="C51" s="36" t="s">
        <v>211</v>
      </c>
      <c r="D51" s="37" t="s">
        <v>265</v>
      </c>
      <c r="E51" s="38" t="s">
        <v>257</v>
      </c>
      <c r="F51" s="14">
        <v>83.093900000000005</v>
      </c>
      <c r="G51" s="12">
        <v>83.093900000000005</v>
      </c>
      <c r="H51" s="12">
        <v>71.393900000000002</v>
      </c>
      <c r="I51" s="12">
        <v>11.7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22.8" customHeight="1">
      <c r="A52" s="36" t="s">
        <v>214</v>
      </c>
      <c r="B52" s="36" t="s">
        <v>217</v>
      </c>
      <c r="C52" s="36" t="s">
        <v>200</v>
      </c>
      <c r="D52" s="37" t="s">
        <v>265</v>
      </c>
      <c r="E52" s="38" t="s">
        <v>258</v>
      </c>
      <c r="F52" s="14">
        <v>6.9583680000000001</v>
      </c>
      <c r="G52" s="12">
        <v>6.9583680000000001</v>
      </c>
      <c r="H52" s="12">
        <v>6.9583680000000001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22.8" customHeight="1">
      <c r="A53" s="33"/>
      <c r="B53" s="33"/>
      <c r="C53" s="33"/>
      <c r="D53" s="34" t="s">
        <v>166</v>
      </c>
      <c r="E53" s="34" t="s">
        <v>167</v>
      </c>
      <c r="F53" s="17">
        <v>116.091646</v>
      </c>
      <c r="G53" s="15">
        <v>116.091646</v>
      </c>
      <c r="H53" s="15">
        <v>101.811646</v>
      </c>
      <c r="I53" s="15">
        <v>14.28</v>
      </c>
      <c r="J53" s="15">
        <v>0</v>
      </c>
      <c r="K53" s="15">
        <v>0</v>
      </c>
      <c r="L53" s="15">
        <v>0</v>
      </c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22.8" customHeight="1">
      <c r="A54" s="36" t="s">
        <v>181</v>
      </c>
      <c r="B54" s="36" t="s">
        <v>184</v>
      </c>
      <c r="C54" s="36" t="s">
        <v>184</v>
      </c>
      <c r="D54" s="37" t="s">
        <v>266</v>
      </c>
      <c r="E54" s="38" t="s">
        <v>253</v>
      </c>
      <c r="F54" s="14">
        <v>10.095936</v>
      </c>
      <c r="G54" s="12">
        <v>10.095936</v>
      </c>
      <c r="H54" s="12">
        <v>10.095936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22.8" customHeight="1">
      <c r="A55" s="36" t="s">
        <v>194</v>
      </c>
      <c r="B55" s="36" t="s">
        <v>197</v>
      </c>
      <c r="C55" s="36" t="s">
        <v>217</v>
      </c>
      <c r="D55" s="37" t="s">
        <v>266</v>
      </c>
      <c r="E55" s="38" t="s">
        <v>260</v>
      </c>
      <c r="F55" s="14">
        <v>5.3634659999999998</v>
      </c>
      <c r="G55" s="12">
        <v>5.3634659999999998</v>
      </c>
      <c r="H55" s="12">
        <v>5.3634659999999998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22.8" customHeight="1">
      <c r="A56" s="36" t="s">
        <v>194</v>
      </c>
      <c r="B56" s="36" t="s">
        <v>197</v>
      </c>
      <c r="C56" s="36" t="s">
        <v>203</v>
      </c>
      <c r="D56" s="37" t="s">
        <v>266</v>
      </c>
      <c r="E56" s="38" t="s">
        <v>256</v>
      </c>
      <c r="F56" s="14">
        <v>0.630996</v>
      </c>
      <c r="G56" s="12">
        <v>0.630996</v>
      </c>
      <c r="H56" s="12">
        <v>0.630996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22.8" customHeight="1">
      <c r="A57" s="36" t="s">
        <v>206</v>
      </c>
      <c r="B57" s="36" t="s">
        <v>200</v>
      </c>
      <c r="C57" s="36" t="s">
        <v>211</v>
      </c>
      <c r="D57" s="37" t="s">
        <v>266</v>
      </c>
      <c r="E57" s="38" t="s">
        <v>257</v>
      </c>
      <c r="F57" s="14">
        <v>92.429295999999994</v>
      </c>
      <c r="G57" s="12">
        <v>92.429295999999994</v>
      </c>
      <c r="H57" s="12">
        <v>78.149296000000007</v>
      </c>
      <c r="I57" s="12">
        <v>14.28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22.8" customHeight="1">
      <c r="A58" s="36" t="s">
        <v>214</v>
      </c>
      <c r="B58" s="36" t="s">
        <v>217</v>
      </c>
      <c r="C58" s="36" t="s">
        <v>200</v>
      </c>
      <c r="D58" s="37" t="s">
        <v>266</v>
      </c>
      <c r="E58" s="38" t="s">
        <v>258</v>
      </c>
      <c r="F58" s="14">
        <v>7.5719519999999996</v>
      </c>
      <c r="G58" s="12">
        <v>7.5719519999999996</v>
      </c>
      <c r="H58" s="12">
        <v>7.5719519999999996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</sheetData>
  <mergeCells count="10">
    <mergeCell ref="T1:U1"/>
    <mergeCell ref="A2:U2"/>
    <mergeCell ref="A3:S3"/>
    <mergeCell ref="T3:U3"/>
    <mergeCell ref="G4:J4"/>
    <mergeCell ref="K4:U4"/>
    <mergeCell ref="A4:C4"/>
    <mergeCell ref="D4:D5"/>
    <mergeCell ref="E4:E5"/>
    <mergeCell ref="F4:F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topLeftCell="A7" workbookViewId="0">
      <selection activeCell="F25" sqref="F25"/>
    </sheetView>
  </sheetViews>
  <sheetFormatPr defaultColWidth="9.77734375" defaultRowHeight="14.4"/>
  <cols>
    <col min="1" max="1" width="24.5546875" customWidth="1"/>
    <col min="2" max="2" width="16" customWidth="1"/>
    <col min="3" max="4" width="22.21875" customWidth="1"/>
  </cols>
  <sheetData>
    <row r="1" spans="1:4" ht="16.350000000000001" customHeight="1">
      <c r="A1" s="4"/>
      <c r="D1" s="8" t="s">
        <v>277</v>
      </c>
    </row>
    <row r="2" spans="1:4" ht="31.95" customHeight="1">
      <c r="A2" s="57" t="s">
        <v>12</v>
      </c>
      <c r="B2" s="57"/>
      <c r="C2" s="57"/>
      <c r="D2" s="57"/>
    </row>
    <row r="3" spans="1:4" ht="49.95" customHeight="1">
      <c r="A3" s="52" t="s">
        <v>711</v>
      </c>
      <c r="B3" s="52"/>
      <c r="C3" s="52"/>
      <c r="D3" s="9" t="s">
        <v>32</v>
      </c>
    </row>
    <row r="4" spans="1:4" ht="20.25" customHeight="1">
      <c r="A4" s="54" t="s">
        <v>33</v>
      </c>
      <c r="B4" s="54"/>
      <c r="C4" s="54" t="s">
        <v>34</v>
      </c>
      <c r="D4" s="54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278</v>
      </c>
      <c r="B6" s="15">
        <v>1362.92</v>
      </c>
      <c r="C6" s="11" t="s">
        <v>279</v>
      </c>
      <c r="D6" s="17">
        <v>1362.92</v>
      </c>
    </row>
    <row r="7" spans="1:4" ht="20.25" customHeight="1">
      <c r="A7" s="13" t="s">
        <v>280</v>
      </c>
      <c r="B7" s="12">
        <f>B8+B9</f>
        <v>1362.9151999999999</v>
      </c>
      <c r="C7" s="13" t="s">
        <v>41</v>
      </c>
      <c r="D7" s="14"/>
    </row>
    <row r="8" spans="1:4" ht="20.25" customHeight="1">
      <c r="A8" s="13" t="s">
        <v>281</v>
      </c>
      <c r="B8" s="12">
        <f>565.9952+396.92</f>
        <v>962.91519999999991</v>
      </c>
      <c r="C8" s="13" t="s">
        <v>45</v>
      </c>
      <c r="D8" s="14"/>
    </row>
    <row r="9" spans="1:4" ht="31.05" customHeight="1">
      <c r="A9" s="13" t="s">
        <v>48</v>
      </c>
      <c r="B9" s="12">
        <v>400</v>
      </c>
      <c r="C9" s="13" t="s">
        <v>49</v>
      </c>
      <c r="D9" s="14"/>
    </row>
    <row r="10" spans="1:4" ht="20.25" customHeight="1">
      <c r="A10" s="13" t="s">
        <v>282</v>
      </c>
      <c r="B10" s="12"/>
      <c r="C10" s="13" t="s">
        <v>53</v>
      </c>
      <c r="D10" s="14"/>
    </row>
    <row r="11" spans="1:4" ht="20.25" customHeight="1">
      <c r="A11" s="13" t="s">
        <v>283</v>
      </c>
      <c r="B11" s="12"/>
      <c r="C11" s="13" t="s">
        <v>57</v>
      </c>
      <c r="D11" s="14"/>
    </row>
    <row r="12" spans="1:4" ht="20.25" customHeight="1">
      <c r="A12" s="13" t="s">
        <v>284</v>
      </c>
      <c r="B12" s="12"/>
      <c r="C12" s="13" t="s">
        <v>61</v>
      </c>
      <c r="D12" s="14"/>
    </row>
    <row r="13" spans="1:4" ht="20.25" customHeight="1">
      <c r="A13" s="11" t="s">
        <v>285</v>
      </c>
      <c r="B13" s="15"/>
      <c r="C13" s="13" t="s">
        <v>65</v>
      </c>
      <c r="D13" s="14"/>
    </row>
    <row r="14" spans="1:4" ht="20.25" customHeight="1">
      <c r="A14" s="13" t="s">
        <v>280</v>
      </c>
      <c r="B14" s="12"/>
      <c r="C14" s="13" t="s">
        <v>69</v>
      </c>
      <c r="D14" s="14">
        <f>53.445636+8.93</f>
        <v>62.375636</v>
      </c>
    </row>
    <row r="15" spans="1:4" ht="20.25" customHeight="1">
      <c r="A15" s="13" t="s">
        <v>282</v>
      </c>
      <c r="B15" s="12"/>
      <c r="C15" s="13" t="s">
        <v>73</v>
      </c>
      <c r="D15" s="14"/>
    </row>
    <row r="16" spans="1:4" ht="20.25" customHeight="1">
      <c r="A16" s="13" t="s">
        <v>283</v>
      </c>
      <c r="B16" s="12"/>
      <c r="C16" s="13" t="s">
        <v>77</v>
      </c>
      <c r="D16" s="14">
        <f>28.220244+4.99</f>
        <v>33.210244000000003</v>
      </c>
    </row>
    <row r="17" spans="1:4" ht="20.25" customHeight="1">
      <c r="A17" s="13" t="s">
        <v>284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>
        <f>448.682696+776.7</f>
        <v>1225.3826960000001</v>
      </c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f>35.646624+6.3</f>
        <v>41.946624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/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286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287</v>
      </c>
      <c r="B40" s="15">
        <f>B6</f>
        <v>1362.92</v>
      </c>
      <c r="C40" s="16" t="s">
        <v>288</v>
      </c>
      <c r="D40" s="17">
        <f>D6</f>
        <v>1362.92</v>
      </c>
    </row>
    <row r="41" spans="1:4">
      <c r="D41" t="s">
        <v>716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2"/>
  <sheetViews>
    <sheetView workbookViewId="0">
      <pane ySplit="6" topLeftCell="A7" activePane="bottomLeft" state="frozen"/>
      <selection pane="bottomLeft" activeCell="K19" sqref="K19"/>
    </sheetView>
  </sheetViews>
  <sheetFormatPr defaultColWidth="9.77734375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4"/>
      <c r="D1" s="4"/>
      <c r="K1" s="8" t="s">
        <v>289</v>
      </c>
    </row>
    <row r="2" spans="1:11" ht="43.05" customHeight="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7.950000000000003" customHeight="1">
      <c r="A3" s="52" t="s">
        <v>711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9.8" customHeight="1">
      <c r="A4" s="54" t="s">
        <v>169</v>
      </c>
      <c r="B4" s="54"/>
      <c r="C4" s="54"/>
      <c r="D4" s="54" t="s">
        <v>170</v>
      </c>
      <c r="E4" s="54" t="s">
        <v>171</v>
      </c>
      <c r="F4" s="54" t="s">
        <v>136</v>
      </c>
      <c r="G4" s="54" t="s">
        <v>172</v>
      </c>
      <c r="H4" s="54"/>
      <c r="I4" s="54"/>
      <c r="J4" s="54"/>
      <c r="K4" s="54" t="s">
        <v>173</v>
      </c>
    </row>
    <row r="5" spans="1:11" ht="19.8" customHeight="1">
      <c r="A5" s="54"/>
      <c r="B5" s="54"/>
      <c r="C5" s="54"/>
      <c r="D5" s="54"/>
      <c r="E5" s="54"/>
      <c r="F5" s="54"/>
      <c r="G5" s="54" t="s">
        <v>138</v>
      </c>
      <c r="H5" s="54" t="s">
        <v>290</v>
      </c>
      <c r="I5" s="54"/>
      <c r="J5" s="54" t="s">
        <v>291</v>
      </c>
      <c r="K5" s="54"/>
    </row>
    <row r="6" spans="1:11" ht="24.15" customHeight="1">
      <c r="A6" s="10" t="s">
        <v>177</v>
      </c>
      <c r="B6" s="10" t="s">
        <v>178</v>
      </c>
      <c r="C6" s="10" t="s">
        <v>179</v>
      </c>
      <c r="D6" s="54"/>
      <c r="E6" s="54"/>
      <c r="F6" s="54"/>
      <c r="G6" s="54"/>
      <c r="H6" s="10" t="s">
        <v>269</v>
      </c>
      <c r="I6" s="10" t="s">
        <v>246</v>
      </c>
      <c r="J6" s="54"/>
      <c r="K6" s="54"/>
    </row>
    <row r="7" spans="1:11" ht="22.8" customHeight="1">
      <c r="A7" s="13"/>
      <c r="B7" s="13"/>
      <c r="C7" s="13"/>
      <c r="D7" s="11"/>
      <c r="E7" s="11" t="s">
        <v>136</v>
      </c>
      <c r="F7" s="15">
        <f>F8</f>
        <v>1362.9173820000001</v>
      </c>
      <c r="G7" s="15">
        <f>G8</f>
        <v>624.96738199999993</v>
      </c>
      <c r="H7" s="15">
        <f>H8</f>
        <v>565.23138199999994</v>
      </c>
      <c r="I7" s="15"/>
      <c r="J7" s="15">
        <f>J8</f>
        <v>59.736000000000004</v>
      </c>
      <c r="K7" s="15">
        <f>K8</f>
        <v>737.95</v>
      </c>
    </row>
    <row r="8" spans="1:11" ht="22.8" customHeight="1">
      <c r="A8" s="13"/>
      <c r="B8" s="13"/>
      <c r="C8" s="13"/>
      <c r="D8" s="18" t="s">
        <v>154</v>
      </c>
      <c r="E8" s="18" t="s">
        <v>155</v>
      </c>
      <c r="F8" s="15">
        <f>565.9952+F9</f>
        <v>1362.9173820000001</v>
      </c>
      <c r="G8" s="15">
        <f>530.9952+G9</f>
        <v>624.96738199999993</v>
      </c>
      <c r="H8" s="15">
        <f>481.2552+H9</f>
        <v>565.23138199999994</v>
      </c>
      <c r="I8" s="15"/>
      <c r="J8" s="15">
        <f>49.74+J9</f>
        <v>59.736000000000004</v>
      </c>
      <c r="K8" s="15">
        <f>35+K9</f>
        <v>737.95</v>
      </c>
    </row>
    <row r="9" spans="1:11" ht="22.8" customHeight="1">
      <c r="A9" s="13"/>
      <c r="B9" s="13"/>
      <c r="C9" s="13"/>
      <c r="D9" s="34" t="s">
        <v>705</v>
      </c>
      <c r="E9" s="34" t="s">
        <v>704</v>
      </c>
      <c r="F9" s="15">
        <v>796.92218200000002</v>
      </c>
      <c r="G9" s="15">
        <v>93.972182000000004</v>
      </c>
      <c r="H9" s="15">
        <v>83.976181999999994</v>
      </c>
      <c r="I9" s="15"/>
      <c r="J9" s="15">
        <v>9.9960000000000004</v>
      </c>
      <c r="K9" s="15">
        <v>702.95</v>
      </c>
    </row>
    <row r="10" spans="1:11" ht="22.8" customHeight="1">
      <c r="A10" s="16" t="s">
        <v>181</v>
      </c>
      <c r="B10" s="16"/>
      <c r="C10" s="16"/>
      <c r="D10" s="11" t="s">
        <v>182</v>
      </c>
      <c r="E10" s="11" t="s">
        <v>183</v>
      </c>
      <c r="F10" s="15">
        <v>8.927244</v>
      </c>
      <c r="G10" s="15">
        <v>8.927244</v>
      </c>
      <c r="H10" s="15">
        <v>8.927244</v>
      </c>
      <c r="I10" s="15"/>
      <c r="J10" s="15"/>
      <c r="K10" s="15"/>
    </row>
    <row r="11" spans="1:11" ht="22.8" customHeight="1">
      <c r="A11" s="16" t="s">
        <v>181</v>
      </c>
      <c r="B11" s="40" t="s">
        <v>184</v>
      </c>
      <c r="C11" s="16"/>
      <c r="D11" s="11" t="s">
        <v>292</v>
      </c>
      <c r="E11" s="11" t="s">
        <v>293</v>
      </c>
      <c r="F11" s="15">
        <v>8.4021120000000007</v>
      </c>
      <c r="G11" s="15">
        <v>8.4021120000000007</v>
      </c>
      <c r="H11" s="15">
        <v>8.4021120000000007</v>
      </c>
      <c r="I11" s="15"/>
      <c r="J11" s="15"/>
      <c r="K11" s="15"/>
    </row>
    <row r="12" spans="1:11" ht="22.8" customHeight="1">
      <c r="A12" s="36" t="s">
        <v>181</v>
      </c>
      <c r="B12" s="36" t="s">
        <v>184</v>
      </c>
      <c r="C12" s="36" t="s">
        <v>184</v>
      </c>
      <c r="D12" s="37" t="s">
        <v>294</v>
      </c>
      <c r="E12" s="13" t="s">
        <v>295</v>
      </c>
      <c r="F12" s="12">
        <v>8.4021120000000007</v>
      </c>
      <c r="G12" s="12">
        <v>8.4021120000000007</v>
      </c>
      <c r="H12" s="14">
        <v>8.4021120000000007</v>
      </c>
      <c r="I12" s="14"/>
      <c r="J12" s="14"/>
      <c r="K12" s="14"/>
    </row>
    <row r="13" spans="1:11" ht="22.8" customHeight="1">
      <c r="A13" s="16" t="s">
        <v>181</v>
      </c>
      <c r="B13" s="40" t="s">
        <v>189</v>
      </c>
      <c r="C13" s="16"/>
      <c r="D13" s="11" t="s">
        <v>296</v>
      </c>
      <c r="E13" s="11" t="s">
        <v>254</v>
      </c>
      <c r="F13" s="15">
        <v>0.52513200000000004</v>
      </c>
      <c r="G13" s="15">
        <v>0.52513200000000004</v>
      </c>
      <c r="H13" s="15">
        <v>0.52513200000000004</v>
      </c>
      <c r="I13" s="15"/>
      <c r="J13" s="15"/>
      <c r="K13" s="15"/>
    </row>
    <row r="14" spans="1:11" ht="22.8" customHeight="1">
      <c r="A14" s="36" t="s">
        <v>181</v>
      </c>
      <c r="B14" s="36" t="s">
        <v>189</v>
      </c>
      <c r="C14" s="36" t="s">
        <v>189</v>
      </c>
      <c r="D14" s="37" t="s">
        <v>297</v>
      </c>
      <c r="E14" s="13" t="s">
        <v>191</v>
      </c>
      <c r="F14" s="12">
        <v>0.52513200000000004</v>
      </c>
      <c r="G14" s="12">
        <v>0.52513200000000004</v>
      </c>
      <c r="H14" s="14">
        <v>0.52513200000000004</v>
      </c>
      <c r="I14" s="14"/>
      <c r="J14" s="14"/>
      <c r="K14" s="14"/>
    </row>
    <row r="15" spans="1:11" ht="22.8" customHeight="1">
      <c r="A15" s="16" t="s">
        <v>194</v>
      </c>
      <c r="B15" s="16"/>
      <c r="C15" s="16"/>
      <c r="D15" s="11" t="s">
        <v>195</v>
      </c>
      <c r="E15" s="11" t="s">
        <v>196</v>
      </c>
      <c r="F15" s="15">
        <v>4.9887540000000001</v>
      </c>
      <c r="G15" s="15">
        <v>4.9887540000000001</v>
      </c>
      <c r="H15" s="15">
        <v>4.9887540000000001</v>
      </c>
      <c r="I15" s="15"/>
      <c r="J15" s="15"/>
      <c r="K15" s="15"/>
    </row>
    <row r="16" spans="1:11" ht="22.8" customHeight="1">
      <c r="A16" s="16" t="s">
        <v>194</v>
      </c>
      <c r="B16" s="40" t="s">
        <v>197</v>
      </c>
      <c r="C16" s="16"/>
      <c r="D16" s="11" t="s">
        <v>298</v>
      </c>
      <c r="E16" s="11" t="s">
        <v>299</v>
      </c>
      <c r="F16" s="15">
        <v>4.9887540000000001</v>
      </c>
      <c r="G16" s="15">
        <v>4.9887540000000001</v>
      </c>
      <c r="H16" s="15">
        <v>4.9887540000000001</v>
      </c>
      <c r="I16" s="15"/>
      <c r="J16" s="15"/>
      <c r="K16" s="15" t="s">
        <v>715</v>
      </c>
    </row>
    <row r="17" spans="1:11" ht="22.8" customHeight="1">
      <c r="A17" s="36" t="s">
        <v>194</v>
      </c>
      <c r="B17" s="36" t="s">
        <v>197</v>
      </c>
      <c r="C17" s="36" t="s">
        <v>217</v>
      </c>
      <c r="D17" s="37" t="s">
        <v>312</v>
      </c>
      <c r="E17" s="13" t="s">
        <v>313</v>
      </c>
      <c r="F17" s="12">
        <v>4.463622</v>
      </c>
      <c r="G17" s="12">
        <v>4.463622</v>
      </c>
      <c r="H17" s="14">
        <v>4.463622</v>
      </c>
      <c r="I17" s="14"/>
      <c r="J17" s="14"/>
      <c r="K17" s="14"/>
    </row>
    <row r="18" spans="1:11" ht="22.8" customHeight="1">
      <c r="A18" s="36" t="s">
        <v>194</v>
      </c>
      <c r="B18" s="36" t="s">
        <v>197</v>
      </c>
      <c r="C18" s="36" t="s">
        <v>203</v>
      </c>
      <c r="D18" s="37" t="s">
        <v>302</v>
      </c>
      <c r="E18" s="13" t="s">
        <v>303</v>
      </c>
      <c r="F18" s="12">
        <v>0.52513200000000004</v>
      </c>
      <c r="G18" s="12">
        <v>0.52513200000000004</v>
      </c>
      <c r="H18" s="14">
        <v>0.52513200000000004</v>
      </c>
      <c r="I18" s="14"/>
      <c r="J18" s="14"/>
      <c r="K18" s="14"/>
    </row>
    <row r="19" spans="1:11" ht="22.8" customHeight="1">
      <c r="A19" s="16" t="s">
        <v>206</v>
      </c>
      <c r="B19" s="16"/>
      <c r="C19" s="16"/>
      <c r="D19" s="11" t="s">
        <v>207</v>
      </c>
      <c r="E19" s="11" t="s">
        <v>208</v>
      </c>
      <c r="F19" s="15">
        <v>776.70460000000003</v>
      </c>
      <c r="G19" s="15">
        <v>73.754599999999996</v>
      </c>
      <c r="H19" s="15">
        <v>63.758600000000001</v>
      </c>
      <c r="I19" s="15"/>
      <c r="J19" s="15">
        <v>9.9960000000000004</v>
      </c>
      <c r="K19" s="15">
        <v>702.95</v>
      </c>
    </row>
    <row r="20" spans="1:11" ht="22.8" customHeight="1">
      <c r="A20" s="16" t="s">
        <v>206</v>
      </c>
      <c r="B20" s="40" t="s">
        <v>200</v>
      </c>
      <c r="C20" s="16"/>
      <c r="D20" s="11" t="s">
        <v>304</v>
      </c>
      <c r="E20" s="11" t="s">
        <v>305</v>
      </c>
      <c r="F20" s="15">
        <v>776.70460000000003</v>
      </c>
      <c r="G20" s="15">
        <v>73.754599999999996</v>
      </c>
      <c r="H20" s="15">
        <v>63.758600000000001</v>
      </c>
      <c r="I20" s="15"/>
      <c r="J20" s="15">
        <v>9.9960000000000004</v>
      </c>
      <c r="K20" s="15">
        <v>702.95</v>
      </c>
    </row>
    <row r="21" spans="1:11" ht="22.8" customHeight="1">
      <c r="A21" s="36" t="s">
        <v>206</v>
      </c>
      <c r="B21" s="36" t="s">
        <v>200</v>
      </c>
      <c r="C21" s="36" t="s">
        <v>200</v>
      </c>
      <c r="D21" s="37" t="s">
        <v>713</v>
      </c>
      <c r="E21" s="13" t="s">
        <v>714</v>
      </c>
      <c r="F21" s="12">
        <v>702.95</v>
      </c>
      <c r="G21" s="12"/>
      <c r="H21" s="14"/>
      <c r="I21" s="14"/>
      <c r="J21" s="14"/>
      <c r="K21" s="14">
        <v>702.95</v>
      </c>
    </row>
    <row r="22" spans="1:11" ht="22.8" customHeight="1">
      <c r="A22" s="36" t="s">
        <v>206</v>
      </c>
      <c r="B22" s="36" t="s">
        <v>200</v>
      </c>
      <c r="C22" s="36" t="s">
        <v>211</v>
      </c>
      <c r="D22" s="37" t="s">
        <v>306</v>
      </c>
      <c r="E22" s="13" t="s">
        <v>307</v>
      </c>
      <c r="F22" s="12">
        <v>73.754599999999996</v>
      </c>
      <c r="G22" s="12">
        <v>73.754599999999996</v>
      </c>
      <c r="H22" s="14">
        <v>63.758600000000001</v>
      </c>
      <c r="I22" s="14"/>
      <c r="J22" s="14">
        <v>9.9960000000000004</v>
      </c>
      <c r="K22" s="14"/>
    </row>
    <row r="23" spans="1:11" ht="22.8" customHeight="1">
      <c r="A23" s="16" t="s">
        <v>214</v>
      </c>
      <c r="B23" s="16"/>
      <c r="C23" s="16"/>
      <c r="D23" s="11" t="s">
        <v>215</v>
      </c>
      <c r="E23" s="11" t="s">
        <v>216</v>
      </c>
      <c r="F23" s="15">
        <v>6.3015840000000001</v>
      </c>
      <c r="G23" s="15">
        <v>6.3015840000000001</v>
      </c>
      <c r="H23" s="15">
        <v>6.3015840000000001</v>
      </c>
      <c r="I23" s="15"/>
      <c r="J23" s="15"/>
      <c r="K23" s="15"/>
    </row>
    <row r="24" spans="1:11" ht="22.8" customHeight="1">
      <c r="A24" s="16" t="s">
        <v>214</v>
      </c>
      <c r="B24" s="40" t="s">
        <v>217</v>
      </c>
      <c r="C24" s="16"/>
      <c r="D24" s="11" t="s">
        <v>308</v>
      </c>
      <c r="E24" s="11" t="s">
        <v>309</v>
      </c>
      <c r="F24" s="15">
        <v>6.3015840000000001</v>
      </c>
      <c r="G24" s="15">
        <v>6.3015840000000001</v>
      </c>
      <c r="H24" s="15">
        <v>6.3015840000000001</v>
      </c>
      <c r="I24" s="15"/>
      <c r="J24" s="15"/>
      <c r="K24" s="15"/>
    </row>
    <row r="25" spans="1:11" ht="22.8" customHeight="1">
      <c r="A25" s="36" t="s">
        <v>214</v>
      </c>
      <c r="B25" s="36" t="s">
        <v>217</v>
      </c>
      <c r="C25" s="36" t="s">
        <v>200</v>
      </c>
      <c r="D25" s="37" t="s">
        <v>310</v>
      </c>
      <c r="E25" s="13" t="s">
        <v>311</v>
      </c>
      <c r="F25" s="12">
        <v>6.3015840000000001</v>
      </c>
      <c r="G25" s="12">
        <v>6.3015840000000001</v>
      </c>
      <c r="H25" s="14">
        <v>6.3015840000000001</v>
      </c>
      <c r="I25" s="14"/>
      <c r="J25" s="14"/>
      <c r="K25" s="14"/>
    </row>
    <row r="26" spans="1:11" ht="22.8" customHeight="1">
      <c r="A26" s="13"/>
      <c r="B26" s="13"/>
      <c r="C26" s="13"/>
      <c r="D26" s="34" t="s">
        <v>156</v>
      </c>
      <c r="E26" s="34" t="s">
        <v>157</v>
      </c>
      <c r="F26" s="15">
        <v>78.891183999999996</v>
      </c>
      <c r="G26" s="15">
        <v>78.891183999999996</v>
      </c>
      <c r="H26" s="15">
        <v>70.671183999999997</v>
      </c>
      <c r="I26" s="15"/>
      <c r="J26" s="15">
        <v>8.2200000000000006</v>
      </c>
      <c r="K26" s="15"/>
    </row>
    <row r="27" spans="1:11" ht="22.8" customHeight="1">
      <c r="A27" s="16" t="s">
        <v>181</v>
      </c>
      <c r="B27" s="16"/>
      <c r="C27" s="16"/>
      <c r="D27" s="11" t="s">
        <v>182</v>
      </c>
      <c r="E27" s="11" t="s">
        <v>183</v>
      </c>
      <c r="F27" s="15">
        <v>7.5035280000000002</v>
      </c>
      <c r="G27" s="15">
        <v>7.5035280000000002</v>
      </c>
      <c r="H27" s="15">
        <v>7.5035280000000002</v>
      </c>
      <c r="I27" s="15"/>
      <c r="J27" s="15"/>
      <c r="K27" s="15"/>
    </row>
    <row r="28" spans="1:11" ht="22.8" customHeight="1">
      <c r="A28" s="16" t="s">
        <v>181</v>
      </c>
      <c r="B28" s="40" t="s">
        <v>184</v>
      </c>
      <c r="C28" s="16"/>
      <c r="D28" s="11" t="s">
        <v>292</v>
      </c>
      <c r="E28" s="11" t="s">
        <v>293</v>
      </c>
      <c r="F28" s="15">
        <v>7.062144</v>
      </c>
      <c r="G28" s="15">
        <v>7.062144</v>
      </c>
      <c r="H28" s="15">
        <v>7.062144</v>
      </c>
      <c r="I28" s="15"/>
      <c r="J28" s="15"/>
      <c r="K28" s="15"/>
    </row>
    <row r="29" spans="1:11" ht="22.8" customHeight="1">
      <c r="A29" s="36" t="s">
        <v>181</v>
      </c>
      <c r="B29" s="36" t="s">
        <v>184</v>
      </c>
      <c r="C29" s="36" t="s">
        <v>184</v>
      </c>
      <c r="D29" s="37" t="s">
        <v>294</v>
      </c>
      <c r="E29" s="13" t="s">
        <v>295</v>
      </c>
      <c r="F29" s="12">
        <v>7.062144</v>
      </c>
      <c r="G29" s="12">
        <v>7.062144</v>
      </c>
      <c r="H29" s="14">
        <v>7.062144</v>
      </c>
      <c r="I29" s="14"/>
      <c r="J29" s="14"/>
      <c r="K29" s="14"/>
    </row>
    <row r="30" spans="1:11" ht="22.8" customHeight="1">
      <c r="A30" s="16" t="s">
        <v>181</v>
      </c>
      <c r="B30" s="40" t="s">
        <v>189</v>
      </c>
      <c r="C30" s="16"/>
      <c r="D30" s="11" t="s">
        <v>296</v>
      </c>
      <c r="E30" s="11" t="s">
        <v>254</v>
      </c>
      <c r="F30" s="15">
        <v>0.441384</v>
      </c>
      <c r="G30" s="15">
        <v>0.441384</v>
      </c>
      <c r="H30" s="15">
        <v>0.441384</v>
      </c>
      <c r="I30" s="15"/>
      <c r="J30" s="15"/>
      <c r="K30" s="15"/>
    </row>
    <row r="31" spans="1:11" ht="22.8" customHeight="1">
      <c r="A31" s="36" t="s">
        <v>181</v>
      </c>
      <c r="B31" s="36" t="s">
        <v>189</v>
      </c>
      <c r="C31" s="36" t="s">
        <v>189</v>
      </c>
      <c r="D31" s="37" t="s">
        <v>297</v>
      </c>
      <c r="E31" s="13" t="s">
        <v>191</v>
      </c>
      <c r="F31" s="12">
        <v>0.441384</v>
      </c>
      <c r="G31" s="12">
        <v>0.441384</v>
      </c>
      <c r="H31" s="14">
        <v>0.441384</v>
      </c>
      <c r="I31" s="14"/>
      <c r="J31" s="14"/>
      <c r="K31" s="14"/>
    </row>
    <row r="32" spans="1:11" ht="22.8" customHeight="1">
      <c r="A32" s="16" t="s">
        <v>194</v>
      </c>
      <c r="B32" s="16"/>
      <c r="C32" s="16"/>
      <c r="D32" s="11" t="s">
        <v>195</v>
      </c>
      <c r="E32" s="11" t="s">
        <v>196</v>
      </c>
      <c r="F32" s="15">
        <v>4.1931479999999999</v>
      </c>
      <c r="G32" s="15">
        <v>4.1931479999999999</v>
      </c>
      <c r="H32" s="15">
        <v>4.1931479999999999</v>
      </c>
      <c r="I32" s="15"/>
      <c r="J32" s="15"/>
      <c r="K32" s="15"/>
    </row>
    <row r="33" spans="1:11" ht="22.8" customHeight="1">
      <c r="A33" s="16" t="s">
        <v>194</v>
      </c>
      <c r="B33" s="40" t="s">
        <v>197</v>
      </c>
      <c r="C33" s="16"/>
      <c r="D33" s="11" t="s">
        <v>298</v>
      </c>
      <c r="E33" s="11" t="s">
        <v>299</v>
      </c>
      <c r="F33" s="15">
        <v>4.1931479999999999</v>
      </c>
      <c r="G33" s="15">
        <v>4.1931479999999999</v>
      </c>
      <c r="H33" s="15">
        <v>4.1931479999999999</v>
      </c>
      <c r="I33" s="15"/>
      <c r="J33" s="15"/>
      <c r="K33" s="15"/>
    </row>
    <row r="34" spans="1:11" ht="22.8" customHeight="1">
      <c r="A34" s="36" t="s">
        <v>194</v>
      </c>
      <c r="B34" s="36" t="s">
        <v>197</v>
      </c>
      <c r="C34" s="36" t="s">
        <v>200</v>
      </c>
      <c r="D34" s="37" t="s">
        <v>300</v>
      </c>
      <c r="E34" s="13" t="s">
        <v>301</v>
      </c>
      <c r="F34" s="12">
        <v>3.7517640000000001</v>
      </c>
      <c r="G34" s="12">
        <v>3.7517640000000001</v>
      </c>
      <c r="H34" s="14">
        <v>3.7517640000000001</v>
      </c>
      <c r="I34" s="14"/>
      <c r="J34" s="14"/>
      <c r="K34" s="14"/>
    </row>
    <row r="35" spans="1:11" ht="22.8" customHeight="1">
      <c r="A35" s="36" t="s">
        <v>194</v>
      </c>
      <c r="B35" s="36" t="s">
        <v>197</v>
      </c>
      <c r="C35" s="36" t="s">
        <v>203</v>
      </c>
      <c r="D35" s="37" t="s">
        <v>302</v>
      </c>
      <c r="E35" s="13" t="s">
        <v>303</v>
      </c>
      <c r="F35" s="12">
        <v>0.441384</v>
      </c>
      <c r="G35" s="12">
        <v>0.441384</v>
      </c>
      <c r="H35" s="14">
        <v>0.441384</v>
      </c>
      <c r="I35" s="14"/>
      <c r="J35" s="14"/>
      <c r="K35" s="14"/>
    </row>
    <row r="36" spans="1:11" ht="22.8" customHeight="1">
      <c r="A36" s="16" t="s">
        <v>206</v>
      </c>
      <c r="B36" s="16"/>
      <c r="C36" s="16"/>
      <c r="D36" s="11" t="s">
        <v>207</v>
      </c>
      <c r="E36" s="11" t="s">
        <v>208</v>
      </c>
      <c r="F36" s="15">
        <v>61.8979</v>
      </c>
      <c r="G36" s="15">
        <v>61.8979</v>
      </c>
      <c r="H36" s="15">
        <v>53.677900000000001</v>
      </c>
      <c r="I36" s="15"/>
      <c r="J36" s="15">
        <v>8.2200000000000006</v>
      </c>
      <c r="K36" s="15"/>
    </row>
    <row r="37" spans="1:11" ht="22.8" customHeight="1">
      <c r="A37" s="16" t="s">
        <v>206</v>
      </c>
      <c r="B37" s="40" t="s">
        <v>200</v>
      </c>
      <c r="C37" s="16"/>
      <c r="D37" s="11" t="s">
        <v>304</v>
      </c>
      <c r="E37" s="11" t="s">
        <v>305</v>
      </c>
      <c r="F37" s="15">
        <v>61.8979</v>
      </c>
      <c r="G37" s="15">
        <v>61.8979</v>
      </c>
      <c r="H37" s="15">
        <v>53.677900000000001</v>
      </c>
      <c r="I37" s="15"/>
      <c r="J37" s="15">
        <v>8.2200000000000006</v>
      </c>
      <c r="K37" s="15"/>
    </row>
    <row r="38" spans="1:11" ht="22.8" customHeight="1">
      <c r="A38" s="36" t="s">
        <v>206</v>
      </c>
      <c r="B38" s="36" t="s">
        <v>200</v>
      </c>
      <c r="C38" s="36" t="s">
        <v>211</v>
      </c>
      <c r="D38" s="37" t="s">
        <v>306</v>
      </c>
      <c r="E38" s="13" t="s">
        <v>307</v>
      </c>
      <c r="F38" s="12">
        <v>61.8979</v>
      </c>
      <c r="G38" s="12">
        <v>61.8979</v>
      </c>
      <c r="H38" s="14">
        <v>53.677900000000001</v>
      </c>
      <c r="I38" s="14"/>
      <c r="J38" s="14">
        <v>8.2200000000000006</v>
      </c>
      <c r="K38" s="14"/>
    </row>
    <row r="39" spans="1:11" ht="22.8" customHeight="1">
      <c r="A39" s="16" t="s">
        <v>214</v>
      </c>
      <c r="B39" s="16"/>
      <c r="C39" s="16"/>
      <c r="D39" s="11" t="s">
        <v>215</v>
      </c>
      <c r="E39" s="11" t="s">
        <v>216</v>
      </c>
      <c r="F39" s="15">
        <v>5.296608</v>
      </c>
      <c r="G39" s="15">
        <v>5.296608</v>
      </c>
      <c r="H39" s="15">
        <v>5.296608</v>
      </c>
      <c r="I39" s="15"/>
      <c r="J39" s="15"/>
      <c r="K39" s="15"/>
    </row>
    <row r="40" spans="1:11" ht="22.8" customHeight="1">
      <c r="A40" s="16" t="s">
        <v>214</v>
      </c>
      <c r="B40" s="40" t="s">
        <v>217</v>
      </c>
      <c r="C40" s="16"/>
      <c r="D40" s="11" t="s">
        <v>308</v>
      </c>
      <c r="E40" s="11" t="s">
        <v>309</v>
      </c>
      <c r="F40" s="15">
        <v>5.296608</v>
      </c>
      <c r="G40" s="15">
        <v>5.296608</v>
      </c>
      <c r="H40" s="15">
        <v>5.296608</v>
      </c>
      <c r="I40" s="15"/>
      <c r="J40" s="15"/>
      <c r="K40" s="15"/>
    </row>
    <row r="41" spans="1:11" ht="22.8" customHeight="1">
      <c r="A41" s="36" t="s">
        <v>214</v>
      </c>
      <c r="B41" s="36" t="s">
        <v>217</v>
      </c>
      <c r="C41" s="36" t="s">
        <v>200</v>
      </c>
      <c r="D41" s="37" t="s">
        <v>310</v>
      </c>
      <c r="E41" s="13" t="s">
        <v>311</v>
      </c>
      <c r="F41" s="12">
        <v>5.296608</v>
      </c>
      <c r="G41" s="12">
        <v>5.296608</v>
      </c>
      <c r="H41" s="14">
        <v>5.296608</v>
      </c>
      <c r="I41" s="14"/>
      <c r="J41" s="14"/>
      <c r="K41" s="14"/>
    </row>
    <row r="42" spans="1:11" ht="22.8" customHeight="1">
      <c r="A42" s="13"/>
      <c r="B42" s="13"/>
      <c r="C42" s="13"/>
      <c r="D42" s="34" t="s">
        <v>158</v>
      </c>
      <c r="E42" s="34" t="s">
        <v>159</v>
      </c>
      <c r="F42" s="15">
        <v>121.209326</v>
      </c>
      <c r="G42" s="15">
        <v>86.209326000000004</v>
      </c>
      <c r="H42" s="15">
        <v>77.869326000000001</v>
      </c>
      <c r="I42" s="15"/>
      <c r="J42" s="15">
        <v>8.34</v>
      </c>
      <c r="K42" s="15">
        <v>35</v>
      </c>
    </row>
    <row r="43" spans="1:11" ht="22.8" customHeight="1">
      <c r="A43" s="16" t="s">
        <v>181</v>
      </c>
      <c r="B43" s="16"/>
      <c r="C43" s="16"/>
      <c r="D43" s="11" t="s">
        <v>182</v>
      </c>
      <c r="E43" s="11" t="s">
        <v>183</v>
      </c>
      <c r="F43" s="15">
        <v>8.2972920000000006</v>
      </c>
      <c r="G43" s="15">
        <v>8.2972920000000006</v>
      </c>
      <c r="H43" s="15">
        <v>8.2972920000000006</v>
      </c>
      <c r="I43" s="15"/>
      <c r="J43" s="15"/>
      <c r="K43" s="15"/>
    </row>
    <row r="44" spans="1:11" ht="22.8" customHeight="1">
      <c r="A44" s="16" t="s">
        <v>181</v>
      </c>
      <c r="B44" s="40" t="s">
        <v>184</v>
      </c>
      <c r="C44" s="16"/>
      <c r="D44" s="11" t="s">
        <v>292</v>
      </c>
      <c r="E44" s="11" t="s">
        <v>293</v>
      </c>
      <c r="F44" s="15">
        <v>7.8092160000000002</v>
      </c>
      <c r="G44" s="15">
        <v>7.8092160000000002</v>
      </c>
      <c r="H44" s="15">
        <v>7.8092160000000002</v>
      </c>
      <c r="I44" s="15"/>
      <c r="J44" s="15"/>
      <c r="K44" s="15"/>
    </row>
    <row r="45" spans="1:11" ht="22.8" customHeight="1">
      <c r="A45" s="36" t="s">
        <v>181</v>
      </c>
      <c r="B45" s="36" t="s">
        <v>184</v>
      </c>
      <c r="C45" s="36" t="s">
        <v>184</v>
      </c>
      <c r="D45" s="37" t="s">
        <v>294</v>
      </c>
      <c r="E45" s="13" t="s">
        <v>295</v>
      </c>
      <c r="F45" s="12">
        <v>7.8092160000000002</v>
      </c>
      <c r="G45" s="12">
        <v>7.8092160000000002</v>
      </c>
      <c r="H45" s="14">
        <v>7.8092160000000002</v>
      </c>
      <c r="I45" s="14"/>
      <c r="J45" s="14"/>
      <c r="K45" s="14"/>
    </row>
    <row r="46" spans="1:11" ht="22.8" customHeight="1">
      <c r="A46" s="16" t="s">
        <v>181</v>
      </c>
      <c r="B46" s="40" t="s">
        <v>189</v>
      </c>
      <c r="C46" s="16"/>
      <c r="D46" s="11" t="s">
        <v>296</v>
      </c>
      <c r="E46" s="11" t="s">
        <v>254</v>
      </c>
      <c r="F46" s="15">
        <v>0.48807600000000001</v>
      </c>
      <c r="G46" s="15">
        <v>0.48807600000000001</v>
      </c>
      <c r="H46" s="15">
        <v>0.48807600000000001</v>
      </c>
      <c r="I46" s="15"/>
      <c r="J46" s="15"/>
      <c r="K46" s="15"/>
    </row>
    <row r="47" spans="1:11" ht="22.8" customHeight="1">
      <c r="A47" s="36" t="s">
        <v>181</v>
      </c>
      <c r="B47" s="36" t="s">
        <v>189</v>
      </c>
      <c r="C47" s="36" t="s">
        <v>189</v>
      </c>
      <c r="D47" s="37" t="s">
        <v>297</v>
      </c>
      <c r="E47" s="13" t="s">
        <v>191</v>
      </c>
      <c r="F47" s="12">
        <v>0.48807600000000001</v>
      </c>
      <c r="G47" s="12">
        <v>0.48807600000000001</v>
      </c>
      <c r="H47" s="14">
        <v>0.48807600000000001</v>
      </c>
      <c r="I47" s="14"/>
      <c r="J47" s="14"/>
      <c r="K47" s="14"/>
    </row>
    <row r="48" spans="1:11" ht="22.8" customHeight="1">
      <c r="A48" s="16" t="s">
        <v>194</v>
      </c>
      <c r="B48" s="16"/>
      <c r="C48" s="16"/>
      <c r="D48" s="11" t="s">
        <v>195</v>
      </c>
      <c r="E48" s="11" t="s">
        <v>196</v>
      </c>
      <c r="F48" s="15">
        <v>4.6367219999999998</v>
      </c>
      <c r="G48" s="15">
        <v>4.6367219999999998</v>
      </c>
      <c r="H48" s="15">
        <v>4.6367219999999998</v>
      </c>
      <c r="I48" s="15"/>
      <c r="J48" s="15"/>
      <c r="K48" s="15"/>
    </row>
    <row r="49" spans="1:11" ht="22.8" customHeight="1">
      <c r="A49" s="16" t="s">
        <v>194</v>
      </c>
      <c r="B49" s="40" t="s">
        <v>197</v>
      </c>
      <c r="C49" s="16"/>
      <c r="D49" s="11" t="s">
        <v>298</v>
      </c>
      <c r="E49" s="11" t="s">
        <v>299</v>
      </c>
      <c r="F49" s="15">
        <v>4.6367219999999998</v>
      </c>
      <c r="G49" s="15">
        <v>4.6367219999999998</v>
      </c>
      <c r="H49" s="15">
        <v>4.6367219999999998</v>
      </c>
      <c r="I49" s="15"/>
      <c r="J49" s="15"/>
      <c r="K49" s="15"/>
    </row>
    <row r="50" spans="1:11" ht="22.8" customHeight="1">
      <c r="A50" s="36" t="s">
        <v>194</v>
      </c>
      <c r="B50" s="36" t="s">
        <v>197</v>
      </c>
      <c r="C50" s="36" t="s">
        <v>217</v>
      </c>
      <c r="D50" s="37" t="s">
        <v>312</v>
      </c>
      <c r="E50" s="13" t="s">
        <v>313</v>
      </c>
      <c r="F50" s="12">
        <v>4.1486460000000003</v>
      </c>
      <c r="G50" s="12">
        <v>4.1486460000000003</v>
      </c>
      <c r="H50" s="14">
        <v>4.1486460000000003</v>
      </c>
      <c r="I50" s="14"/>
      <c r="J50" s="14"/>
      <c r="K50" s="14"/>
    </row>
    <row r="51" spans="1:11" ht="22.8" customHeight="1">
      <c r="A51" s="36" t="s">
        <v>194</v>
      </c>
      <c r="B51" s="36" t="s">
        <v>197</v>
      </c>
      <c r="C51" s="36" t="s">
        <v>203</v>
      </c>
      <c r="D51" s="37" t="s">
        <v>302</v>
      </c>
      <c r="E51" s="13" t="s">
        <v>303</v>
      </c>
      <c r="F51" s="12">
        <v>0.48807600000000001</v>
      </c>
      <c r="G51" s="12">
        <v>0.48807600000000001</v>
      </c>
      <c r="H51" s="14">
        <v>0.48807600000000001</v>
      </c>
      <c r="I51" s="14"/>
      <c r="J51" s="14"/>
      <c r="K51" s="14"/>
    </row>
    <row r="52" spans="1:11" ht="22.8" customHeight="1">
      <c r="A52" s="16" t="s">
        <v>206</v>
      </c>
      <c r="B52" s="16"/>
      <c r="C52" s="16"/>
      <c r="D52" s="11" t="s">
        <v>207</v>
      </c>
      <c r="E52" s="11" t="s">
        <v>208</v>
      </c>
      <c r="F52" s="15">
        <v>102.41840000000001</v>
      </c>
      <c r="G52" s="15">
        <v>67.418400000000005</v>
      </c>
      <c r="H52" s="15">
        <v>59.078400000000002</v>
      </c>
      <c r="I52" s="15"/>
      <c r="J52" s="15">
        <v>8.34</v>
      </c>
      <c r="K52" s="15">
        <v>35</v>
      </c>
    </row>
    <row r="53" spans="1:11" ht="22.8" customHeight="1">
      <c r="A53" s="16" t="s">
        <v>206</v>
      </c>
      <c r="B53" s="40" t="s">
        <v>200</v>
      </c>
      <c r="C53" s="16"/>
      <c r="D53" s="11" t="s">
        <v>304</v>
      </c>
      <c r="E53" s="11" t="s">
        <v>305</v>
      </c>
      <c r="F53" s="15">
        <v>102.41840000000001</v>
      </c>
      <c r="G53" s="15">
        <v>67.418400000000005</v>
      </c>
      <c r="H53" s="15">
        <v>59.078400000000002</v>
      </c>
      <c r="I53" s="15"/>
      <c r="J53" s="15">
        <v>8.34</v>
      </c>
      <c r="K53" s="15">
        <v>35</v>
      </c>
    </row>
    <row r="54" spans="1:11" ht="22.8" customHeight="1">
      <c r="A54" s="36" t="s">
        <v>206</v>
      </c>
      <c r="B54" s="36" t="s">
        <v>200</v>
      </c>
      <c r="C54" s="36" t="s">
        <v>211</v>
      </c>
      <c r="D54" s="37" t="s">
        <v>306</v>
      </c>
      <c r="E54" s="13" t="s">
        <v>307</v>
      </c>
      <c r="F54" s="12">
        <v>59.078400000000002</v>
      </c>
      <c r="G54" s="12">
        <v>59.078400000000002</v>
      </c>
      <c r="H54" s="14">
        <v>59.078400000000002</v>
      </c>
      <c r="I54" s="14"/>
      <c r="J54" s="14"/>
      <c r="K54" s="14"/>
    </row>
    <row r="55" spans="1:11" ht="22.8" customHeight="1">
      <c r="A55" s="36" t="s">
        <v>206</v>
      </c>
      <c r="B55" s="36" t="s">
        <v>200</v>
      </c>
      <c r="C55" s="36" t="s">
        <v>189</v>
      </c>
      <c r="D55" s="37" t="s">
        <v>314</v>
      </c>
      <c r="E55" s="13" t="s">
        <v>315</v>
      </c>
      <c r="F55" s="12">
        <v>43.34</v>
      </c>
      <c r="G55" s="12">
        <v>8.34</v>
      </c>
      <c r="H55" s="14"/>
      <c r="I55" s="14"/>
      <c r="J55" s="14">
        <v>8.34</v>
      </c>
      <c r="K55" s="14">
        <v>35</v>
      </c>
    </row>
    <row r="56" spans="1:11" ht="22.8" customHeight="1">
      <c r="A56" s="16" t="s">
        <v>214</v>
      </c>
      <c r="B56" s="16"/>
      <c r="C56" s="16"/>
      <c r="D56" s="11" t="s">
        <v>215</v>
      </c>
      <c r="E56" s="11" t="s">
        <v>216</v>
      </c>
      <c r="F56" s="15">
        <v>5.8569120000000003</v>
      </c>
      <c r="G56" s="15">
        <v>5.8569120000000003</v>
      </c>
      <c r="H56" s="15">
        <v>5.8569120000000003</v>
      </c>
      <c r="I56" s="15"/>
      <c r="J56" s="15"/>
      <c r="K56" s="15"/>
    </row>
    <row r="57" spans="1:11" ht="22.8" customHeight="1">
      <c r="A57" s="16" t="s">
        <v>214</v>
      </c>
      <c r="B57" s="40" t="s">
        <v>217</v>
      </c>
      <c r="C57" s="16"/>
      <c r="D57" s="11" t="s">
        <v>308</v>
      </c>
      <c r="E57" s="11" t="s">
        <v>309</v>
      </c>
      <c r="F57" s="15">
        <v>5.8569120000000003</v>
      </c>
      <c r="G57" s="15">
        <v>5.8569120000000003</v>
      </c>
      <c r="H57" s="15">
        <v>5.8569120000000003</v>
      </c>
      <c r="I57" s="15"/>
      <c r="J57" s="15"/>
      <c r="K57" s="15"/>
    </row>
    <row r="58" spans="1:11" ht="22.8" customHeight="1">
      <c r="A58" s="36" t="s">
        <v>214</v>
      </c>
      <c r="B58" s="36" t="s">
        <v>217</v>
      </c>
      <c r="C58" s="36" t="s">
        <v>200</v>
      </c>
      <c r="D58" s="37" t="s">
        <v>310</v>
      </c>
      <c r="E58" s="13" t="s">
        <v>311</v>
      </c>
      <c r="F58" s="12">
        <v>5.8569120000000003</v>
      </c>
      <c r="G58" s="12">
        <v>5.8569120000000003</v>
      </c>
      <c r="H58" s="14">
        <v>5.8569120000000003</v>
      </c>
      <c r="I58" s="14"/>
      <c r="J58" s="14"/>
      <c r="K58" s="14"/>
    </row>
    <row r="59" spans="1:11" ht="22.8" customHeight="1">
      <c r="A59" s="13"/>
      <c r="B59" s="13"/>
      <c r="C59" s="13"/>
      <c r="D59" s="34" t="s">
        <v>160</v>
      </c>
      <c r="E59" s="34" t="s">
        <v>161</v>
      </c>
      <c r="F59" s="15">
        <v>68.733626000000001</v>
      </c>
      <c r="G59" s="15">
        <v>68.733626000000001</v>
      </c>
      <c r="H59" s="15">
        <v>61.533625999999998</v>
      </c>
      <c r="I59" s="15"/>
      <c r="J59" s="15">
        <v>7.2</v>
      </c>
      <c r="K59" s="15"/>
    </row>
    <row r="60" spans="1:11" ht="22.8" customHeight="1">
      <c r="A60" s="16" t="s">
        <v>181</v>
      </c>
      <c r="B60" s="16"/>
      <c r="C60" s="16"/>
      <c r="D60" s="11" t="s">
        <v>182</v>
      </c>
      <c r="E60" s="11" t="s">
        <v>183</v>
      </c>
      <c r="F60" s="15">
        <v>6.5122920000000004</v>
      </c>
      <c r="G60" s="15">
        <v>6.5122920000000004</v>
      </c>
      <c r="H60" s="15">
        <v>6.5122920000000004</v>
      </c>
      <c r="I60" s="15"/>
      <c r="J60" s="15"/>
      <c r="K60" s="15"/>
    </row>
    <row r="61" spans="1:11" ht="22.8" customHeight="1">
      <c r="A61" s="16" t="s">
        <v>181</v>
      </c>
      <c r="B61" s="40" t="s">
        <v>184</v>
      </c>
      <c r="C61" s="16"/>
      <c r="D61" s="11" t="s">
        <v>292</v>
      </c>
      <c r="E61" s="11" t="s">
        <v>293</v>
      </c>
      <c r="F61" s="15">
        <v>6.1292160000000004</v>
      </c>
      <c r="G61" s="15">
        <v>6.1292160000000004</v>
      </c>
      <c r="H61" s="15">
        <v>6.1292160000000004</v>
      </c>
      <c r="I61" s="15"/>
      <c r="J61" s="15"/>
      <c r="K61" s="15"/>
    </row>
    <row r="62" spans="1:11" ht="22.8" customHeight="1">
      <c r="A62" s="36" t="s">
        <v>181</v>
      </c>
      <c r="B62" s="36" t="s">
        <v>184</v>
      </c>
      <c r="C62" s="36" t="s">
        <v>184</v>
      </c>
      <c r="D62" s="37" t="s">
        <v>294</v>
      </c>
      <c r="E62" s="13" t="s">
        <v>295</v>
      </c>
      <c r="F62" s="12">
        <v>6.1292160000000004</v>
      </c>
      <c r="G62" s="12">
        <v>6.1292160000000004</v>
      </c>
      <c r="H62" s="14">
        <v>6.1292160000000004</v>
      </c>
      <c r="I62" s="14"/>
      <c r="J62" s="14"/>
      <c r="K62" s="14"/>
    </row>
    <row r="63" spans="1:11" ht="22.8" customHeight="1">
      <c r="A63" s="16" t="s">
        <v>181</v>
      </c>
      <c r="B63" s="40" t="s">
        <v>189</v>
      </c>
      <c r="C63" s="16"/>
      <c r="D63" s="11" t="s">
        <v>296</v>
      </c>
      <c r="E63" s="11" t="s">
        <v>254</v>
      </c>
      <c r="F63" s="15">
        <v>0.38307600000000003</v>
      </c>
      <c r="G63" s="15">
        <v>0.38307600000000003</v>
      </c>
      <c r="H63" s="15">
        <v>0.38307600000000003</v>
      </c>
      <c r="I63" s="15"/>
      <c r="J63" s="15"/>
      <c r="K63" s="15"/>
    </row>
    <row r="64" spans="1:11" ht="22.8" customHeight="1">
      <c r="A64" s="36" t="s">
        <v>181</v>
      </c>
      <c r="B64" s="36" t="s">
        <v>189</v>
      </c>
      <c r="C64" s="36" t="s">
        <v>189</v>
      </c>
      <c r="D64" s="37" t="s">
        <v>297</v>
      </c>
      <c r="E64" s="13" t="s">
        <v>191</v>
      </c>
      <c r="F64" s="12">
        <v>0.38307600000000003</v>
      </c>
      <c r="G64" s="12">
        <v>0.38307600000000003</v>
      </c>
      <c r="H64" s="14">
        <v>0.38307600000000003</v>
      </c>
      <c r="I64" s="14"/>
      <c r="J64" s="14"/>
      <c r="K64" s="14"/>
    </row>
    <row r="65" spans="1:11" ht="22.8" customHeight="1">
      <c r="A65" s="16" t="s">
        <v>194</v>
      </c>
      <c r="B65" s="16"/>
      <c r="C65" s="16"/>
      <c r="D65" s="11" t="s">
        <v>195</v>
      </c>
      <c r="E65" s="11" t="s">
        <v>196</v>
      </c>
      <c r="F65" s="15">
        <v>3.6392220000000002</v>
      </c>
      <c r="G65" s="15">
        <v>3.6392220000000002</v>
      </c>
      <c r="H65" s="15">
        <v>3.6392220000000002</v>
      </c>
      <c r="I65" s="15"/>
      <c r="J65" s="15"/>
      <c r="K65" s="15"/>
    </row>
    <row r="66" spans="1:11" ht="22.8" customHeight="1">
      <c r="A66" s="16" t="s">
        <v>194</v>
      </c>
      <c r="B66" s="40" t="s">
        <v>197</v>
      </c>
      <c r="C66" s="16"/>
      <c r="D66" s="11" t="s">
        <v>298</v>
      </c>
      <c r="E66" s="11" t="s">
        <v>299</v>
      </c>
      <c r="F66" s="15">
        <v>3.6392220000000002</v>
      </c>
      <c r="G66" s="15">
        <v>3.6392220000000002</v>
      </c>
      <c r="H66" s="15">
        <v>3.6392220000000002</v>
      </c>
      <c r="I66" s="15"/>
      <c r="J66" s="15"/>
      <c r="K66" s="15"/>
    </row>
    <row r="67" spans="1:11" ht="22.8" customHeight="1">
      <c r="A67" s="36" t="s">
        <v>194</v>
      </c>
      <c r="B67" s="36" t="s">
        <v>197</v>
      </c>
      <c r="C67" s="36" t="s">
        <v>217</v>
      </c>
      <c r="D67" s="37" t="s">
        <v>312</v>
      </c>
      <c r="E67" s="13" t="s">
        <v>313</v>
      </c>
      <c r="F67" s="12">
        <v>3.2561460000000002</v>
      </c>
      <c r="G67" s="12">
        <v>3.2561460000000002</v>
      </c>
      <c r="H67" s="14">
        <v>3.2561460000000002</v>
      </c>
      <c r="I67" s="14"/>
      <c r="J67" s="14"/>
      <c r="K67" s="14"/>
    </row>
    <row r="68" spans="1:11" ht="22.8" customHeight="1">
      <c r="A68" s="36" t="s">
        <v>194</v>
      </c>
      <c r="B68" s="36" t="s">
        <v>197</v>
      </c>
      <c r="C68" s="36" t="s">
        <v>203</v>
      </c>
      <c r="D68" s="37" t="s">
        <v>302</v>
      </c>
      <c r="E68" s="13" t="s">
        <v>303</v>
      </c>
      <c r="F68" s="12">
        <v>0.38307600000000003</v>
      </c>
      <c r="G68" s="12">
        <v>0.38307600000000003</v>
      </c>
      <c r="H68" s="14">
        <v>0.38307600000000003</v>
      </c>
      <c r="I68" s="14"/>
      <c r="J68" s="14"/>
      <c r="K68" s="14"/>
    </row>
    <row r="69" spans="1:11" ht="22.8" customHeight="1">
      <c r="A69" s="16" t="s">
        <v>206</v>
      </c>
      <c r="B69" s="16"/>
      <c r="C69" s="16"/>
      <c r="D69" s="11" t="s">
        <v>207</v>
      </c>
      <c r="E69" s="11" t="s">
        <v>208</v>
      </c>
      <c r="F69" s="15">
        <v>53.985199999999999</v>
      </c>
      <c r="G69" s="15">
        <v>53.985199999999999</v>
      </c>
      <c r="H69" s="15">
        <v>46.785200000000003</v>
      </c>
      <c r="I69" s="15"/>
      <c r="J69" s="15">
        <v>7.2</v>
      </c>
      <c r="K69" s="15"/>
    </row>
    <row r="70" spans="1:11" ht="22.8" customHeight="1">
      <c r="A70" s="16" t="s">
        <v>206</v>
      </c>
      <c r="B70" s="40" t="s">
        <v>200</v>
      </c>
      <c r="C70" s="16"/>
      <c r="D70" s="11" t="s">
        <v>304</v>
      </c>
      <c r="E70" s="11" t="s">
        <v>305</v>
      </c>
      <c r="F70" s="15">
        <v>53.985199999999999</v>
      </c>
      <c r="G70" s="15">
        <v>53.985199999999999</v>
      </c>
      <c r="H70" s="15">
        <v>46.785200000000003</v>
      </c>
      <c r="I70" s="15"/>
      <c r="J70" s="15">
        <v>7.2</v>
      </c>
      <c r="K70" s="15"/>
    </row>
    <row r="71" spans="1:11" ht="22.8" customHeight="1">
      <c r="A71" s="36" t="s">
        <v>206</v>
      </c>
      <c r="B71" s="36" t="s">
        <v>200</v>
      </c>
      <c r="C71" s="36" t="s">
        <v>211</v>
      </c>
      <c r="D71" s="37" t="s">
        <v>306</v>
      </c>
      <c r="E71" s="13" t="s">
        <v>307</v>
      </c>
      <c r="F71" s="12">
        <v>53.985199999999999</v>
      </c>
      <c r="G71" s="12">
        <v>53.985199999999999</v>
      </c>
      <c r="H71" s="14">
        <v>46.785200000000003</v>
      </c>
      <c r="I71" s="14"/>
      <c r="J71" s="14">
        <v>7.2</v>
      </c>
      <c r="K71" s="14"/>
    </row>
    <row r="72" spans="1:11" ht="22.8" customHeight="1">
      <c r="A72" s="16" t="s">
        <v>214</v>
      </c>
      <c r="B72" s="16"/>
      <c r="C72" s="16"/>
      <c r="D72" s="11" t="s">
        <v>215</v>
      </c>
      <c r="E72" s="11" t="s">
        <v>216</v>
      </c>
      <c r="F72" s="15">
        <v>4.5969119999999997</v>
      </c>
      <c r="G72" s="15">
        <v>4.5969119999999997</v>
      </c>
      <c r="H72" s="15">
        <v>4.5969119999999997</v>
      </c>
      <c r="I72" s="15"/>
      <c r="J72" s="15"/>
      <c r="K72" s="15"/>
    </row>
    <row r="73" spans="1:11" ht="22.8" customHeight="1">
      <c r="A73" s="16" t="s">
        <v>214</v>
      </c>
      <c r="B73" s="40" t="s">
        <v>217</v>
      </c>
      <c r="C73" s="16"/>
      <c r="D73" s="11" t="s">
        <v>308</v>
      </c>
      <c r="E73" s="11" t="s">
        <v>309</v>
      </c>
      <c r="F73" s="15">
        <v>4.5969119999999997</v>
      </c>
      <c r="G73" s="15">
        <v>4.5969119999999997</v>
      </c>
      <c r="H73" s="15">
        <v>4.5969119999999997</v>
      </c>
      <c r="I73" s="15"/>
      <c r="J73" s="15"/>
      <c r="K73" s="15"/>
    </row>
    <row r="74" spans="1:11" ht="22.8" customHeight="1">
      <c r="A74" s="36" t="s">
        <v>214</v>
      </c>
      <c r="B74" s="36" t="s">
        <v>217</v>
      </c>
      <c r="C74" s="36" t="s">
        <v>200</v>
      </c>
      <c r="D74" s="37" t="s">
        <v>310</v>
      </c>
      <c r="E74" s="13" t="s">
        <v>311</v>
      </c>
      <c r="F74" s="12">
        <v>4.5969119999999997</v>
      </c>
      <c r="G74" s="12">
        <v>4.5969119999999997</v>
      </c>
      <c r="H74" s="14">
        <v>4.5969119999999997</v>
      </c>
      <c r="I74" s="14"/>
      <c r="J74" s="14"/>
      <c r="K74" s="14"/>
    </row>
    <row r="75" spans="1:11" ht="22.8" customHeight="1">
      <c r="A75" s="13"/>
      <c r="B75" s="13"/>
      <c r="C75" s="13"/>
      <c r="D75" s="34" t="s">
        <v>162</v>
      </c>
      <c r="E75" s="34" t="s">
        <v>163</v>
      </c>
      <c r="F75" s="15">
        <v>75.650754000000006</v>
      </c>
      <c r="G75" s="15">
        <v>75.650754000000006</v>
      </c>
      <c r="H75" s="15">
        <v>75.650754000000006</v>
      </c>
      <c r="I75" s="15"/>
      <c r="J75" s="15"/>
      <c r="K75" s="15"/>
    </row>
    <row r="76" spans="1:11" ht="22.8" customHeight="1">
      <c r="A76" s="16" t="s">
        <v>181</v>
      </c>
      <c r="B76" s="16"/>
      <c r="C76" s="16"/>
      <c r="D76" s="11" t="s">
        <v>182</v>
      </c>
      <c r="E76" s="11" t="s">
        <v>183</v>
      </c>
      <c r="F76" s="15">
        <v>11.178900000000001</v>
      </c>
      <c r="G76" s="15">
        <v>11.178900000000001</v>
      </c>
      <c r="H76" s="15">
        <v>11.178900000000001</v>
      </c>
      <c r="I76" s="15"/>
      <c r="J76" s="15"/>
      <c r="K76" s="15"/>
    </row>
    <row r="77" spans="1:11" ht="22.8" customHeight="1">
      <c r="A77" s="16" t="s">
        <v>181</v>
      </c>
      <c r="B77" s="40" t="s">
        <v>184</v>
      </c>
      <c r="C77" s="16"/>
      <c r="D77" s="11" t="s">
        <v>292</v>
      </c>
      <c r="E77" s="11" t="s">
        <v>293</v>
      </c>
      <c r="F77" s="15">
        <v>10.731744000000001</v>
      </c>
      <c r="G77" s="15">
        <v>10.731744000000001</v>
      </c>
      <c r="H77" s="15">
        <v>10.731744000000001</v>
      </c>
      <c r="I77" s="15"/>
      <c r="J77" s="15"/>
      <c r="K77" s="15"/>
    </row>
    <row r="78" spans="1:11" ht="22.8" customHeight="1">
      <c r="A78" s="36" t="s">
        <v>181</v>
      </c>
      <c r="B78" s="36" t="s">
        <v>184</v>
      </c>
      <c r="C78" s="36" t="s">
        <v>184</v>
      </c>
      <c r="D78" s="37" t="s">
        <v>294</v>
      </c>
      <c r="E78" s="13" t="s">
        <v>295</v>
      </c>
      <c r="F78" s="12">
        <v>7.154496</v>
      </c>
      <c r="G78" s="12">
        <v>7.154496</v>
      </c>
      <c r="H78" s="14">
        <v>7.154496</v>
      </c>
      <c r="I78" s="14"/>
      <c r="J78" s="14"/>
      <c r="K78" s="14"/>
    </row>
    <row r="79" spans="1:11" ht="22.8" customHeight="1">
      <c r="A79" s="36" t="s">
        <v>181</v>
      </c>
      <c r="B79" s="36" t="s">
        <v>184</v>
      </c>
      <c r="C79" s="36" t="s">
        <v>229</v>
      </c>
      <c r="D79" s="37" t="s">
        <v>316</v>
      </c>
      <c r="E79" s="13" t="s">
        <v>317</v>
      </c>
      <c r="F79" s="12">
        <v>3.577248</v>
      </c>
      <c r="G79" s="12">
        <v>3.577248</v>
      </c>
      <c r="H79" s="14">
        <v>3.577248</v>
      </c>
      <c r="I79" s="14"/>
      <c r="J79" s="14"/>
      <c r="K79" s="14"/>
    </row>
    <row r="80" spans="1:11" ht="22.8" customHeight="1">
      <c r="A80" s="16" t="s">
        <v>181</v>
      </c>
      <c r="B80" s="40" t="s">
        <v>189</v>
      </c>
      <c r="C80" s="16"/>
      <c r="D80" s="11" t="s">
        <v>296</v>
      </c>
      <c r="E80" s="11" t="s">
        <v>254</v>
      </c>
      <c r="F80" s="15">
        <v>0.447156</v>
      </c>
      <c r="G80" s="15">
        <v>0.447156</v>
      </c>
      <c r="H80" s="15">
        <v>0.447156</v>
      </c>
      <c r="I80" s="15"/>
      <c r="J80" s="15"/>
      <c r="K80" s="15"/>
    </row>
    <row r="81" spans="1:11" ht="22.8" customHeight="1">
      <c r="A81" s="36" t="s">
        <v>181</v>
      </c>
      <c r="B81" s="36" t="s">
        <v>189</v>
      </c>
      <c r="C81" s="36" t="s">
        <v>189</v>
      </c>
      <c r="D81" s="37" t="s">
        <v>297</v>
      </c>
      <c r="E81" s="13" t="s">
        <v>191</v>
      </c>
      <c r="F81" s="12">
        <v>0.447156</v>
      </c>
      <c r="G81" s="12">
        <v>0.447156</v>
      </c>
      <c r="H81" s="14">
        <v>0.447156</v>
      </c>
      <c r="I81" s="14"/>
      <c r="J81" s="14"/>
      <c r="K81" s="14"/>
    </row>
    <row r="82" spans="1:11" ht="22.8" customHeight="1">
      <c r="A82" s="16" t="s">
        <v>194</v>
      </c>
      <c r="B82" s="16"/>
      <c r="C82" s="16"/>
      <c r="D82" s="11" t="s">
        <v>195</v>
      </c>
      <c r="E82" s="11" t="s">
        <v>196</v>
      </c>
      <c r="F82" s="15">
        <v>4.2479820000000004</v>
      </c>
      <c r="G82" s="15">
        <v>4.2479820000000004</v>
      </c>
      <c r="H82" s="15">
        <v>4.2479820000000004</v>
      </c>
      <c r="I82" s="15"/>
      <c r="J82" s="15"/>
      <c r="K82" s="15"/>
    </row>
    <row r="83" spans="1:11" ht="22.8" customHeight="1">
      <c r="A83" s="16" t="s">
        <v>194</v>
      </c>
      <c r="B83" s="40" t="s">
        <v>197</v>
      </c>
      <c r="C83" s="16"/>
      <c r="D83" s="11" t="s">
        <v>298</v>
      </c>
      <c r="E83" s="11" t="s">
        <v>299</v>
      </c>
      <c r="F83" s="15">
        <v>4.2479820000000004</v>
      </c>
      <c r="G83" s="15">
        <v>4.2479820000000004</v>
      </c>
      <c r="H83" s="15">
        <v>4.2479820000000004</v>
      </c>
      <c r="I83" s="15"/>
      <c r="J83" s="15"/>
      <c r="K83" s="15"/>
    </row>
    <row r="84" spans="1:11" ht="22.8" customHeight="1">
      <c r="A84" s="36" t="s">
        <v>194</v>
      </c>
      <c r="B84" s="36" t="s">
        <v>197</v>
      </c>
      <c r="C84" s="36" t="s">
        <v>217</v>
      </c>
      <c r="D84" s="37" t="s">
        <v>312</v>
      </c>
      <c r="E84" s="13" t="s">
        <v>313</v>
      </c>
      <c r="F84" s="12">
        <v>3.8008259999999998</v>
      </c>
      <c r="G84" s="12">
        <v>3.8008259999999998</v>
      </c>
      <c r="H84" s="14">
        <v>3.8008259999999998</v>
      </c>
      <c r="I84" s="14"/>
      <c r="J84" s="14"/>
      <c r="K84" s="14"/>
    </row>
    <row r="85" spans="1:11" ht="22.8" customHeight="1">
      <c r="A85" s="36" t="s">
        <v>194</v>
      </c>
      <c r="B85" s="36" t="s">
        <v>197</v>
      </c>
      <c r="C85" s="36" t="s">
        <v>203</v>
      </c>
      <c r="D85" s="37" t="s">
        <v>302</v>
      </c>
      <c r="E85" s="13" t="s">
        <v>303</v>
      </c>
      <c r="F85" s="12">
        <v>0.447156</v>
      </c>
      <c r="G85" s="12">
        <v>0.447156</v>
      </c>
      <c r="H85" s="14">
        <v>0.447156</v>
      </c>
      <c r="I85" s="14"/>
      <c r="J85" s="14"/>
      <c r="K85" s="14"/>
    </row>
    <row r="86" spans="1:11" ht="22.8" customHeight="1">
      <c r="A86" s="16" t="s">
        <v>206</v>
      </c>
      <c r="B86" s="16"/>
      <c r="C86" s="16"/>
      <c r="D86" s="11" t="s">
        <v>207</v>
      </c>
      <c r="E86" s="11" t="s">
        <v>208</v>
      </c>
      <c r="F86" s="15">
        <v>54.857999999999997</v>
      </c>
      <c r="G86" s="15">
        <v>54.857999999999997</v>
      </c>
      <c r="H86" s="15">
        <v>54.857999999999997</v>
      </c>
      <c r="I86" s="15"/>
      <c r="J86" s="15"/>
      <c r="K86" s="15"/>
    </row>
    <row r="87" spans="1:11" ht="22.8" customHeight="1">
      <c r="A87" s="16" t="s">
        <v>206</v>
      </c>
      <c r="B87" s="40" t="s">
        <v>200</v>
      </c>
      <c r="C87" s="16"/>
      <c r="D87" s="11" t="s">
        <v>304</v>
      </c>
      <c r="E87" s="11" t="s">
        <v>305</v>
      </c>
      <c r="F87" s="15">
        <v>54.857999999999997</v>
      </c>
      <c r="G87" s="15">
        <v>54.857999999999997</v>
      </c>
      <c r="H87" s="15">
        <v>54.857999999999997</v>
      </c>
      <c r="I87" s="15"/>
      <c r="J87" s="15"/>
      <c r="K87" s="15"/>
    </row>
    <row r="88" spans="1:11" ht="22.8" customHeight="1">
      <c r="A88" s="36" t="s">
        <v>206</v>
      </c>
      <c r="B88" s="36" t="s">
        <v>200</v>
      </c>
      <c r="C88" s="36" t="s">
        <v>211</v>
      </c>
      <c r="D88" s="37" t="s">
        <v>306</v>
      </c>
      <c r="E88" s="13" t="s">
        <v>307</v>
      </c>
      <c r="F88" s="12">
        <v>54.857999999999997</v>
      </c>
      <c r="G88" s="12">
        <v>54.857999999999997</v>
      </c>
      <c r="H88" s="14">
        <v>54.857999999999997</v>
      </c>
      <c r="I88" s="14"/>
      <c r="J88" s="14"/>
      <c r="K88" s="14"/>
    </row>
    <row r="89" spans="1:11" ht="22.8" customHeight="1">
      <c r="A89" s="16" t="s">
        <v>214</v>
      </c>
      <c r="B89" s="16"/>
      <c r="C89" s="16"/>
      <c r="D89" s="11" t="s">
        <v>215</v>
      </c>
      <c r="E89" s="11" t="s">
        <v>216</v>
      </c>
      <c r="F89" s="15">
        <v>5.3658720000000004</v>
      </c>
      <c r="G89" s="15">
        <v>5.3658720000000004</v>
      </c>
      <c r="H89" s="15">
        <v>5.3658720000000004</v>
      </c>
      <c r="I89" s="15"/>
      <c r="J89" s="15"/>
      <c r="K89" s="15"/>
    </row>
    <row r="90" spans="1:11" ht="22.8" customHeight="1">
      <c r="A90" s="16" t="s">
        <v>214</v>
      </c>
      <c r="B90" s="40" t="s">
        <v>217</v>
      </c>
      <c r="C90" s="16"/>
      <c r="D90" s="11" t="s">
        <v>308</v>
      </c>
      <c r="E90" s="11" t="s">
        <v>309</v>
      </c>
      <c r="F90" s="15">
        <v>5.3658720000000004</v>
      </c>
      <c r="G90" s="15">
        <v>5.3658720000000004</v>
      </c>
      <c r="H90" s="15">
        <v>5.3658720000000004</v>
      </c>
      <c r="I90" s="15"/>
      <c r="J90" s="15"/>
      <c r="K90" s="15"/>
    </row>
    <row r="91" spans="1:11" ht="22.8" customHeight="1">
      <c r="A91" s="36" t="s">
        <v>214</v>
      </c>
      <c r="B91" s="36" t="s">
        <v>217</v>
      </c>
      <c r="C91" s="36" t="s">
        <v>200</v>
      </c>
      <c r="D91" s="37" t="s">
        <v>310</v>
      </c>
      <c r="E91" s="13" t="s">
        <v>311</v>
      </c>
      <c r="F91" s="12">
        <v>5.3658720000000004</v>
      </c>
      <c r="G91" s="12">
        <v>5.3658720000000004</v>
      </c>
      <c r="H91" s="14">
        <v>5.3658720000000004</v>
      </c>
      <c r="I91" s="14"/>
      <c r="J91" s="14"/>
      <c r="K91" s="14"/>
    </row>
    <row r="92" spans="1:11" ht="22.8" customHeight="1">
      <c r="A92" s="13"/>
      <c r="B92" s="13"/>
      <c r="C92" s="13"/>
      <c r="D92" s="34" t="s">
        <v>164</v>
      </c>
      <c r="E92" s="34" t="s">
        <v>165</v>
      </c>
      <c r="F92" s="15">
        <v>105.41866400000001</v>
      </c>
      <c r="G92" s="15">
        <v>105.41866400000001</v>
      </c>
      <c r="H92" s="15">
        <v>93.718664000000004</v>
      </c>
      <c r="I92" s="15"/>
      <c r="J92" s="15">
        <v>11.7</v>
      </c>
      <c r="K92" s="15"/>
    </row>
    <row r="93" spans="1:11" ht="22.8" customHeight="1">
      <c r="A93" s="16" t="s">
        <v>181</v>
      </c>
      <c r="B93" s="16"/>
      <c r="C93" s="16"/>
      <c r="D93" s="11" t="s">
        <v>182</v>
      </c>
      <c r="E93" s="11" t="s">
        <v>183</v>
      </c>
      <c r="F93" s="15">
        <v>9.8576879999999996</v>
      </c>
      <c r="G93" s="15">
        <v>9.8576879999999996</v>
      </c>
      <c r="H93" s="15">
        <v>9.8576879999999996</v>
      </c>
      <c r="I93" s="15"/>
      <c r="J93" s="15"/>
      <c r="K93" s="15"/>
    </row>
    <row r="94" spans="1:11" ht="22.8" customHeight="1">
      <c r="A94" s="16" t="s">
        <v>181</v>
      </c>
      <c r="B94" s="40" t="s">
        <v>184</v>
      </c>
      <c r="C94" s="16"/>
      <c r="D94" s="11" t="s">
        <v>292</v>
      </c>
      <c r="E94" s="11" t="s">
        <v>293</v>
      </c>
      <c r="F94" s="15">
        <v>9.2778240000000007</v>
      </c>
      <c r="G94" s="15">
        <v>9.2778240000000007</v>
      </c>
      <c r="H94" s="15">
        <v>9.2778240000000007</v>
      </c>
      <c r="I94" s="15"/>
      <c r="J94" s="15"/>
      <c r="K94" s="15"/>
    </row>
    <row r="95" spans="1:11" ht="22.8" customHeight="1">
      <c r="A95" s="36" t="s">
        <v>181</v>
      </c>
      <c r="B95" s="36" t="s">
        <v>184</v>
      </c>
      <c r="C95" s="36" t="s">
        <v>184</v>
      </c>
      <c r="D95" s="37" t="s">
        <v>294</v>
      </c>
      <c r="E95" s="13" t="s">
        <v>295</v>
      </c>
      <c r="F95" s="12">
        <v>9.2778240000000007</v>
      </c>
      <c r="G95" s="12">
        <v>9.2778240000000007</v>
      </c>
      <c r="H95" s="14">
        <v>9.2778240000000007</v>
      </c>
      <c r="I95" s="14"/>
      <c r="J95" s="14"/>
      <c r="K95" s="14"/>
    </row>
    <row r="96" spans="1:11" ht="22.8" customHeight="1">
      <c r="A96" s="16" t="s">
        <v>181</v>
      </c>
      <c r="B96" s="40" t="s">
        <v>189</v>
      </c>
      <c r="C96" s="16"/>
      <c r="D96" s="11" t="s">
        <v>296</v>
      </c>
      <c r="E96" s="11" t="s">
        <v>254</v>
      </c>
      <c r="F96" s="15">
        <v>0.57986400000000005</v>
      </c>
      <c r="G96" s="15">
        <v>0.57986400000000005</v>
      </c>
      <c r="H96" s="15">
        <v>0.57986400000000005</v>
      </c>
      <c r="I96" s="15"/>
      <c r="J96" s="15"/>
      <c r="K96" s="15"/>
    </row>
    <row r="97" spans="1:11" ht="22.8" customHeight="1">
      <c r="A97" s="36" t="s">
        <v>181</v>
      </c>
      <c r="B97" s="36" t="s">
        <v>189</v>
      </c>
      <c r="C97" s="36" t="s">
        <v>189</v>
      </c>
      <c r="D97" s="37" t="s">
        <v>297</v>
      </c>
      <c r="E97" s="13" t="s">
        <v>191</v>
      </c>
      <c r="F97" s="12">
        <v>0.57986400000000005</v>
      </c>
      <c r="G97" s="12">
        <v>0.57986400000000005</v>
      </c>
      <c r="H97" s="14">
        <v>0.57986400000000005</v>
      </c>
      <c r="I97" s="14"/>
      <c r="J97" s="14"/>
      <c r="K97" s="14"/>
    </row>
    <row r="98" spans="1:11" ht="22.8" customHeight="1">
      <c r="A98" s="16" t="s">
        <v>194</v>
      </c>
      <c r="B98" s="16"/>
      <c r="C98" s="16"/>
      <c r="D98" s="11" t="s">
        <v>195</v>
      </c>
      <c r="E98" s="11" t="s">
        <v>196</v>
      </c>
      <c r="F98" s="15">
        <v>5.5087080000000004</v>
      </c>
      <c r="G98" s="15">
        <v>5.5087080000000004</v>
      </c>
      <c r="H98" s="15">
        <v>5.5087080000000004</v>
      </c>
      <c r="I98" s="15"/>
      <c r="J98" s="15"/>
      <c r="K98" s="15"/>
    </row>
    <row r="99" spans="1:11" ht="22.8" customHeight="1">
      <c r="A99" s="16" t="s">
        <v>194</v>
      </c>
      <c r="B99" s="40" t="s">
        <v>197</v>
      </c>
      <c r="C99" s="16"/>
      <c r="D99" s="11" t="s">
        <v>298</v>
      </c>
      <c r="E99" s="11" t="s">
        <v>299</v>
      </c>
      <c r="F99" s="15">
        <v>5.5087080000000004</v>
      </c>
      <c r="G99" s="15">
        <v>5.5087080000000004</v>
      </c>
      <c r="H99" s="15">
        <v>5.5087080000000004</v>
      </c>
      <c r="I99" s="15"/>
      <c r="J99" s="15"/>
      <c r="K99" s="15"/>
    </row>
    <row r="100" spans="1:11" ht="22.8" customHeight="1">
      <c r="A100" s="36" t="s">
        <v>194</v>
      </c>
      <c r="B100" s="36" t="s">
        <v>197</v>
      </c>
      <c r="C100" s="36" t="s">
        <v>217</v>
      </c>
      <c r="D100" s="37" t="s">
        <v>312</v>
      </c>
      <c r="E100" s="13" t="s">
        <v>313</v>
      </c>
      <c r="F100" s="12">
        <v>4.9288439999999998</v>
      </c>
      <c r="G100" s="12">
        <v>4.9288439999999998</v>
      </c>
      <c r="H100" s="14">
        <v>4.9288439999999998</v>
      </c>
      <c r="I100" s="14"/>
      <c r="J100" s="14"/>
      <c r="K100" s="14"/>
    </row>
    <row r="101" spans="1:11" ht="22.8" customHeight="1">
      <c r="A101" s="36" t="s">
        <v>194</v>
      </c>
      <c r="B101" s="36" t="s">
        <v>197</v>
      </c>
      <c r="C101" s="36" t="s">
        <v>203</v>
      </c>
      <c r="D101" s="37" t="s">
        <v>302</v>
      </c>
      <c r="E101" s="13" t="s">
        <v>303</v>
      </c>
      <c r="F101" s="12">
        <v>0.57986400000000005</v>
      </c>
      <c r="G101" s="12">
        <v>0.57986400000000005</v>
      </c>
      <c r="H101" s="14">
        <v>0.57986400000000005</v>
      </c>
      <c r="I101" s="14"/>
      <c r="J101" s="14"/>
      <c r="K101" s="14"/>
    </row>
    <row r="102" spans="1:11" ht="22.8" customHeight="1">
      <c r="A102" s="16" t="s">
        <v>206</v>
      </c>
      <c r="B102" s="16"/>
      <c r="C102" s="16"/>
      <c r="D102" s="11" t="s">
        <v>207</v>
      </c>
      <c r="E102" s="11" t="s">
        <v>208</v>
      </c>
      <c r="F102" s="15">
        <v>83.093900000000005</v>
      </c>
      <c r="G102" s="15">
        <v>83.093900000000005</v>
      </c>
      <c r="H102" s="15">
        <v>71.393900000000002</v>
      </c>
      <c r="I102" s="15"/>
      <c r="J102" s="15">
        <v>11.7</v>
      </c>
      <c r="K102" s="15"/>
    </row>
    <row r="103" spans="1:11" ht="22.8" customHeight="1">
      <c r="A103" s="16" t="s">
        <v>206</v>
      </c>
      <c r="B103" s="40" t="s">
        <v>200</v>
      </c>
      <c r="C103" s="16"/>
      <c r="D103" s="11" t="s">
        <v>304</v>
      </c>
      <c r="E103" s="11" t="s">
        <v>305</v>
      </c>
      <c r="F103" s="15">
        <v>83.093900000000005</v>
      </c>
      <c r="G103" s="15">
        <v>83.093900000000005</v>
      </c>
      <c r="H103" s="15">
        <v>71.393900000000002</v>
      </c>
      <c r="I103" s="15"/>
      <c r="J103" s="15">
        <v>11.7</v>
      </c>
      <c r="K103" s="15"/>
    </row>
    <row r="104" spans="1:11" ht="22.8" customHeight="1">
      <c r="A104" s="36" t="s">
        <v>206</v>
      </c>
      <c r="B104" s="36" t="s">
        <v>200</v>
      </c>
      <c r="C104" s="36" t="s">
        <v>211</v>
      </c>
      <c r="D104" s="37" t="s">
        <v>306</v>
      </c>
      <c r="E104" s="13" t="s">
        <v>307</v>
      </c>
      <c r="F104" s="12">
        <v>83.093900000000005</v>
      </c>
      <c r="G104" s="12">
        <v>83.093900000000005</v>
      </c>
      <c r="H104" s="14">
        <v>71.393900000000002</v>
      </c>
      <c r="I104" s="14"/>
      <c r="J104" s="14">
        <v>11.7</v>
      </c>
      <c r="K104" s="14"/>
    </row>
    <row r="105" spans="1:11" ht="22.8" customHeight="1">
      <c r="A105" s="16" t="s">
        <v>214</v>
      </c>
      <c r="B105" s="16"/>
      <c r="C105" s="16"/>
      <c r="D105" s="11" t="s">
        <v>215</v>
      </c>
      <c r="E105" s="11" t="s">
        <v>216</v>
      </c>
      <c r="F105" s="15">
        <v>6.9583680000000001</v>
      </c>
      <c r="G105" s="15">
        <v>6.9583680000000001</v>
      </c>
      <c r="H105" s="15">
        <v>6.9583680000000001</v>
      </c>
      <c r="I105" s="15"/>
      <c r="J105" s="15"/>
      <c r="K105" s="15"/>
    </row>
    <row r="106" spans="1:11" ht="22.8" customHeight="1">
      <c r="A106" s="16" t="s">
        <v>214</v>
      </c>
      <c r="B106" s="40" t="s">
        <v>217</v>
      </c>
      <c r="C106" s="16"/>
      <c r="D106" s="11" t="s">
        <v>308</v>
      </c>
      <c r="E106" s="11" t="s">
        <v>309</v>
      </c>
      <c r="F106" s="15">
        <v>6.9583680000000001</v>
      </c>
      <c r="G106" s="15">
        <v>6.9583680000000001</v>
      </c>
      <c r="H106" s="15">
        <v>6.9583680000000001</v>
      </c>
      <c r="I106" s="15"/>
      <c r="J106" s="15"/>
      <c r="K106" s="15"/>
    </row>
    <row r="107" spans="1:11" ht="22.8" customHeight="1">
      <c r="A107" s="36" t="s">
        <v>214</v>
      </c>
      <c r="B107" s="36" t="s">
        <v>217</v>
      </c>
      <c r="C107" s="36" t="s">
        <v>200</v>
      </c>
      <c r="D107" s="37" t="s">
        <v>310</v>
      </c>
      <c r="E107" s="13" t="s">
        <v>311</v>
      </c>
      <c r="F107" s="12">
        <v>6.9583680000000001</v>
      </c>
      <c r="G107" s="12">
        <v>6.9583680000000001</v>
      </c>
      <c r="H107" s="14">
        <v>6.9583680000000001</v>
      </c>
      <c r="I107" s="14"/>
      <c r="J107" s="14"/>
      <c r="K107" s="14"/>
    </row>
    <row r="108" spans="1:11" ht="22.8" customHeight="1">
      <c r="A108" s="13"/>
      <c r="B108" s="13"/>
      <c r="C108" s="13"/>
      <c r="D108" s="34" t="s">
        <v>166</v>
      </c>
      <c r="E108" s="34" t="s">
        <v>167</v>
      </c>
      <c r="F108" s="15">
        <v>116.091646</v>
      </c>
      <c r="G108" s="15">
        <v>116.091646</v>
      </c>
      <c r="H108" s="15">
        <v>101.811646</v>
      </c>
      <c r="I108" s="15"/>
      <c r="J108" s="15">
        <v>14.28</v>
      </c>
      <c r="K108" s="15"/>
    </row>
    <row r="109" spans="1:11" ht="22.8" customHeight="1">
      <c r="A109" s="16" t="s">
        <v>181</v>
      </c>
      <c r="B109" s="16"/>
      <c r="C109" s="16"/>
      <c r="D109" s="11" t="s">
        <v>182</v>
      </c>
      <c r="E109" s="11" t="s">
        <v>183</v>
      </c>
      <c r="F109" s="15">
        <v>10.095936</v>
      </c>
      <c r="G109" s="15">
        <v>10.095936</v>
      </c>
      <c r="H109" s="15">
        <v>10.095936</v>
      </c>
      <c r="I109" s="15"/>
      <c r="J109" s="15"/>
      <c r="K109" s="15"/>
    </row>
    <row r="110" spans="1:11" ht="22.8" customHeight="1">
      <c r="A110" s="16" t="s">
        <v>181</v>
      </c>
      <c r="B110" s="40" t="s">
        <v>184</v>
      </c>
      <c r="C110" s="16"/>
      <c r="D110" s="11" t="s">
        <v>292</v>
      </c>
      <c r="E110" s="11" t="s">
        <v>293</v>
      </c>
      <c r="F110" s="15">
        <v>10.095936</v>
      </c>
      <c r="G110" s="15">
        <v>10.095936</v>
      </c>
      <c r="H110" s="15">
        <v>10.095936</v>
      </c>
      <c r="I110" s="15"/>
      <c r="J110" s="15"/>
      <c r="K110" s="15"/>
    </row>
    <row r="111" spans="1:11" ht="22.8" customHeight="1">
      <c r="A111" s="36" t="s">
        <v>181</v>
      </c>
      <c r="B111" s="36" t="s">
        <v>184</v>
      </c>
      <c r="C111" s="36" t="s">
        <v>184</v>
      </c>
      <c r="D111" s="37" t="s">
        <v>294</v>
      </c>
      <c r="E111" s="13" t="s">
        <v>295</v>
      </c>
      <c r="F111" s="12">
        <v>10.095936</v>
      </c>
      <c r="G111" s="12">
        <v>10.095936</v>
      </c>
      <c r="H111" s="14">
        <v>10.095936</v>
      </c>
      <c r="I111" s="14"/>
      <c r="J111" s="14"/>
      <c r="K111" s="14"/>
    </row>
    <row r="112" spans="1:11" ht="22.8" customHeight="1">
      <c r="A112" s="16" t="s">
        <v>194</v>
      </c>
      <c r="B112" s="16"/>
      <c r="C112" s="16"/>
      <c r="D112" s="11" t="s">
        <v>195</v>
      </c>
      <c r="E112" s="11" t="s">
        <v>196</v>
      </c>
      <c r="F112" s="15">
        <v>5.9944620000000004</v>
      </c>
      <c r="G112" s="15">
        <v>5.9944620000000004</v>
      </c>
      <c r="H112" s="15">
        <v>5.9944620000000004</v>
      </c>
      <c r="I112" s="15"/>
      <c r="J112" s="15"/>
      <c r="K112" s="15"/>
    </row>
    <row r="113" spans="1:11" ht="22.8" customHeight="1">
      <c r="A113" s="16" t="s">
        <v>194</v>
      </c>
      <c r="B113" s="40" t="s">
        <v>197</v>
      </c>
      <c r="C113" s="16"/>
      <c r="D113" s="11" t="s">
        <v>298</v>
      </c>
      <c r="E113" s="11" t="s">
        <v>299</v>
      </c>
      <c r="F113" s="15">
        <v>5.9944620000000004</v>
      </c>
      <c r="G113" s="15">
        <v>5.9944620000000004</v>
      </c>
      <c r="H113" s="15">
        <v>5.9944620000000004</v>
      </c>
      <c r="I113" s="15"/>
      <c r="J113" s="15"/>
      <c r="K113" s="15"/>
    </row>
    <row r="114" spans="1:11" ht="22.8" customHeight="1">
      <c r="A114" s="36" t="s">
        <v>194</v>
      </c>
      <c r="B114" s="36" t="s">
        <v>197</v>
      </c>
      <c r="C114" s="36" t="s">
        <v>217</v>
      </c>
      <c r="D114" s="37" t="s">
        <v>312</v>
      </c>
      <c r="E114" s="13" t="s">
        <v>313</v>
      </c>
      <c r="F114" s="12">
        <v>5.3634659999999998</v>
      </c>
      <c r="G114" s="12">
        <v>5.3634659999999998</v>
      </c>
      <c r="H114" s="14">
        <v>5.3634659999999998</v>
      </c>
      <c r="I114" s="14"/>
      <c r="J114" s="14"/>
      <c r="K114" s="14"/>
    </row>
    <row r="115" spans="1:11" ht="22.8" customHeight="1">
      <c r="A115" s="36" t="s">
        <v>194</v>
      </c>
      <c r="B115" s="36" t="s">
        <v>197</v>
      </c>
      <c r="C115" s="36" t="s">
        <v>203</v>
      </c>
      <c r="D115" s="37" t="s">
        <v>302</v>
      </c>
      <c r="E115" s="13" t="s">
        <v>303</v>
      </c>
      <c r="F115" s="12">
        <v>0.630996</v>
      </c>
      <c r="G115" s="12">
        <v>0.630996</v>
      </c>
      <c r="H115" s="14">
        <v>0.630996</v>
      </c>
      <c r="I115" s="14"/>
      <c r="J115" s="14"/>
      <c r="K115" s="14"/>
    </row>
    <row r="116" spans="1:11" ht="22.8" customHeight="1">
      <c r="A116" s="16" t="s">
        <v>206</v>
      </c>
      <c r="B116" s="16"/>
      <c r="C116" s="16"/>
      <c r="D116" s="11" t="s">
        <v>207</v>
      </c>
      <c r="E116" s="11" t="s">
        <v>208</v>
      </c>
      <c r="F116" s="15">
        <v>92.429295999999994</v>
      </c>
      <c r="G116" s="15">
        <v>92.429295999999994</v>
      </c>
      <c r="H116" s="15">
        <v>78.149296000000007</v>
      </c>
      <c r="I116" s="15"/>
      <c r="J116" s="15">
        <v>14.28</v>
      </c>
      <c r="K116" s="15"/>
    </row>
    <row r="117" spans="1:11" ht="22.8" customHeight="1">
      <c r="A117" s="16" t="s">
        <v>206</v>
      </c>
      <c r="B117" s="40" t="s">
        <v>200</v>
      </c>
      <c r="C117" s="16"/>
      <c r="D117" s="11" t="s">
        <v>304</v>
      </c>
      <c r="E117" s="11" t="s">
        <v>305</v>
      </c>
      <c r="F117" s="15">
        <v>92.429295999999994</v>
      </c>
      <c r="G117" s="15">
        <v>92.429295999999994</v>
      </c>
      <c r="H117" s="15">
        <v>78.149296000000007</v>
      </c>
      <c r="I117" s="15"/>
      <c r="J117" s="15">
        <v>14.28</v>
      </c>
      <c r="K117" s="15"/>
    </row>
    <row r="118" spans="1:11" ht="22.8" customHeight="1">
      <c r="A118" s="36" t="s">
        <v>206</v>
      </c>
      <c r="B118" s="36" t="s">
        <v>200</v>
      </c>
      <c r="C118" s="36" t="s">
        <v>211</v>
      </c>
      <c r="D118" s="37" t="s">
        <v>306</v>
      </c>
      <c r="E118" s="13" t="s">
        <v>307</v>
      </c>
      <c r="F118" s="12">
        <v>92.429295999999994</v>
      </c>
      <c r="G118" s="12">
        <v>92.429295999999994</v>
      </c>
      <c r="H118" s="14">
        <v>78.149296000000007</v>
      </c>
      <c r="I118" s="14"/>
      <c r="J118" s="14">
        <v>14.28</v>
      </c>
      <c r="K118" s="14"/>
    </row>
    <row r="119" spans="1:11" ht="22.8" customHeight="1">
      <c r="A119" s="16" t="s">
        <v>214</v>
      </c>
      <c r="B119" s="16"/>
      <c r="C119" s="16"/>
      <c r="D119" s="11" t="s">
        <v>215</v>
      </c>
      <c r="E119" s="11" t="s">
        <v>216</v>
      </c>
      <c r="F119" s="15">
        <v>7.5719519999999996</v>
      </c>
      <c r="G119" s="15">
        <v>7.5719519999999996</v>
      </c>
      <c r="H119" s="15">
        <v>7.5719519999999996</v>
      </c>
      <c r="I119" s="15"/>
      <c r="J119" s="15"/>
      <c r="K119" s="15"/>
    </row>
    <row r="120" spans="1:11" ht="22.8" customHeight="1">
      <c r="A120" s="16" t="s">
        <v>214</v>
      </c>
      <c r="B120" s="40" t="s">
        <v>217</v>
      </c>
      <c r="C120" s="16"/>
      <c r="D120" s="11" t="s">
        <v>308</v>
      </c>
      <c r="E120" s="11" t="s">
        <v>309</v>
      </c>
      <c r="F120" s="15">
        <v>7.5719519999999996</v>
      </c>
      <c r="G120" s="15">
        <v>7.5719519999999996</v>
      </c>
      <c r="H120" s="15">
        <v>7.5719519999999996</v>
      </c>
      <c r="I120" s="15"/>
      <c r="J120" s="15"/>
      <c r="K120" s="15"/>
    </row>
    <row r="121" spans="1:11" ht="22.8" customHeight="1">
      <c r="A121" s="36" t="s">
        <v>214</v>
      </c>
      <c r="B121" s="36" t="s">
        <v>217</v>
      </c>
      <c r="C121" s="36" t="s">
        <v>200</v>
      </c>
      <c r="D121" s="37" t="s">
        <v>310</v>
      </c>
      <c r="E121" s="13" t="s">
        <v>311</v>
      </c>
      <c r="F121" s="12">
        <v>7.5719519999999996</v>
      </c>
      <c r="G121" s="12">
        <v>7.5719519999999996</v>
      </c>
      <c r="H121" s="14">
        <v>7.5719519999999996</v>
      </c>
      <c r="I121" s="14"/>
      <c r="J121" s="14"/>
      <c r="K121" s="14"/>
    </row>
    <row r="122" spans="1:11" ht="16.350000000000001" customHeight="1">
      <c r="A122" s="59" t="s">
        <v>318</v>
      </c>
      <c r="B122" s="59"/>
      <c r="C122" s="59"/>
      <c r="D122" s="59"/>
      <c r="E122" s="59"/>
    </row>
  </sheetData>
  <mergeCells count="13">
    <mergeCell ref="F4:F6"/>
    <mergeCell ref="G4:J4"/>
    <mergeCell ref="K4:K6"/>
    <mergeCell ref="G5:G6"/>
    <mergeCell ref="H5:I5"/>
    <mergeCell ref="J5:J6"/>
    <mergeCell ref="A122:E122"/>
    <mergeCell ref="A2:K2"/>
    <mergeCell ref="A3:I3"/>
    <mergeCell ref="J3:K3"/>
    <mergeCell ref="A4:C5"/>
    <mergeCell ref="D4:D6"/>
    <mergeCell ref="E4:E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2024-04-01T07:39:56Z</cp:lastPrinted>
  <dcterms:created xsi:type="dcterms:W3CDTF">2024-03-18T21:11:11Z</dcterms:created>
  <dcterms:modified xsi:type="dcterms:W3CDTF">2024-04-01T09:27:51Z</dcterms:modified>
</cp:coreProperties>
</file>