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20财政专户管理资金" sheetId="22" r:id="rId21"/>
    <sheet name="19国有资本经营预算" sheetId="21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23" hidden="1">'22项目支出绩效目标表'!$A$4:$M$130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<sst xmlns="http://schemas.openxmlformats.org/spreadsheetml/2006/main" count="2141" uniqueCount="654">
  <si>
    <t>2024年部门预算公开表</t>
  </si>
  <si>
    <t>单位编码：</t>
  </si>
  <si>
    <t>106001</t>
  </si>
  <si>
    <t>单位名称：</t>
  </si>
  <si>
    <t>中共岳阳县委统一战线工作部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</si>
  <si>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</si>
  <si>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</si>
  <si>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</si>
  <si>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</si>
  <si>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</si>
  <si>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</si>
  <si>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</si>
  <si>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</si>
  <si>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</si>
  <si>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</si>
  <si>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</si>
  <si>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</si>
  <si>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</si>
  <si>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</si>
  <si>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</si>
  <si>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</si>
  <si>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</si>
  <si>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</si>
  <si>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</si>
  <si>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</si>
  <si>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</si>
  <si>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</si>
  <si>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</si>
  <si>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</si>
  <si>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</si>
  <si>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</si>
  <si>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单位：106001_中共岳阳县委统一战线工作部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</si>
  <si>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</si>
  <si>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</si>
  <si>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</si>
  <si>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</si>
  <si>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</si>
  <si>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</si>
  <si>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</si>
  <si>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</si>
  <si>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</si>
  <si>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</si>
  <si>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</si>
  <si>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</si>
  <si>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</si>
  <si>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</si>
  <si>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</si>
  <si>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</si>
  <si>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</si>
  <si>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</si>
  <si>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</si>
  <si>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</si>
  <si>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</si>
  <si>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</si>
  <si>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</si>
  <si>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</si>
  <si>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</si>
  <si>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</si>
  <si>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</si>
  <si>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</si>
  <si>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</si>
  <si>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</si>
  <si>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</si>
  <si>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</si>
  <si>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</si>
  <si>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</si>
  <si>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</si>
  <si>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</si>
  <si>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</si>
  <si>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</si>
  <si>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</si>
  <si>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</si>
  <si>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</si>
  <si>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</si>
  <si>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</si>
  <si>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</si>
  <si>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</si>
  <si>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</si>
  <si>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</si>
  <si>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</si>
  <si>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</si>
  <si>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</si>
  <si>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</si>
  <si>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</si>
  <si>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</si>
  <si>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</si>
  <si>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</si>
  <si>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</si>
  <si>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</si>
  <si>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</si>
  <si>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</si>
  <si>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</si>
  <si>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</si>
  <si>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</si>
  <si>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</si>
  <si>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</si>
  <si>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</si>
  <si>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</si>
  <si>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</si>
  <si>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</si>
  <si>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</si>
  <si>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</si>
  <si>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</si>
  <si>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</si>
  <si>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</si>
  <si>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</si>
  <si>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</si>
  <si>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</si>
  <si>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</si>
  <si>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</si>
  <si>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</si>
  <si>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</si>
  <si>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</si>
  <si>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</si>
  <si>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</si>
  <si>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</si>
  <si>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</si>
  <si>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</si>
  <si>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</si>
  <si>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</si>
  <si>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</si>
  <si>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</si>
  <si>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</si>
  <si>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</si>
  <si>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</si>
  <si>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</si>
  <si>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</si>
  <si>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</si>
  <si>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</si>
  <si>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</si>
  <si>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</si>
  <si>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</si>
  <si>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</si>
  <si>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</si>
  <si>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</si>
  <si>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</si>
  <si>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</si>
  <si>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</si>
  <si>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</si>
  <si>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</si>
  <si>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</si>
  <si>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</si>
  <si>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</si>
  <si>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</si>
  <si>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</si>
  <si>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</si>
  <si>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</si>
  <si>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</si>
  <si>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</si>
  <si>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</si>
  <si>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</si>
  <si>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</si>
  <si>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</si>
  <si>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</si>
  <si>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</si>
  <si>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 xml:space="preserve">  106001</t>
  </si>
  <si>
    <t xml:space="preserve">  中共岳阳县委统一战线工作部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</si>
  <si>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</si>
  <si>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</si>
  <si>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</si>
  <si>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</si>
  <si>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</si>
  <si>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</si>
  <si>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</si>
  <si>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</si>
  <si>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</si>
  <si>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</si>
  <si>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</si>
  <si>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</si>
  <si>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中共岳阳县委统一战线工作部</t>
  </si>
  <si>
    <t>201</t>
  </si>
  <si>
    <t xml:space="preserve">   201</t>
  </si>
  <si>
    <t xml:space="preserve">   一般公共服务支出</t>
  </si>
  <si>
    <t>34</t>
  </si>
  <si>
    <t xml:space="preserve">     20134</t>
  </si>
  <si>
    <t xml:space="preserve">     统战事务</t>
  </si>
  <si>
    <t>01</t>
  </si>
  <si>
    <t xml:space="preserve">      2013401</t>
  </si>
  <si>
    <t xml:space="preserve">      行政运行</t>
  </si>
  <si>
    <t>99</t>
  </si>
  <si>
    <t xml:space="preserve">      2013499</t>
  </si>
  <si>
    <t xml:space="preserve">      其他统战事务支出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</si>
  <si>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</si>
  <si>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</si>
  <si>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</si>
  <si>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</si>
  <si>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</si>
  <si>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</si>
  <si>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</si>
  <si>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</si>
  <si>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</si>
  <si>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</si>
  <si>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</si>
  <si>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</si>
  <si>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</si>
  <si>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</si>
  <si>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</si>
  <si>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</si>
  <si>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</si>
  <si>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</si>
  <si>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</si>
  <si>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</si>
  <si>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</si>
  <si>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</si>
  <si>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</si>
  <si>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</si>
  <si>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</si>
  <si>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</si>
  <si>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</si>
  <si>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</si>
  <si>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</si>
  <si>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</si>
  <si>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</si>
  <si>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</si>
  <si>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</si>
  <si>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</si>
  <si>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</si>
  <si>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</si>
  <si>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</si>
  <si>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</si>
  <si>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</si>
  <si>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</si>
  <si>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</si>
  <si>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</si>
  <si>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</si>
  <si>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</si>
  <si>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</si>
  <si>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</si>
  <si>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</si>
  <si>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</si>
  <si>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</si>
  <si>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106001</t>
  </si>
  <si>
    <t xml:space="preserve">    行政运行</t>
  </si>
  <si>
    <t xml:space="preserve">    其他统战事务支出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</si>
  <si>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</si>
  <si>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</si>
  <si>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</si>
  <si>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</si>
  <si>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</si>
  <si>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</si>
  <si>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</si>
  <si>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</si>
  <si>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</si>
  <si>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</si>
  <si>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</si>
  <si>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</si>
  <si>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</si>
  <si>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</si>
  <si>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</si>
  <si>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</si>
  <si>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</si>
  <si>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</si>
  <si>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</si>
  <si>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</si>
  <si>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</si>
  <si>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</si>
  <si>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</si>
  <si>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</si>
  <si>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</si>
  <si>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</si>
  <si>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</si>
  <si>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</si>
  <si>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</si>
  <si>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</si>
  <si>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20134</t>
  </si>
  <si>
    <t xml:space="preserve">    统战事务</t>
  </si>
  <si>
    <t xml:space="preserve">     2013401</t>
  </si>
  <si>
    <t xml:space="preserve">     行政运行</t>
  </si>
  <si>
    <t xml:space="preserve">     2013499</t>
  </si>
  <si>
    <t xml:space="preserve">     其他统战事务支出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</si>
  <si>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</si>
  <si>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</si>
  <si>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</si>
  <si>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</si>
  <si>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</si>
  <si>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</si>
  <si>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</si>
  <si>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</si>
  <si>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</si>
  <si>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</si>
  <si>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</si>
  <si>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</si>
  <si>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</si>
  <si>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</si>
  <si>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</si>
  <si>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</si>
  <si>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</si>
  <si>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</si>
  <si>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单位：单位：106001_中共岳阳县委统一战线工作部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</si>
  <si>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</si>
  <si>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</si>
  <si>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</si>
  <si>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</si>
  <si>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</si>
  <si>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</si>
  <si>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</si>
  <si>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</si>
  <si>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</si>
  <si>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</si>
  <si>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</si>
  <si>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</si>
  <si>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</si>
  <si>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</si>
  <si>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</si>
  <si>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</si>
  <si>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</si>
  <si>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</si>
  <si>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</si>
  <si>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</si>
  <si>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</si>
  <si>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</si>
  <si>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</si>
  <si>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</si>
  <si>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</si>
  <si>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</si>
  <si>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</si>
  <si>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</si>
  <si>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</si>
  <si>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</si>
  <si>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</si>
  <si>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</si>
  <si>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</si>
  <si>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</si>
  <si>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</si>
  <si>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</si>
  <si>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</si>
  <si>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</si>
  <si>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</si>
  <si>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</si>
  <si>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</si>
  <si>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</si>
  <si>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</si>
  <si>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</si>
  <si>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</si>
  <si>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</si>
  <si>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</si>
  <si>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</si>
  <si>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</si>
  <si>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</si>
  <si>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</si>
  <si>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</si>
  <si>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</si>
  <si>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</si>
  <si>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</si>
  <si>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</si>
  <si>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</si>
  <si>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</si>
  <si>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</si>
  <si>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</si>
  <si>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</si>
  <si>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</si>
  <si>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</si>
  <si>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</si>
  <si>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</si>
  <si>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</si>
  <si>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</si>
  <si>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</si>
  <si>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</si>
  <si>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</si>
  <si>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</si>
  <si>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说明：2020年全县已对离退休人员费由人社部门统发，费用不再纳入本单位预算，故本单位无数据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</si>
  <si>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</si>
  <si>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</si>
  <si>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</si>
  <si>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</si>
  <si>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</si>
  <si>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</si>
  <si>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</si>
  <si>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</si>
  <si>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</si>
  <si>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</si>
  <si>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</si>
  <si>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</si>
  <si>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</si>
  <si>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</si>
  <si>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</si>
  <si>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</si>
  <si>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</si>
  <si>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</si>
  <si>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</si>
  <si>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</si>
  <si>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</si>
  <si>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</si>
  <si>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</si>
  <si>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</si>
  <si>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</si>
  <si>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</si>
  <si>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</si>
  <si>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</si>
  <si>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</si>
  <si>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</si>
  <si>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</si>
  <si>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</si>
  <si>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</si>
  <si>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</si>
  <si>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</si>
  <si>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</si>
  <si>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</si>
  <si>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</si>
  <si>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</si>
  <si>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</si>
  <si>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</si>
  <si>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</si>
  <si>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</si>
  <si>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</si>
  <si>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</si>
  <si>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</si>
  <si>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</si>
  <si>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</si>
  <si>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</si>
  <si>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</si>
  <si>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</si>
  <si>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</si>
  <si>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</si>
  <si>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说明：2024年未安排对政府性基金拨款支出预算，故本部无数据</t>
  </si>
  <si>
    <t>部门公开表17</t>
  </si>
  <si>
    <t>部门公开表18</t>
  </si>
  <si>
    <t>部门公开表20</t>
  </si>
  <si>
    <t>本年财政专户管理资金预算支出</t>
  </si>
  <si>
    <t>说明：2024年未安排对纳入专户管理的非税收入拨款支出预算，故本部无数据</t>
  </si>
  <si>
    <t>部门公开表19</t>
  </si>
  <si>
    <t>本年国有资本经营预算支出</t>
  </si>
  <si>
    <t>说明：2024年未安排对国有资本经营支出预算，故本部无数据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</si>
  <si>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</si>
  <si>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</si>
  <si>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</si>
  <si>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</si>
  <si>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</si>
  <si>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</si>
  <si>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</si>
  <si>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</si>
  <si>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</si>
  <si>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</si>
  <si>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</si>
  <si>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</si>
  <si>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</si>
  <si>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</si>
  <si>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106001</t>
  </si>
  <si>
    <t xml:space="preserve">   党外人员教育培训经费</t>
  </si>
  <si>
    <t xml:space="preserve">   非公党建</t>
  </si>
  <si>
    <t xml:space="preserve">   海联商联会</t>
  </si>
  <si>
    <t xml:space="preserve">   海联台联</t>
  </si>
  <si>
    <t xml:space="preserve">   会议经费</t>
  </si>
  <si>
    <t xml:space="preserve">   民宗工作经费</t>
  </si>
  <si>
    <t xml:space="preserve">   同心工程工作经费</t>
  </si>
  <si>
    <t xml:space="preserve">   统战对象主体班</t>
  </si>
  <si>
    <t xml:space="preserve">   统战工作网络建设</t>
  </si>
  <si>
    <t xml:space="preserve">   万企联村工作经费</t>
  </si>
  <si>
    <t xml:space="preserve">   新的社会组织统战工作经费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</si>
  <si>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</si>
  <si>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</si>
  <si>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</si>
  <si>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</si>
  <si>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</si>
  <si>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</si>
  <si>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</si>
  <si>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</si>
  <si>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</si>
  <si>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</si>
  <si>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</si>
  <si>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</si>
  <si>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</si>
  <si>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</si>
  <si>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党外人员教育培训经费</t>
  </si>
  <si>
    <t>召开党外人员教育培训班</t>
  </si>
  <si>
    <t>成本指标</t>
  </si>
  <si>
    <t>经济成本指标</t>
  </si>
  <si>
    <t>整体支出控制在预算内</t>
  </si>
  <si>
    <t>≦9.26万元</t>
  </si>
  <si>
    <t>未过到评判标准扣10分</t>
  </si>
  <si>
    <t>≤元</t>
  </si>
  <si>
    <t>定量</t>
  </si>
  <si>
    <t>社会成本指标</t>
  </si>
  <si>
    <t>无</t>
  </si>
  <si>
    <t>定性</t>
  </si>
  <si>
    <t>生态环境成本指标</t>
  </si>
  <si>
    <t>产出指标</t>
  </si>
  <si>
    <t>数量指标</t>
  </si>
  <si>
    <t>召开全县党外代表人士教育培训活动</t>
  </si>
  <si>
    <t>≧1次</t>
  </si>
  <si>
    <t>次</t>
  </si>
  <si>
    <t>质量指标</t>
  </si>
  <si>
    <t>培训氛围</t>
  </si>
  <si>
    <t>良好</t>
  </si>
  <si>
    <t>%</t>
  </si>
  <si>
    <t>时效指标</t>
  </si>
  <si>
    <t>任务完成时间</t>
  </si>
  <si>
    <t>2024年12月底前</t>
  </si>
  <si>
    <t>任务完成</t>
  </si>
  <si>
    <t>月/年</t>
  </si>
  <si>
    <t xml:space="preserve">效益指标 </t>
  </si>
  <si>
    <t>经济效益指标</t>
  </si>
  <si>
    <t>社会效益指标</t>
  </si>
  <si>
    <t>提升党外人士政治认同</t>
  </si>
  <si>
    <t>效果明显</t>
  </si>
  <si>
    <t>生态效益指标</t>
  </si>
  <si>
    <t>可持续影响指标</t>
  </si>
  <si>
    <t>满意度指标</t>
  </si>
  <si>
    <t>服务对象满意度指标</t>
  </si>
  <si>
    <t>党外代表人士满意度</t>
  </si>
  <si>
    <t>≧98％</t>
  </si>
  <si>
    <t>满意度</t>
  </si>
  <si>
    <t>％</t>
  </si>
  <si>
    <t xml:space="preserve">  非公党建</t>
  </si>
  <si>
    <t>推动非公企业组织党建提质增效</t>
  </si>
  <si>
    <t>≦3.8万元</t>
  </si>
  <si>
    <t>≦22万元</t>
  </si>
  <si>
    <t>组织统战社会团体开展党建活动5余场次</t>
  </si>
  <si>
    <t>≧5次以上</t>
  </si>
  <si>
    <t>≧5次</t>
  </si>
  <si>
    <t>党建活动成效</t>
  </si>
  <si>
    <t>成效良好</t>
  </si>
  <si>
    <t>促进非公经济代表人士政治认同</t>
  </si>
  <si>
    <t>效果显著</t>
  </si>
  <si>
    <t>非公经济代表人士满意度</t>
  </si>
  <si>
    <t xml:space="preserve">  海联商联会</t>
  </si>
  <si>
    <t>加强港澳台统战工作，联系台港澳同胞和海外侨胞及其团体，强化思想引领。</t>
  </si>
  <si>
    <t>7万元</t>
  </si>
  <si>
    <t>0</t>
  </si>
  <si>
    <t>开展联谊活动</t>
  </si>
  <si>
    <t>10次以上</t>
  </si>
  <si>
    <t>氛围联谊活动</t>
  </si>
  <si>
    <t>促进代表人士政治认同</t>
  </si>
  <si>
    <t>台港澳同胞和海外侨胞及其团体满意度</t>
  </si>
  <si>
    <t xml:space="preserve">  海联台联</t>
  </si>
  <si>
    <t>≦14.05万元</t>
  </si>
  <si>
    <t>14.05万元</t>
  </si>
  <si>
    <t>5次</t>
  </si>
  <si>
    <t>联谊活动氛围</t>
  </si>
  <si>
    <t xml:space="preserve">  会议经费</t>
  </si>
  <si>
    <t>召开全县统战工作会议</t>
  </si>
  <si>
    <t>≦2.91万元</t>
  </si>
  <si>
    <t>≤2.91万元</t>
  </si>
  <si>
    <t>召开统战工作会议次数</t>
  </si>
  <si>
    <t>≧10次</t>
  </si>
  <si>
    <t>10次</t>
  </si>
  <si>
    <t>落实会议效果</t>
  </si>
  <si>
    <t>效果良好</t>
  </si>
  <si>
    <t>促进政党关系、民族关系、宗教关系、阶层关系和谐稳定</t>
  </si>
  <si>
    <t>和谐稳定</t>
  </si>
  <si>
    <t>我</t>
  </si>
  <si>
    <t>统战代表人士满意度</t>
  </si>
  <si>
    <t xml:space="preserve">  民宗工作经费</t>
  </si>
  <si>
    <t>坚持依法管理民族宗教事务，着力促进和民族交流交往发展。</t>
  </si>
  <si>
    <t>38.4万元</t>
  </si>
  <si>
    <t>未过到评判标准扣10</t>
  </si>
  <si>
    <t>开展对宗教人士培训</t>
  </si>
  <si>
    <t>≧8次</t>
  </si>
  <si>
    <t>宗教人士培训</t>
  </si>
  <si>
    <t>促进民族和睦、宗教和谐</t>
  </si>
  <si>
    <t>全县所有宗教团体、场所安全稳定</t>
  </si>
  <si>
    <t>少数民族、宗教界人士满意度</t>
  </si>
  <si>
    <t>服务对象满意度</t>
  </si>
  <si>
    <t xml:space="preserve">  同心工程工作经费</t>
  </si>
  <si>
    <t>深入乡村开展医疗服务、法律援助等多种式的公益服务。</t>
  </si>
  <si>
    <t>≤8.75万元</t>
  </si>
  <si>
    <t>向乡村村民提供法律援助</t>
  </si>
  <si>
    <t>≧20次</t>
  </si>
  <si>
    <t>法律援助</t>
  </si>
  <si>
    <t>创建同心美丽乡村</t>
  </si>
  <si>
    <t>≧1个</t>
  </si>
  <si>
    <t>个</t>
  </si>
  <si>
    <t>改善乡村基层治理</t>
  </si>
  <si>
    <t>明显改善</t>
  </si>
  <si>
    <t>村民满意度</t>
  </si>
  <si>
    <t xml:space="preserve">  统战对象主体班</t>
  </si>
  <si>
    <t>举办统战对象主体班</t>
  </si>
  <si>
    <t>≦4.58万元</t>
  </si>
  <si>
    <t>组织宗教代表人士、新的社会阶层人士等统战对象主体培训</t>
  </si>
  <si>
    <t>主题培训</t>
  </si>
  <si>
    <t>促进宗教代表人士、新的社会阶层人士等统战对象政治认同</t>
  </si>
  <si>
    <t>宗教代表人士、新的社会阶层人士等统战对象满意度</t>
  </si>
  <si>
    <t xml:space="preserve">  统战工作网络建设</t>
  </si>
  <si>
    <t>健全全县、镇、村三级工作网络，全力开创统战工作新局面。</t>
  </si>
  <si>
    <t>≤28.47万元</t>
  </si>
  <si>
    <t>开展宗教场所巡查</t>
  </si>
  <si>
    <t>≧40次</t>
  </si>
  <si>
    <t>促进宗教场所和谐稳定</t>
  </si>
  <si>
    <t>宗教场所和谐稳定</t>
  </si>
  <si>
    <t xml:space="preserve">  万企联村工作经费</t>
  </si>
  <si>
    <t>组织全县广大民营企业、商协会大力开展“万企兴万村”行动。</t>
  </si>
  <si>
    <t>5.92万元</t>
  </si>
  <si>
    <t>结对共建数量</t>
  </si>
  <si>
    <t>≥10个</t>
  </si>
  <si>
    <t>组织企业数量</t>
  </si>
  <si>
    <t>≥20个</t>
  </si>
  <si>
    <t>推进乡村产业振兴</t>
  </si>
  <si>
    <t>全面</t>
  </si>
  <si>
    <t>乡村振兴</t>
  </si>
  <si>
    <t>助力经济社会发展</t>
  </si>
  <si>
    <t>通过延伸产业链，培育优势农副产品产业带，提高农副产品附加值</t>
  </si>
  <si>
    <t>提升对农村经济发展的带动能力</t>
  </si>
  <si>
    <t>实现村企之间的资源互动、优势互补，共同发展、互利双赢</t>
  </si>
  <si>
    <t>互利双赢</t>
  </si>
  <si>
    <t>农民满意度</t>
  </si>
  <si>
    <t xml:space="preserve">  新的社会组织统战工作经费</t>
  </si>
  <si>
    <t>大力开展教育培训，分级分类建立人才库，努力造就一支政治坚定、素质优良、结构合理的新的社会阶层人士队伍。</t>
  </si>
  <si>
    <t>≦12.22万元</t>
  </si>
  <si>
    <t>开展新的社会阶层人士代表培训班</t>
  </si>
  <si>
    <t>新的社会阶层人士代表培训班</t>
  </si>
  <si>
    <t>申报省级实践创新项目</t>
  </si>
  <si>
    <t>申报成功</t>
  </si>
  <si>
    <t>申报省级实战创新项目</t>
  </si>
  <si>
    <t>开展“新伙相传”助学公益活动</t>
  </si>
  <si>
    <t>2场次</t>
  </si>
  <si>
    <t>“新伙相传”助学活动</t>
  </si>
  <si>
    <t>新的社会阶层代表人士满意度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</si>
  <si>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</si>
  <si>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</si>
  <si>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</si>
  <si>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</si>
  <si>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</si>
  <si>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</si>
  <si>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</si>
  <si>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</si>
  <si>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</si>
  <si>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</si>
  <si>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</si>
  <si>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目标1：开展民族宗教政策法规宣传活动，维护宗教领域和谐稳定；
目标2：实现乡镇商会全覆盖；
目标3：举办企业家沙龙活动；
目标4：举办党外代表人士暑期谈心活动。</t>
  </si>
  <si>
    <t>≤</t>
  </si>
  <si>
    <t>万元</t>
  </si>
  <si>
    <t>满分20分，整体支出控制在预算内得满分，每超过1%扣4分，扣完为止</t>
  </si>
  <si>
    <t>开展党外人士暑期谈心活动</t>
  </si>
  <si>
    <t>≥</t>
  </si>
  <si>
    <t>1</t>
  </si>
  <si>
    <t>满分10分，≥1次满分，未达1次0分</t>
  </si>
  <si>
    <t>开展民族宗教政策法规宣传活动</t>
  </si>
  <si>
    <t>5</t>
  </si>
  <si>
    <t>举办党外代表人士暑期谈心活动</t>
  </si>
  <si>
    <t>满分10分，≥5次满分，每少于1次扣0.5分</t>
  </si>
  <si>
    <t>实现乡镇商会全覆盖</t>
  </si>
  <si>
    <t>15</t>
  </si>
  <si>
    <t>满分5分，≥15个满分，每少于1个扣0.3分</t>
  </si>
  <si>
    <t>举办企业家沙龙活动</t>
  </si>
  <si>
    <t>8</t>
  </si>
  <si>
    <t>期</t>
  </si>
  <si>
    <t>满分5分，≥8期满分，每少于1个扣0.5分</t>
  </si>
  <si>
    <t>按时完成目标任务</t>
  </si>
  <si>
    <t>24年12月底前</t>
  </si>
  <si>
    <t>满分10分，24年12月底前完成满分，每推迟1个月，扣1分</t>
  </si>
  <si>
    <t>维护宗教领域和谐稳定</t>
  </si>
  <si>
    <t>满分10分，和谐稳定满分，未达到目标着情扣分</t>
  </si>
  <si>
    <t>提升工作质态，加强队伍建设</t>
  </si>
  <si>
    <t>提升工作质态</t>
  </si>
  <si>
    <t>满分10分，未达到目标着情扣分</t>
  </si>
  <si>
    <t>聚集“两个健康”，推动民营经济发展</t>
  </si>
  <si>
    <t>健康发展</t>
  </si>
  <si>
    <t>满分5分，未达到目标着情扣分</t>
  </si>
  <si>
    <t>促进党外代表人士政治认同</t>
  </si>
  <si>
    <t>少数民族、宗教人士满意度</t>
  </si>
  <si>
    <t>≥98%</t>
  </si>
  <si>
    <t>满分3分，满意度≥98%，满分，未达到目标着情扣分</t>
  </si>
  <si>
    <t>民营经济代表人士满意度</t>
  </si>
  <si>
    <t>满分4分，满意度≥98%，满分，未达到目标着情扣分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</si>
</sst>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4" sqref="M4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64.0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47.45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160" zoomScaleNormal="160" workbookViewId="0">
      <pane ySplit="5" topLeftCell="A19" activePane="bottomLeft" state="frozen"/>
      <selection/>
      <selection pane="bottomLeft" activeCell="G15" sqref="G15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6.55" customHeight="1" spans="1:5">
      <c r="A1" s="1"/>
      <c r="B1" s="1"/>
      <c r="C1" s="1"/>
      <c r="D1" s="1"/>
      <c r="E1" s="16" t="s">
        <v>287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29" t="s">
        <v>288</v>
      </c>
      <c r="B3" s="29"/>
      <c r="C3" s="29"/>
      <c r="D3" s="29"/>
      <c r="E3" s="30" t="s">
        <v>289</v>
      </c>
    </row>
    <row r="4" ht="33.9" customHeight="1" spans="1:5">
      <c r="A4" s="4" t="s">
        <v>290</v>
      </c>
      <c r="B4" s="4"/>
      <c r="C4" s="4" t="s">
        <v>291</v>
      </c>
      <c r="D4" s="4"/>
      <c r="E4" s="4"/>
    </row>
    <row r="5" ht="19.9" customHeight="1" spans="1:5">
      <c r="A5" s="4" t="s">
        <v>292</v>
      </c>
      <c r="B5" s="4" t="s">
        <v>160</v>
      </c>
      <c r="C5" s="4" t="s">
        <v>136</v>
      </c>
      <c r="D5" s="4" t="s">
        <v>262</v>
      </c>
      <c r="E5" s="4" t="s">
        <v>263</v>
      </c>
    </row>
    <row r="6" ht="23.1" customHeight="1" spans="1:5">
      <c r="A6" s="12" t="s">
        <v>293</v>
      </c>
      <c r="B6" s="12" t="s">
        <v>241</v>
      </c>
      <c r="C6" s="31">
        <f>SUM(C7:C15)</f>
        <v>161.14617</v>
      </c>
      <c r="D6" s="31">
        <f>SUM(D7:D15)</f>
        <v>161.14617</v>
      </c>
      <c r="E6" s="31"/>
    </row>
    <row r="7" ht="23.1" customHeight="1" spans="1:5">
      <c r="A7" s="32" t="s">
        <v>294</v>
      </c>
      <c r="B7" s="32" t="s">
        <v>295</v>
      </c>
      <c r="C7" s="33">
        <v>21.7491</v>
      </c>
      <c r="D7" s="33">
        <v>21.7491</v>
      </c>
      <c r="E7" s="33"/>
    </row>
    <row r="8" ht="23.1" customHeight="1" spans="1:5">
      <c r="A8" s="32" t="s">
        <v>296</v>
      </c>
      <c r="B8" s="32" t="s">
        <v>297</v>
      </c>
      <c r="C8" s="33">
        <v>22.506</v>
      </c>
      <c r="D8" s="33">
        <v>22.506</v>
      </c>
      <c r="E8" s="33"/>
    </row>
    <row r="9" ht="23.1" customHeight="1" spans="1:5">
      <c r="A9" s="32" t="s">
        <v>298</v>
      </c>
      <c r="B9" s="32" t="s">
        <v>299</v>
      </c>
      <c r="C9" s="33">
        <v>9.8148</v>
      </c>
      <c r="D9" s="33">
        <v>9.8148</v>
      </c>
      <c r="E9" s="33"/>
    </row>
    <row r="10" ht="23.1" customHeight="1" spans="1:5">
      <c r="A10" s="32" t="s">
        <v>300</v>
      </c>
      <c r="B10" s="32" t="s">
        <v>301</v>
      </c>
      <c r="C10" s="33">
        <f>64.8612+4.8</f>
        <v>69.6612</v>
      </c>
      <c r="D10" s="33">
        <f>64.8612+4.8</f>
        <v>69.6612</v>
      </c>
      <c r="E10" s="33"/>
    </row>
    <row r="11" ht="23.1" customHeight="1" spans="1:5">
      <c r="A11" s="32" t="s">
        <v>302</v>
      </c>
      <c r="B11" s="32" t="s">
        <v>303</v>
      </c>
      <c r="C11" s="33">
        <v>15.54912</v>
      </c>
      <c r="D11" s="33">
        <v>15.54912</v>
      </c>
      <c r="E11" s="33"/>
    </row>
    <row r="12" ht="23.1" customHeight="1" spans="1:5">
      <c r="A12" s="32" t="s">
        <v>304</v>
      </c>
      <c r="B12" s="32" t="s">
        <v>305</v>
      </c>
      <c r="C12" s="33">
        <v>0.97182</v>
      </c>
      <c r="D12" s="33">
        <v>0.97182</v>
      </c>
      <c r="E12" s="33"/>
    </row>
    <row r="13" ht="23.1" customHeight="1" spans="1:5">
      <c r="A13" s="32" t="s">
        <v>306</v>
      </c>
      <c r="B13" s="32" t="s">
        <v>307</v>
      </c>
      <c r="C13" s="33">
        <v>8.26047</v>
      </c>
      <c r="D13" s="33">
        <v>8.26047</v>
      </c>
      <c r="E13" s="33"/>
    </row>
    <row r="14" ht="23.1" customHeight="1" spans="1:5">
      <c r="A14" s="32" t="s">
        <v>308</v>
      </c>
      <c r="B14" s="32" t="s">
        <v>309</v>
      </c>
      <c r="C14" s="33">
        <v>0.97182</v>
      </c>
      <c r="D14" s="33">
        <v>0.97182</v>
      </c>
      <c r="E14" s="33"/>
    </row>
    <row r="15" ht="23.1" customHeight="1" spans="1:5">
      <c r="A15" s="32" t="s">
        <v>310</v>
      </c>
      <c r="B15" s="32" t="s">
        <v>311</v>
      </c>
      <c r="C15" s="33">
        <v>11.66184</v>
      </c>
      <c r="D15" s="33">
        <v>11.66184</v>
      </c>
      <c r="E15" s="33"/>
    </row>
    <row r="16" ht="23.1" customHeight="1" spans="1:5">
      <c r="A16" s="12" t="s">
        <v>312</v>
      </c>
      <c r="B16" s="12" t="s">
        <v>313</v>
      </c>
      <c r="C16" s="31">
        <f>SUM(C17:C25)</f>
        <v>34.602</v>
      </c>
      <c r="D16" s="31"/>
      <c r="E16" s="31">
        <f>SUM(E17:E25)</f>
        <v>34.602</v>
      </c>
    </row>
    <row r="17" ht="23.1" customHeight="1" spans="1:5">
      <c r="A17" s="32" t="s">
        <v>314</v>
      </c>
      <c r="B17" s="32" t="s">
        <v>315</v>
      </c>
      <c r="C17" s="33">
        <v>1</v>
      </c>
      <c r="D17" s="33"/>
      <c r="E17" s="33">
        <v>1</v>
      </c>
    </row>
    <row r="18" ht="23.1" customHeight="1" spans="1:5">
      <c r="A18" s="32" t="s">
        <v>316</v>
      </c>
      <c r="B18" s="32" t="s">
        <v>317</v>
      </c>
      <c r="C18" s="33">
        <v>2</v>
      </c>
      <c r="D18" s="33"/>
      <c r="E18" s="33">
        <v>2</v>
      </c>
    </row>
    <row r="19" ht="23.1" customHeight="1" spans="1:5">
      <c r="A19" s="32" t="s">
        <v>318</v>
      </c>
      <c r="B19" s="32" t="s">
        <v>319</v>
      </c>
      <c r="C19" s="33">
        <v>1</v>
      </c>
      <c r="D19" s="33"/>
      <c r="E19" s="33">
        <v>1</v>
      </c>
    </row>
    <row r="20" ht="23.1" customHeight="1" spans="1:5">
      <c r="A20" s="32" t="s">
        <v>320</v>
      </c>
      <c r="B20" s="32" t="s">
        <v>321</v>
      </c>
      <c r="C20" s="33">
        <v>1.5</v>
      </c>
      <c r="D20" s="33"/>
      <c r="E20" s="33">
        <v>1.5</v>
      </c>
    </row>
    <row r="21" ht="23.1" customHeight="1" spans="1:5">
      <c r="A21" s="32" t="s">
        <v>322</v>
      </c>
      <c r="B21" s="32" t="s">
        <v>323</v>
      </c>
      <c r="C21" s="33">
        <v>1.9</v>
      </c>
      <c r="D21" s="33"/>
      <c r="E21" s="33">
        <v>1.9</v>
      </c>
    </row>
    <row r="22" ht="23.1" customHeight="1" spans="1:5">
      <c r="A22" s="32" t="s">
        <v>324</v>
      </c>
      <c r="B22" s="32" t="s">
        <v>325</v>
      </c>
      <c r="C22" s="33">
        <v>11.892</v>
      </c>
      <c r="D22" s="33"/>
      <c r="E22" s="33">
        <v>11.892</v>
      </c>
    </row>
    <row r="23" ht="23.1" customHeight="1" spans="1:5">
      <c r="A23" s="32" t="s">
        <v>326</v>
      </c>
      <c r="B23" s="32" t="s">
        <v>327</v>
      </c>
      <c r="C23" s="33">
        <v>3.2</v>
      </c>
      <c r="D23" s="33"/>
      <c r="E23" s="33">
        <v>3.2</v>
      </c>
    </row>
    <row r="24" ht="23.1" customHeight="1" spans="1:5">
      <c r="A24" s="32" t="s">
        <v>328</v>
      </c>
      <c r="B24" s="32" t="s">
        <v>329</v>
      </c>
      <c r="C24" s="33">
        <v>2</v>
      </c>
      <c r="D24" s="33"/>
      <c r="E24" s="33">
        <v>2</v>
      </c>
    </row>
    <row r="25" ht="19.9" customHeight="1" spans="1:5">
      <c r="A25" s="34" t="s">
        <v>330</v>
      </c>
      <c r="B25" s="32" t="s">
        <v>331</v>
      </c>
      <c r="C25" s="33">
        <f>E25</f>
        <v>10.11</v>
      </c>
      <c r="D25" s="33"/>
      <c r="E25" s="33">
        <v>10.11</v>
      </c>
    </row>
    <row r="26" ht="19.9" customHeight="1" spans="1:5">
      <c r="A26" s="18" t="s">
        <v>136</v>
      </c>
      <c r="B26" s="18"/>
      <c r="C26" s="31">
        <f>E26+D26</f>
        <v>195.74817</v>
      </c>
      <c r="D26" s="31">
        <f>D6</f>
        <v>161.14617</v>
      </c>
      <c r="E26" s="31">
        <f>E16</f>
        <v>34.602</v>
      </c>
    </row>
    <row r="27" ht="14.3" customHeight="1" spans="1:5">
      <c r="A27" s="7" t="s">
        <v>286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40" zoomScaleNormal="140" workbookViewId="0">
      <selection activeCell="H8" sqref="H8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6363636363636" customWidth="1"/>
  </cols>
  <sheetData>
    <row r="1" ht="14.3" customHeight="1" spans="1:14">
      <c r="A1" s="1"/>
      <c r="M1" s="16" t="s">
        <v>332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214</v>
      </c>
      <c r="E4" s="4" t="s">
        <v>215</v>
      </c>
      <c r="F4" s="4" t="s">
        <v>240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333</v>
      </c>
      <c r="I5" s="4" t="s">
        <v>334</v>
      </c>
      <c r="J5" s="4" t="s">
        <v>335</v>
      </c>
      <c r="K5" s="4" t="s">
        <v>336</v>
      </c>
      <c r="L5" s="4" t="s">
        <v>136</v>
      </c>
      <c r="M5" s="4" t="s">
        <v>241</v>
      </c>
      <c r="N5" s="4" t="s">
        <v>337</v>
      </c>
    </row>
    <row r="6" ht="19.9" customHeight="1" spans="1:14">
      <c r="A6" s="14"/>
      <c r="B6" s="14"/>
      <c r="C6" s="14"/>
      <c r="D6" s="14"/>
      <c r="E6" s="14" t="s">
        <v>136</v>
      </c>
      <c r="F6" s="28">
        <f>F7</f>
        <v>161.14507</v>
      </c>
      <c r="G6" s="28">
        <f>G7</f>
        <v>161.14507</v>
      </c>
      <c r="H6" s="28">
        <f>H7</f>
        <v>123.73</v>
      </c>
      <c r="I6" s="28">
        <v>25.75323</v>
      </c>
      <c r="J6" s="28">
        <v>11.66184</v>
      </c>
      <c r="K6" s="28"/>
      <c r="L6" s="28"/>
      <c r="M6" s="28"/>
      <c r="N6" s="28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8">
        <f>F8</f>
        <v>161.14507</v>
      </c>
      <c r="G7" s="28">
        <f>G8</f>
        <v>161.14507</v>
      </c>
      <c r="H7" s="28">
        <f>H8</f>
        <v>123.73</v>
      </c>
      <c r="I7" s="28">
        <v>25.75323</v>
      </c>
      <c r="J7" s="28">
        <v>11.66184</v>
      </c>
      <c r="K7" s="28"/>
      <c r="L7" s="28"/>
      <c r="M7" s="28"/>
      <c r="N7" s="28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28">
        <f>SUM(F9:F14)</f>
        <v>161.14507</v>
      </c>
      <c r="G8" s="28">
        <f>SUM(G9:G14)</f>
        <v>161.14507</v>
      </c>
      <c r="H8" s="28">
        <f>H9</f>
        <v>123.73</v>
      </c>
      <c r="I8" s="28">
        <v>25.75323</v>
      </c>
      <c r="J8" s="28">
        <v>11.66184</v>
      </c>
      <c r="K8" s="28"/>
      <c r="L8" s="28"/>
      <c r="M8" s="28"/>
      <c r="N8" s="28"/>
    </row>
    <row r="9" ht="19.9" customHeight="1" spans="1:14">
      <c r="A9" s="24" t="s">
        <v>170</v>
      </c>
      <c r="B9" s="24" t="s">
        <v>173</v>
      </c>
      <c r="C9" s="24" t="s">
        <v>176</v>
      </c>
      <c r="D9" s="19" t="s">
        <v>231</v>
      </c>
      <c r="E9" s="5" t="s">
        <v>232</v>
      </c>
      <c r="F9" s="6">
        <f>G9</f>
        <v>123.73</v>
      </c>
      <c r="G9" s="6">
        <f>H9</f>
        <v>123.73</v>
      </c>
      <c r="H9" s="21">
        <v>123.73</v>
      </c>
      <c r="I9" s="21"/>
      <c r="J9" s="21"/>
      <c r="K9" s="21"/>
      <c r="L9" s="6"/>
      <c r="M9" s="21"/>
      <c r="N9" s="21"/>
    </row>
    <row r="10" ht="19.9" customHeight="1" spans="1:14">
      <c r="A10" s="24" t="s">
        <v>182</v>
      </c>
      <c r="B10" s="24" t="s">
        <v>185</v>
      </c>
      <c r="C10" s="24" t="s">
        <v>185</v>
      </c>
      <c r="D10" s="19" t="s">
        <v>231</v>
      </c>
      <c r="E10" s="5" t="s">
        <v>234</v>
      </c>
      <c r="F10" s="6">
        <v>15.54912</v>
      </c>
      <c r="G10" s="6">
        <v>15.54912</v>
      </c>
      <c r="H10" s="21"/>
      <c r="I10" s="21">
        <v>15.54912</v>
      </c>
      <c r="J10" s="21"/>
      <c r="K10" s="21"/>
      <c r="L10" s="6"/>
      <c r="M10" s="21"/>
      <c r="N10" s="21"/>
    </row>
    <row r="11" ht="19.9" customHeight="1" spans="1:14">
      <c r="A11" s="24" t="s">
        <v>182</v>
      </c>
      <c r="B11" s="24" t="s">
        <v>179</v>
      </c>
      <c r="C11" s="24" t="s">
        <v>179</v>
      </c>
      <c r="D11" s="19" t="s">
        <v>231</v>
      </c>
      <c r="E11" s="5" t="s">
        <v>235</v>
      </c>
      <c r="F11" s="6">
        <v>0.97182</v>
      </c>
      <c r="G11" s="6">
        <v>0.97182</v>
      </c>
      <c r="H11" s="21"/>
      <c r="I11" s="21">
        <v>0.97182</v>
      </c>
      <c r="J11" s="21"/>
      <c r="K11" s="21"/>
      <c r="L11" s="6"/>
      <c r="M11" s="21"/>
      <c r="N11" s="21"/>
    </row>
    <row r="12" ht="19.9" customHeight="1" spans="1:14">
      <c r="A12" s="24" t="s">
        <v>194</v>
      </c>
      <c r="B12" s="24" t="s">
        <v>197</v>
      </c>
      <c r="C12" s="24" t="s">
        <v>176</v>
      </c>
      <c r="D12" s="19" t="s">
        <v>231</v>
      </c>
      <c r="E12" s="5" t="s">
        <v>236</v>
      </c>
      <c r="F12" s="6">
        <v>8.26047</v>
      </c>
      <c r="G12" s="6">
        <v>8.26047</v>
      </c>
      <c r="H12" s="21"/>
      <c r="I12" s="21">
        <v>8.26047</v>
      </c>
      <c r="J12" s="21"/>
      <c r="K12" s="21"/>
      <c r="L12" s="6"/>
      <c r="M12" s="21"/>
      <c r="N12" s="21"/>
    </row>
    <row r="13" ht="19.9" customHeight="1" spans="1:14">
      <c r="A13" s="24" t="s">
        <v>194</v>
      </c>
      <c r="B13" s="24" t="s">
        <v>197</v>
      </c>
      <c r="C13" s="24" t="s">
        <v>202</v>
      </c>
      <c r="D13" s="19" t="s">
        <v>231</v>
      </c>
      <c r="E13" s="5" t="s">
        <v>237</v>
      </c>
      <c r="F13" s="6">
        <v>0.97182</v>
      </c>
      <c r="G13" s="6">
        <v>0.97182</v>
      </c>
      <c r="H13" s="21"/>
      <c r="I13" s="21">
        <v>0.97182</v>
      </c>
      <c r="J13" s="21"/>
      <c r="K13" s="21"/>
      <c r="L13" s="6"/>
      <c r="M13" s="21"/>
      <c r="N13" s="21"/>
    </row>
    <row r="14" ht="19.9" customHeight="1" spans="1:14">
      <c r="A14" s="24" t="s">
        <v>205</v>
      </c>
      <c r="B14" s="24" t="s">
        <v>208</v>
      </c>
      <c r="C14" s="24" t="s">
        <v>176</v>
      </c>
      <c r="D14" s="19" t="s">
        <v>231</v>
      </c>
      <c r="E14" s="5" t="s">
        <v>238</v>
      </c>
      <c r="F14" s="6">
        <v>11.66184</v>
      </c>
      <c r="G14" s="6">
        <v>11.66184</v>
      </c>
      <c r="H14" s="21"/>
      <c r="I14" s="21"/>
      <c r="J14" s="21">
        <v>11.66184</v>
      </c>
      <c r="K14" s="21"/>
      <c r="L14" s="6"/>
      <c r="M14" s="21"/>
      <c r="N14" s="21"/>
    </row>
    <row r="15" ht="14.3" customHeight="1" spans="1:5">
      <c r="A15" s="7" t="s">
        <v>286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30" zoomScaleNormal="130" workbookViewId="0">
      <selection activeCell="I17" sqref="I17"/>
    </sheetView>
  </sheetViews>
  <sheetFormatPr defaultColWidth="10" defaultRowHeight="14"/>
  <cols>
    <col min="1" max="1" width="4.20909090909091" customWidth="1"/>
    <col min="2" max="2" width="4.47272727272727" customWidth="1"/>
    <col min="3" max="3" width="4.61818181818182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7272727272727" customWidth="1"/>
    <col min="14" max="22" width="7.69090909090909" customWidth="1"/>
    <col min="23" max="23" width="9.76363636363636" customWidth="1"/>
  </cols>
  <sheetData>
    <row r="1" ht="14.3" customHeight="1" spans="1:22">
      <c r="A1" s="1"/>
      <c r="U1" s="16" t="s">
        <v>338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214</v>
      </c>
      <c r="E4" s="4" t="s">
        <v>215</v>
      </c>
      <c r="F4" s="4" t="s">
        <v>240</v>
      </c>
      <c r="G4" s="4" t="s">
        <v>339</v>
      </c>
      <c r="H4" s="4"/>
      <c r="I4" s="4"/>
      <c r="J4" s="4"/>
      <c r="K4" s="4"/>
      <c r="L4" s="4" t="s">
        <v>340</v>
      </c>
      <c r="M4" s="4"/>
      <c r="N4" s="4"/>
      <c r="O4" s="4"/>
      <c r="P4" s="4"/>
      <c r="Q4" s="4"/>
      <c r="R4" s="4" t="s">
        <v>335</v>
      </c>
      <c r="S4" s="4" t="s">
        <v>341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342</v>
      </c>
      <c r="I5" s="4" t="s">
        <v>343</v>
      </c>
      <c r="J5" s="4" t="s">
        <v>344</v>
      </c>
      <c r="K5" s="4" t="s">
        <v>345</v>
      </c>
      <c r="L5" s="4" t="s">
        <v>136</v>
      </c>
      <c r="M5" s="4" t="s">
        <v>346</v>
      </c>
      <c r="N5" s="4" t="s">
        <v>347</v>
      </c>
      <c r="O5" s="4" t="s">
        <v>348</v>
      </c>
      <c r="P5" s="4" t="s">
        <v>349</v>
      </c>
      <c r="Q5" s="4" t="s">
        <v>350</v>
      </c>
      <c r="R5" s="4"/>
      <c r="S5" s="4" t="s">
        <v>136</v>
      </c>
      <c r="T5" s="4" t="s">
        <v>351</v>
      </c>
      <c r="U5" s="4" t="s">
        <v>352</v>
      </c>
      <c r="V5" s="4" t="s">
        <v>336</v>
      </c>
    </row>
    <row r="6" ht="19.9" customHeight="1" spans="1:22">
      <c r="A6" s="14"/>
      <c r="B6" s="14"/>
      <c r="C6" s="14"/>
      <c r="D6" s="14"/>
      <c r="E6" s="14" t="s">
        <v>136</v>
      </c>
      <c r="F6" s="13">
        <f>F7</f>
        <v>161.14617</v>
      </c>
      <c r="G6" s="13">
        <f>G7</f>
        <v>123.7311</v>
      </c>
      <c r="H6" s="13">
        <f>H7</f>
        <v>69.6612</v>
      </c>
      <c r="I6" s="13">
        <v>22.506</v>
      </c>
      <c r="J6" s="13">
        <v>21.7491</v>
      </c>
      <c r="K6" s="13">
        <v>9.8148</v>
      </c>
      <c r="L6" s="13">
        <v>25.75323</v>
      </c>
      <c r="M6" s="13">
        <v>15.54912</v>
      </c>
      <c r="N6" s="13"/>
      <c r="O6" s="13">
        <v>8.26047</v>
      </c>
      <c r="P6" s="13">
        <v>0.97182</v>
      </c>
      <c r="Q6" s="13">
        <v>0.97182</v>
      </c>
      <c r="R6" s="13">
        <v>11.66184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f>F8</f>
        <v>161.14617</v>
      </c>
      <c r="G7" s="13">
        <f>G8</f>
        <v>123.7311</v>
      </c>
      <c r="H7" s="13">
        <f>H8</f>
        <v>69.6612</v>
      </c>
      <c r="I7" s="13">
        <v>22.506</v>
      </c>
      <c r="J7" s="13">
        <v>21.7491</v>
      </c>
      <c r="K7" s="13">
        <v>9.8148</v>
      </c>
      <c r="L7" s="13">
        <v>25.75323</v>
      </c>
      <c r="M7" s="13">
        <v>15.54912</v>
      </c>
      <c r="N7" s="13"/>
      <c r="O7" s="13">
        <v>8.26047</v>
      </c>
      <c r="P7" s="13">
        <v>0.97182</v>
      </c>
      <c r="Q7" s="13">
        <v>0.97182</v>
      </c>
      <c r="R7" s="13">
        <v>11.66184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f>SUM(F9:F14)</f>
        <v>161.14617</v>
      </c>
      <c r="G8" s="13">
        <f>G9</f>
        <v>123.7311</v>
      </c>
      <c r="H8" s="13">
        <f>H9</f>
        <v>69.6612</v>
      </c>
      <c r="I8" s="13">
        <v>22.506</v>
      </c>
      <c r="J8" s="13">
        <v>21.7491</v>
      </c>
      <c r="K8" s="13">
        <v>9.8148</v>
      </c>
      <c r="L8" s="13">
        <v>25.75323</v>
      </c>
      <c r="M8" s="13">
        <v>15.54912</v>
      </c>
      <c r="N8" s="13"/>
      <c r="O8" s="13">
        <v>8.26047</v>
      </c>
      <c r="P8" s="13">
        <v>0.97182</v>
      </c>
      <c r="Q8" s="13">
        <v>0.97182</v>
      </c>
      <c r="R8" s="13">
        <v>11.66184</v>
      </c>
      <c r="S8" s="13"/>
      <c r="T8" s="13"/>
      <c r="U8" s="13"/>
      <c r="V8" s="13"/>
    </row>
    <row r="9" ht="19.9" customHeight="1" spans="1:22">
      <c r="A9" s="24" t="s">
        <v>170</v>
      </c>
      <c r="B9" s="24" t="s">
        <v>173</v>
      </c>
      <c r="C9" s="24" t="s">
        <v>176</v>
      </c>
      <c r="D9" s="19" t="s">
        <v>231</v>
      </c>
      <c r="E9" s="5" t="s">
        <v>232</v>
      </c>
      <c r="F9" s="6">
        <f>G9</f>
        <v>123.7311</v>
      </c>
      <c r="G9" s="21">
        <f>H9+I9+J9+K9</f>
        <v>123.7311</v>
      </c>
      <c r="H9" s="21">
        <f>64.8612+4.8</f>
        <v>69.6612</v>
      </c>
      <c r="I9" s="21">
        <v>22.506</v>
      </c>
      <c r="J9" s="21">
        <v>21.7491</v>
      </c>
      <c r="K9" s="21">
        <v>9.8148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19.9" customHeight="1" spans="1:22">
      <c r="A10" s="24" t="s">
        <v>182</v>
      </c>
      <c r="B10" s="24" t="s">
        <v>185</v>
      </c>
      <c r="C10" s="24" t="s">
        <v>185</v>
      </c>
      <c r="D10" s="19" t="s">
        <v>231</v>
      </c>
      <c r="E10" s="5" t="s">
        <v>234</v>
      </c>
      <c r="F10" s="6">
        <v>15.54912</v>
      </c>
      <c r="G10" s="21"/>
      <c r="H10" s="21"/>
      <c r="I10" s="21"/>
      <c r="J10" s="21"/>
      <c r="K10" s="21"/>
      <c r="L10" s="6">
        <v>15.54912</v>
      </c>
      <c r="M10" s="21">
        <v>15.54912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4" t="s">
        <v>182</v>
      </c>
      <c r="B11" s="24" t="s">
        <v>179</v>
      </c>
      <c r="C11" s="24" t="s">
        <v>179</v>
      </c>
      <c r="D11" s="19" t="s">
        <v>231</v>
      </c>
      <c r="E11" s="5" t="s">
        <v>235</v>
      </c>
      <c r="F11" s="6">
        <v>0.97182</v>
      </c>
      <c r="G11" s="21"/>
      <c r="H11" s="21"/>
      <c r="I11" s="21"/>
      <c r="J11" s="21"/>
      <c r="K11" s="21"/>
      <c r="L11" s="6">
        <v>0.97182</v>
      </c>
      <c r="M11" s="21"/>
      <c r="N11" s="21"/>
      <c r="O11" s="21"/>
      <c r="P11" s="21"/>
      <c r="Q11" s="21">
        <v>0.97182</v>
      </c>
      <c r="R11" s="21"/>
      <c r="S11" s="6"/>
      <c r="T11" s="21"/>
      <c r="U11" s="21"/>
      <c r="V11" s="21"/>
    </row>
    <row r="12" ht="19.9" customHeight="1" spans="1:22">
      <c r="A12" s="24" t="s">
        <v>194</v>
      </c>
      <c r="B12" s="24" t="s">
        <v>197</v>
      </c>
      <c r="C12" s="24" t="s">
        <v>176</v>
      </c>
      <c r="D12" s="19" t="s">
        <v>231</v>
      </c>
      <c r="E12" s="5" t="s">
        <v>236</v>
      </c>
      <c r="F12" s="6">
        <v>8.26047</v>
      </c>
      <c r="G12" s="21"/>
      <c r="H12" s="21"/>
      <c r="I12" s="21"/>
      <c r="J12" s="21"/>
      <c r="K12" s="21"/>
      <c r="L12" s="6">
        <v>8.26047</v>
      </c>
      <c r="M12" s="21"/>
      <c r="N12" s="21"/>
      <c r="O12" s="21">
        <v>8.26047</v>
      </c>
      <c r="P12" s="21"/>
      <c r="Q12" s="21"/>
      <c r="R12" s="21"/>
      <c r="S12" s="6"/>
      <c r="T12" s="21"/>
      <c r="U12" s="21"/>
      <c r="V12" s="21"/>
    </row>
    <row r="13" ht="19.9" customHeight="1" spans="1:22">
      <c r="A13" s="24" t="s">
        <v>194</v>
      </c>
      <c r="B13" s="24" t="s">
        <v>197</v>
      </c>
      <c r="C13" s="24" t="s">
        <v>202</v>
      </c>
      <c r="D13" s="19" t="s">
        <v>231</v>
      </c>
      <c r="E13" s="5" t="s">
        <v>237</v>
      </c>
      <c r="F13" s="6">
        <v>0.97182</v>
      </c>
      <c r="G13" s="21"/>
      <c r="H13" s="21"/>
      <c r="I13" s="21"/>
      <c r="J13" s="21"/>
      <c r="K13" s="21"/>
      <c r="L13" s="6">
        <v>0.97182</v>
      </c>
      <c r="M13" s="21"/>
      <c r="N13" s="21"/>
      <c r="O13" s="21"/>
      <c r="P13" s="21">
        <v>0.97182</v>
      </c>
      <c r="Q13" s="21"/>
      <c r="R13" s="21"/>
      <c r="S13" s="6"/>
      <c r="T13" s="21"/>
      <c r="U13" s="21"/>
      <c r="V13" s="21"/>
    </row>
    <row r="14" ht="19.9" customHeight="1" spans="1:22">
      <c r="A14" s="24" t="s">
        <v>205</v>
      </c>
      <c r="B14" s="24" t="s">
        <v>208</v>
      </c>
      <c r="C14" s="24" t="s">
        <v>176</v>
      </c>
      <c r="D14" s="19" t="s">
        <v>231</v>
      </c>
      <c r="E14" s="5" t="s">
        <v>238</v>
      </c>
      <c r="F14" s="6">
        <v>11.66184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11.66184</v>
      </c>
      <c r="S14" s="6"/>
      <c r="T14" s="21"/>
      <c r="U14" s="21"/>
      <c r="V14" s="21"/>
    </row>
    <row r="15" ht="14.3" customHeight="1" spans="1:6">
      <c r="A15" s="7" t="s">
        <v>286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8" sqref="F18"/>
    </sheetView>
  </sheetViews>
  <sheetFormatPr defaultColWidth="10" defaultRowHeight="14"/>
  <cols>
    <col min="1" max="1" width="4.34545454545455" customWidth="1"/>
    <col min="2" max="2" width="4.7545454545454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14.3" customHeight="1" spans="1:11">
      <c r="A1" s="1"/>
      <c r="K1" s="16" t="s">
        <v>353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214</v>
      </c>
      <c r="E4" s="4" t="s">
        <v>215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19.9" customHeight="1" spans="1:11">
      <c r="A9" s="24"/>
      <c r="B9" s="24"/>
      <c r="C9" s="24"/>
      <c r="D9" s="19"/>
      <c r="E9" s="5"/>
      <c r="F9" s="6"/>
      <c r="G9" s="21"/>
      <c r="H9" s="21"/>
      <c r="I9" s="21"/>
      <c r="J9" s="21"/>
      <c r="K9" s="21"/>
    </row>
    <row r="10" ht="14.3" customHeight="1" spans="1:5">
      <c r="A10" s="7" t="s">
        <v>286</v>
      </c>
      <c r="B10" s="7"/>
      <c r="C10" s="7"/>
      <c r="D10" s="7"/>
      <c r="E10" s="7"/>
    </row>
    <row r="11" ht="30" customHeight="1" spans="1:11">
      <c r="A11" s="22" t="s">
        <v>360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</sheetData>
  <mergeCells count="14">
    <mergeCell ref="A2:K2"/>
    <mergeCell ref="A3:I3"/>
    <mergeCell ref="J3:K3"/>
    <mergeCell ref="A4:C4"/>
    <mergeCell ref="A10:E10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N22" sqref="N22"/>
    </sheetView>
  </sheetViews>
  <sheetFormatPr defaultColWidth="10" defaultRowHeight="14"/>
  <cols>
    <col min="1" max="1" width="4.20909090909091" customWidth="1"/>
    <col min="2" max="2" width="4.34545454545455" customWidth="1"/>
    <col min="3" max="3" width="4.88181818181818" customWidth="1"/>
    <col min="4" max="4" width="9.76363636363636" customWidth="1"/>
    <col min="5" max="5" width="20.0818181818182" customWidth="1"/>
    <col min="6" max="18" width="7.69090909090909" customWidth="1"/>
    <col min="19" max="19" width="9.76363636363636" customWidth="1"/>
  </cols>
  <sheetData>
    <row r="1" ht="14.3" customHeight="1" spans="1:18">
      <c r="A1" s="1"/>
      <c r="Q1" s="16" t="s">
        <v>361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214</v>
      </c>
      <c r="E4" s="4" t="s">
        <v>215</v>
      </c>
      <c r="F4" s="4" t="s">
        <v>354</v>
      </c>
      <c r="G4" s="4" t="s">
        <v>362</v>
      </c>
      <c r="H4" s="4" t="s">
        <v>363</v>
      </c>
      <c r="I4" s="4" t="s">
        <v>364</v>
      </c>
      <c r="J4" s="4" t="s">
        <v>365</v>
      </c>
      <c r="K4" s="4" t="s">
        <v>366</v>
      </c>
      <c r="L4" s="4" t="s">
        <v>367</v>
      </c>
      <c r="M4" s="4" t="s">
        <v>368</v>
      </c>
      <c r="N4" s="4" t="s">
        <v>356</v>
      </c>
      <c r="O4" s="4" t="s">
        <v>369</v>
      </c>
      <c r="P4" s="4" t="s">
        <v>370</v>
      </c>
      <c r="Q4" s="4" t="s">
        <v>357</v>
      </c>
      <c r="R4" s="4" t="s">
        <v>359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4"/>
      <c r="B9" s="24"/>
      <c r="C9" s="24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4.3" customHeight="1" spans="1:5">
      <c r="A10" s="7" t="s">
        <v>286</v>
      </c>
      <c r="B10" s="7"/>
      <c r="C10" s="7"/>
      <c r="D10" s="7"/>
      <c r="E10" s="7"/>
    </row>
    <row r="12" ht="33" customHeight="1" spans="1:18">
      <c r="A12" s="22" t="s">
        <v>360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</sheetData>
  <mergeCells count="22">
    <mergeCell ref="Q1:R1"/>
    <mergeCell ref="A2:R2"/>
    <mergeCell ref="A3:P3"/>
    <mergeCell ref="Q3:R3"/>
    <mergeCell ref="A4:C4"/>
    <mergeCell ref="A10:E10"/>
    <mergeCell ref="A12:R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50" zoomScaleNormal="150" workbookViewId="0">
      <selection activeCell="F15" sqref="F15"/>
    </sheetView>
  </sheetViews>
  <sheetFormatPr defaultColWidth="10" defaultRowHeight="14"/>
  <cols>
    <col min="1" max="1" width="3.66363636363636" customWidth="1"/>
    <col min="2" max="2" width="3.93636363636364" customWidth="1"/>
    <col min="3" max="3" width="4.06363636363636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1" width="9.76363636363636" customWidth="1"/>
  </cols>
  <sheetData>
    <row r="1" ht="14.3" customHeight="1" spans="1:20">
      <c r="A1" s="1"/>
      <c r="S1" s="16" t="s">
        <v>371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354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372</v>
      </c>
      <c r="I5" s="4" t="s">
        <v>373</v>
      </c>
      <c r="J5" s="4" t="s">
        <v>374</v>
      </c>
      <c r="K5" s="4" t="s">
        <v>375</v>
      </c>
      <c r="L5" s="4" t="s">
        <v>376</v>
      </c>
      <c r="M5" s="4" t="s">
        <v>377</v>
      </c>
      <c r="N5" s="4" t="s">
        <v>378</v>
      </c>
      <c r="O5" s="4" t="s">
        <v>379</v>
      </c>
      <c r="P5" s="4" t="s">
        <v>380</v>
      </c>
      <c r="Q5" s="4" t="s">
        <v>381</v>
      </c>
      <c r="R5" s="4" t="s">
        <v>136</v>
      </c>
      <c r="S5" s="4" t="s">
        <v>313</v>
      </c>
      <c r="T5" s="4" t="s">
        <v>337</v>
      </c>
    </row>
    <row r="6" ht="19.9" customHeight="1" spans="1:20">
      <c r="A6" s="14"/>
      <c r="B6" s="14"/>
      <c r="C6" s="14"/>
      <c r="D6" s="14"/>
      <c r="E6" s="14" t="s">
        <v>136</v>
      </c>
      <c r="F6" s="28">
        <f>F7</f>
        <v>34.602</v>
      </c>
      <c r="G6" s="28">
        <f>SUM(H6:Q6)</f>
        <v>34.602</v>
      </c>
      <c r="H6" s="28">
        <v>17.892</v>
      </c>
      <c r="I6" s="28">
        <v>1.5</v>
      </c>
      <c r="J6" s="28">
        <v>1.9</v>
      </c>
      <c r="K6" s="28"/>
      <c r="L6" s="28"/>
      <c r="M6" s="28">
        <v>3.2</v>
      </c>
      <c r="N6" s="28"/>
      <c r="O6" s="28"/>
      <c r="P6" s="28"/>
      <c r="Q6" s="28">
        <f>Q7</f>
        <v>10.11</v>
      </c>
      <c r="R6" s="28"/>
      <c r="S6" s="28"/>
      <c r="T6" s="28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8">
        <f>F8</f>
        <v>34.602</v>
      </c>
      <c r="G7" s="28">
        <f>SUM(H7:Q7)</f>
        <v>34.602</v>
      </c>
      <c r="H7" s="28">
        <v>17.892</v>
      </c>
      <c r="I7" s="28">
        <v>1.5</v>
      </c>
      <c r="J7" s="28">
        <v>1.9</v>
      </c>
      <c r="K7" s="28"/>
      <c r="L7" s="28"/>
      <c r="M7" s="28">
        <v>3.2</v>
      </c>
      <c r="N7" s="28"/>
      <c r="O7" s="28"/>
      <c r="P7" s="28"/>
      <c r="Q7" s="28">
        <f>Q8</f>
        <v>10.11</v>
      </c>
      <c r="R7" s="28"/>
      <c r="S7" s="28"/>
      <c r="T7" s="28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28">
        <f>F9</f>
        <v>34.602</v>
      </c>
      <c r="G8" s="28">
        <f>SUM(H8:Q8)</f>
        <v>34.602</v>
      </c>
      <c r="H8" s="28">
        <v>17.892</v>
      </c>
      <c r="I8" s="28">
        <v>1.5</v>
      </c>
      <c r="J8" s="28">
        <v>1.9</v>
      </c>
      <c r="K8" s="28"/>
      <c r="L8" s="28"/>
      <c r="M8" s="28">
        <v>3.2</v>
      </c>
      <c r="N8" s="28"/>
      <c r="O8" s="28"/>
      <c r="P8" s="28"/>
      <c r="Q8" s="28">
        <f>Q9</f>
        <v>10.11</v>
      </c>
      <c r="R8" s="28"/>
      <c r="S8" s="28"/>
      <c r="T8" s="28"/>
    </row>
    <row r="9" ht="19.9" customHeight="1" spans="1:20">
      <c r="A9" s="24" t="s">
        <v>170</v>
      </c>
      <c r="B9" s="24" t="s">
        <v>173</v>
      </c>
      <c r="C9" s="24" t="s">
        <v>176</v>
      </c>
      <c r="D9" s="19" t="s">
        <v>231</v>
      </c>
      <c r="E9" s="5" t="s">
        <v>232</v>
      </c>
      <c r="F9" s="6">
        <f>G9</f>
        <v>34.602</v>
      </c>
      <c r="G9" s="21">
        <f>SUM(H9:Q9)</f>
        <v>34.602</v>
      </c>
      <c r="H9" s="21">
        <v>17.892</v>
      </c>
      <c r="I9" s="21">
        <v>1.5</v>
      </c>
      <c r="J9" s="21">
        <v>1.9</v>
      </c>
      <c r="K9" s="21"/>
      <c r="L9" s="21"/>
      <c r="M9" s="21">
        <v>3.2</v>
      </c>
      <c r="N9" s="21"/>
      <c r="O9" s="21"/>
      <c r="P9" s="21"/>
      <c r="Q9" s="21">
        <v>10.11</v>
      </c>
      <c r="R9" s="21"/>
      <c r="S9" s="21"/>
      <c r="T9" s="21"/>
    </row>
    <row r="10" ht="19.9" customHeight="1" spans="1:6">
      <c r="A10" s="7" t="s">
        <v>286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50" zoomScaleNormal="150" topLeftCell="E1" workbookViewId="0">
      <selection activeCell="F7" sqref="F7"/>
    </sheetView>
  </sheetViews>
  <sheetFormatPr defaultColWidth="10" defaultRowHeight="14"/>
  <cols>
    <col min="1" max="1" width="4.47272727272727" customWidth="1"/>
    <col min="2" max="3" width="4.61818181818182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6363636363636" customWidth="1"/>
  </cols>
  <sheetData>
    <row r="1" ht="12.05" customHeight="1" spans="1:33">
      <c r="A1" s="1"/>
      <c r="F1" s="1"/>
      <c r="AF1" s="16" t="s">
        <v>382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214</v>
      </c>
      <c r="E4" s="4" t="s">
        <v>215</v>
      </c>
      <c r="F4" s="4" t="s">
        <v>383</v>
      </c>
      <c r="G4" s="4" t="s">
        <v>384</v>
      </c>
      <c r="H4" s="4" t="s">
        <v>385</v>
      </c>
      <c r="I4" s="4" t="s">
        <v>386</v>
      </c>
      <c r="J4" s="4" t="s">
        <v>387</v>
      </c>
      <c r="K4" s="4" t="s">
        <v>388</v>
      </c>
      <c r="L4" s="4" t="s">
        <v>389</v>
      </c>
      <c r="M4" s="4" t="s">
        <v>390</v>
      </c>
      <c r="N4" s="4" t="s">
        <v>391</v>
      </c>
      <c r="O4" s="4" t="s">
        <v>392</v>
      </c>
      <c r="P4" s="4" t="s">
        <v>393</v>
      </c>
      <c r="Q4" s="4" t="s">
        <v>378</v>
      </c>
      <c r="R4" s="4" t="s">
        <v>380</v>
      </c>
      <c r="S4" s="4" t="s">
        <v>394</v>
      </c>
      <c r="T4" s="4" t="s">
        <v>373</v>
      </c>
      <c r="U4" s="4" t="s">
        <v>374</v>
      </c>
      <c r="V4" s="4" t="s">
        <v>377</v>
      </c>
      <c r="W4" s="4" t="s">
        <v>395</v>
      </c>
      <c r="X4" s="4" t="s">
        <v>396</v>
      </c>
      <c r="Y4" s="4" t="s">
        <v>397</v>
      </c>
      <c r="Z4" s="4" t="s">
        <v>398</v>
      </c>
      <c r="AA4" s="4" t="s">
        <v>376</v>
      </c>
      <c r="AB4" s="4" t="s">
        <v>399</v>
      </c>
      <c r="AC4" s="4" t="s">
        <v>400</v>
      </c>
      <c r="AD4" s="4" t="s">
        <v>379</v>
      </c>
      <c r="AE4" s="4" t="s">
        <v>401</v>
      </c>
      <c r="AF4" s="4" t="s">
        <v>402</v>
      </c>
      <c r="AG4" s="4" t="s">
        <v>381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7"/>
      <c r="C6" s="27"/>
      <c r="D6" s="5"/>
      <c r="E6" s="5" t="s">
        <v>136</v>
      </c>
      <c r="F6" s="28">
        <f>F7</f>
        <v>34.602</v>
      </c>
      <c r="G6" s="28">
        <v>2</v>
      </c>
      <c r="H6" s="28">
        <v>2</v>
      </c>
      <c r="I6" s="28"/>
      <c r="J6" s="28"/>
      <c r="K6" s="28"/>
      <c r="L6" s="28"/>
      <c r="M6" s="28">
        <v>1</v>
      </c>
      <c r="N6" s="28"/>
      <c r="O6" s="28"/>
      <c r="P6" s="28">
        <v>1</v>
      </c>
      <c r="Q6" s="28"/>
      <c r="R6" s="28"/>
      <c r="S6" s="28"/>
      <c r="T6" s="28">
        <v>1.5</v>
      </c>
      <c r="U6" s="28">
        <v>1.9</v>
      </c>
      <c r="V6" s="28">
        <v>3.2</v>
      </c>
      <c r="W6" s="28"/>
      <c r="X6" s="28"/>
      <c r="Y6" s="28"/>
      <c r="Z6" s="28"/>
      <c r="AA6" s="28"/>
      <c r="AB6" s="28"/>
      <c r="AC6" s="28"/>
      <c r="AD6" s="28"/>
      <c r="AE6" s="28">
        <v>11.892</v>
      </c>
      <c r="AF6" s="28"/>
      <c r="AG6" s="28">
        <v>10.11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8">
        <f>F8</f>
        <v>34.602</v>
      </c>
      <c r="G7" s="28">
        <v>2</v>
      </c>
      <c r="H7" s="28">
        <v>2</v>
      </c>
      <c r="I7" s="28"/>
      <c r="J7" s="28"/>
      <c r="K7" s="28"/>
      <c r="L7" s="28"/>
      <c r="M7" s="28">
        <v>1</v>
      </c>
      <c r="N7" s="28"/>
      <c r="O7" s="28"/>
      <c r="P7" s="28">
        <v>1</v>
      </c>
      <c r="Q7" s="28"/>
      <c r="R7" s="28"/>
      <c r="S7" s="28"/>
      <c r="T7" s="28">
        <v>1.5</v>
      </c>
      <c r="U7" s="28">
        <v>1.9</v>
      </c>
      <c r="V7" s="28">
        <v>3.2</v>
      </c>
      <c r="W7" s="28"/>
      <c r="X7" s="28"/>
      <c r="Y7" s="28"/>
      <c r="Z7" s="28"/>
      <c r="AA7" s="28"/>
      <c r="AB7" s="28"/>
      <c r="AC7" s="28"/>
      <c r="AD7" s="28"/>
      <c r="AE7" s="28">
        <v>11.892</v>
      </c>
      <c r="AF7" s="28"/>
      <c r="AG7" s="28">
        <v>10.11</v>
      </c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28">
        <f>F9</f>
        <v>34.602</v>
      </c>
      <c r="G8" s="28">
        <v>2</v>
      </c>
      <c r="H8" s="28">
        <v>2</v>
      </c>
      <c r="I8" s="28"/>
      <c r="J8" s="28"/>
      <c r="K8" s="28"/>
      <c r="L8" s="28"/>
      <c r="M8" s="28">
        <v>1</v>
      </c>
      <c r="N8" s="28"/>
      <c r="O8" s="28"/>
      <c r="P8" s="28">
        <v>1</v>
      </c>
      <c r="Q8" s="28"/>
      <c r="R8" s="28"/>
      <c r="S8" s="28"/>
      <c r="T8" s="28">
        <v>1.5</v>
      </c>
      <c r="U8" s="28">
        <v>1.9</v>
      </c>
      <c r="V8" s="28">
        <v>3.2</v>
      </c>
      <c r="W8" s="28"/>
      <c r="X8" s="28"/>
      <c r="Y8" s="28"/>
      <c r="Z8" s="28"/>
      <c r="AA8" s="28"/>
      <c r="AB8" s="28"/>
      <c r="AC8" s="28"/>
      <c r="AD8" s="28"/>
      <c r="AE8" s="28">
        <v>11.892</v>
      </c>
      <c r="AF8" s="28"/>
      <c r="AG8" s="28">
        <v>10.11</v>
      </c>
    </row>
    <row r="9" ht="19.9" customHeight="1" spans="1:33">
      <c r="A9" s="24" t="s">
        <v>170</v>
      </c>
      <c r="B9" s="24" t="s">
        <v>173</v>
      </c>
      <c r="C9" s="24" t="s">
        <v>176</v>
      </c>
      <c r="D9" s="19" t="s">
        <v>231</v>
      </c>
      <c r="E9" s="5" t="s">
        <v>232</v>
      </c>
      <c r="F9" s="21">
        <f>SUM(G9:AG9)</f>
        <v>34.602</v>
      </c>
      <c r="G9" s="21">
        <v>2</v>
      </c>
      <c r="H9" s="21">
        <v>2</v>
      </c>
      <c r="I9" s="21"/>
      <c r="J9" s="21"/>
      <c r="K9" s="21"/>
      <c r="L9" s="21"/>
      <c r="M9" s="21">
        <v>1</v>
      </c>
      <c r="N9" s="21"/>
      <c r="O9" s="21"/>
      <c r="P9" s="21">
        <v>1</v>
      </c>
      <c r="Q9" s="21"/>
      <c r="R9" s="21"/>
      <c r="S9" s="21"/>
      <c r="T9" s="21">
        <v>1.5</v>
      </c>
      <c r="U9" s="21">
        <v>1.9</v>
      </c>
      <c r="V9" s="21">
        <v>3.2</v>
      </c>
      <c r="W9" s="21"/>
      <c r="X9" s="21"/>
      <c r="Y9" s="21"/>
      <c r="Z9" s="21"/>
      <c r="AA9" s="21"/>
      <c r="AB9" s="21"/>
      <c r="AC9" s="21"/>
      <c r="AD9" s="21"/>
      <c r="AE9" s="21">
        <v>11.892</v>
      </c>
      <c r="AF9" s="21"/>
      <c r="AG9" s="21">
        <v>10.11</v>
      </c>
    </row>
    <row r="10" ht="14.3" customHeight="1" spans="1:5">
      <c r="A10" s="7" t="s">
        <v>286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</cols>
  <sheetData>
    <row r="1" ht="14.3" customHeight="1" spans="1:8">
      <c r="A1" s="1"/>
      <c r="G1" s="16" t="s">
        <v>403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404</v>
      </c>
      <c r="B4" s="4" t="s">
        <v>405</v>
      </c>
      <c r="C4" s="4" t="s">
        <v>406</v>
      </c>
      <c r="D4" s="4" t="s">
        <v>407</v>
      </c>
      <c r="E4" s="4" t="s">
        <v>408</v>
      </c>
      <c r="F4" s="4"/>
      <c r="G4" s="4"/>
      <c r="H4" s="4" t="s">
        <v>409</v>
      </c>
    </row>
    <row r="5" ht="22.6" customHeight="1" spans="1:8">
      <c r="A5" s="4"/>
      <c r="B5" s="4"/>
      <c r="C5" s="4"/>
      <c r="D5" s="4"/>
      <c r="E5" s="4" t="s">
        <v>138</v>
      </c>
      <c r="F5" s="4" t="s">
        <v>410</v>
      </c>
      <c r="G5" s="4" t="s">
        <v>411</v>
      </c>
      <c r="H5" s="4"/>
    </row>
    <row r="6" ht="19.9" customHeight="1" spans="1:8">
      <c r="A6" s="14"/>
      <c r="B6" s="14" t="s">
        <v>136</v>
      </c>
      <c r="C6" s="13">
        <v>3.2</v>
      </c>
      <c r="D6" s="13"/>
      <c r="E6" s="13"/>
      <c r="F6" s="13"/>
      <c r="G6" s="13"/>
      <c r="H6" s="13">
        <v>3.2</v>
      </c>
    </row>
    <row r="7" ht="19.9" customHeight="1" spans="1:8">
      <c r="A7" s="12" t="s">
        <v>154</v>
      </c>
      <c r="B7" s="12" t="s">
        <v>4</v>
      </c>
      <c r="C7" s="13">
        <v>3.2</v>
      </c>
      <c r="D7" s="13"/>
      <c r="E7" s="13"/>
      <c r="F7" s="13"/>
      <c r="G7" s="13"/>
      <c r="H7" s="13">
        <v>3.2</v>
      </c>
    </row>
    <row r="8" ht="19.9" customHeight="1" spans="1:8">
      <c r="A8" s="19" t="s">
        <v>155</v>
      </c>
      <c r="B8" s="19" t="s">
        <v>156</v>
      </c>
      <c r="C8" s="21">
        <v>3.2</v>
      </c>
      <c r="D8" s="21"/>
      <c r="E8" s="6"/>
      <c r="F8" s="21"/>
      <c r="G8" s="21"/>
      <c r="H8" s="21">
        <v>3.2</v>
      </c>
    </row>
    <row r="9" ht="14.3" customHeight="1" spans="1:3">
      <c r="A9" s="7" t="s">
        <v>286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H14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</cols>
  <sheetData>
    <row r="1" ht="14.3" customHeight="1" spans="1:8">
      <c r="A1" s="1"/>
      <c r="G1" s="16" t="s">
        <v>412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413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4.1" customHeight="1" spans="1:8">
      <c r="A6" s="4"/>
      <c r="B6" s="4"/>
      <c r="C6" s="4"/>
      <c r="D6" s="4"/>
      <c r="E6" s="4" t="s">
        <v>241</v>
      </c>
      <c r="F6" s="4" t="s">
        <v>225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286</v>
      </c>
      <c r="B13" s="7"/>
      <c r="C13" s="7"/>
    </row>
    <row r="14" ht="27" customHeight="1" spans="1:8">
      <c r="A14" s="22" t="s">
        <v>414</v>
      </c>
      <c r="B14" s="22"/>
      <c r="C14" s="22"/>
      <c r="D14" s="22"/>
      <c r="E14" s="22"/>
      <c r="F14" s="22"/>
      <c r="G14" s="22"/>
      <c r="H14" s="22"/>
    </row>
  </sheetData>
  <mergeCells count="13">
    <mergeCell ref="G1:H1"/>
    <mergeCell ref="A2:H2"/>
    <mergeCell ref="A3:G3"/>
    <mergeCell ref="D4:G4"/>
    <mergeCell ref="E5:F5"/>
    <mergeCell ref="A13:C13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21" sqref="L2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4.3" customHeight="1" spans="1:20">
      <c r="A1" s="1"/>
      <c r="S1" s="16" t="s">
        <v>415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19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4.3" customHeight="1" spans="1:6">
      <c r="A10" s="7" t="s">
        <v>286</v>
      </c>
      <c r="B10" s="7"/>
      <c r="C10" s="7"/>
      <c r="D10" s="7"/>
      <c r="E10" s="7"/>
      <c r="F10" s="7"/>
    </row>
    <row r="11" ht="28" customHeight="1" spans="1:20">
      <c r="A11" s="22" t="s">
        <v>414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</sheetData>
  <mergeCells count="24">
    <mergeCell ref="S1:T1"/>
    <mergeCell ref="A2:Q2"/>
    <mergeCell ref="A3:R3"/>
    <mergeCell ref="S3:T3"/>
    <mergeCell ref="A4:C4"/>
    <mergeCell ref="A10:F10"/>
    <mergeCell ref="A11:T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1" t="s">
        <v>6</v>
      </c>
      <c r="C3" s="51"/>
    </row>
    <row r="4" ht="28.45" customHeight="1" spans="2:3">
      <c r="B4" s="52">
        <v>1</v>
      </c>
      <c r="C4" s="53" t="s">
        <v>7</v>
      </c>
    </row>
    <row r="5" ht="28.45" customHeight="1" spans="2:3">
      <c r="B5" s="52">
        <v>2</v>
      </c>
      <c r="C5" s="54" t="s">
        <v>8</v>
      </c>
    </row>
    <row r="6" ht="28.45" customHeight="1" spans="2:3">
      <c r="B6" s="52">
        <v>3</v>
      </c>
      <c r="C6" s="53" t="s">
        <v>9</v>
      </c>
    </row>
    <row r="7" ht="28.45" customHeight="1" spans="2:3">
      <c r="B7" s="52">
        <v>4</v>
      </c>
      <c r="C7" s="53" t="s">
        <v>10</v>
      </c>
    </row>
    <row r="8" ht="28.45" customHeight="1" spans="2:3">
      <c r="B8" s="52">
        <v>5</v>
      </c>
      <c r="C8" s="53" t="s">
        <v>11</v>
      </c>
    </row>
    <row r="9" ht="28.45" customHeight="1" spans="2:3">
      <c r="B9" s="52">
        <v>6</v>
      </c>
      <c r="C9" s="53" t="s">
        <v>12</v>
      </c>
    </row>
    <row r="10" ht="28.45" customHeight="1" spans="2:3">
      <c r="B10" s="52">
        <v>7</v>
      </c>
      <c r="C10" s="53" t="s">
        <v>13</v>
      </c>
    </row>
    <row r="11" ht="28.45" customHeight="1" spans="2:3">
      <c r="B11" s="52">
        <v>8</v>
      </c>
      <c r="C11" s="53" t="s">
        <v>14</v>
      </c>
    </row>
    <row r="12" ht="28.45" customHeight="1" spans="2:3">
      <c r="B12" s="52">
        <v>9</v>
      </c>
      <c r="C12" s="53" t="s">
        <v>15</v>
      </c>
    </row>
    <row r="13" ht="28.45" customHeight="1" spans="2:3">
      <c r="B13" s="52">
        <v>10</v>
      </c>
      <c r="C13" s="53" t="s">
        <v>16</v>
      </c>
    </row>
    <row r="14" ht="28.45" customHeight="1" spans="2:3">
      <c r="B14" s="52">
        <v>11</v>
      </c>
      <c r="C14" s="53" t="s">
        <v>17</v>
      </c>
    </row>
    <row r="15" ht="28.45" customHeight="1" spans="2:3">
      <c r="B15" s="52">
        <v>12</v>
      </c>
      <c r="C15" s="53" t="s">
        <v>18</v>
      </c>
    </row>
    <row r="16" ht="28.45" customHeight="1" spans="2:3">
      <c r="B16" s="52">
        <v>13</v>
      </c>
      <c r="C16" s="53" t="s">
        <v>19</v>
      </c>
    </row>
    <row r="17" ht="28.45" customHeight="1" spans="2:3">
      <c r="B17" s="52">
        <v>14</v>
      </c>
      <c r="C17" s="53" t="s">
        <v>20</v>
      </c>
    </row>
    <row r="18" ht="28.45" customHeight="1" spans="2:3">
      <c r="B18" s="52">
        <v>15</v>
      </c>
      <c r="C18" s="53" t="s">
        <v>21</v>
      </c>
    </row>
    <row r="19" ht="28.45" customHeight="1" spans="2:3">
      <c r="B19" s="52">
        <v>16</v>
      </c>
      <c r="C19" s="53" t="s">
        <v>22</v>
      </c>
    </row>
    <row r="20" ht="28.45" customHeight="1" spans="2:3">
      <c r="B20" s="52">
        <v>17</v>
      </c>
      <c r="C20" s="53" t="s">
        <v>23</v>
      </c>
    </row>
    <row r="21" ht="28.45" customHeight="1" spans="2:3">
      <c r="B21" s="52">
        <v>18</v>
      </c>
      <c r="C21" s="53" t="s">
        <v>24</v>
      </c>
    </row>
    <row r="22" ht="28.45" customHeight="1" spans="2:3">
      <c r="B22" s="52">
        <v>19</v>
      </c>
      <c r="C22" s="53" t="s">
        <v>25</v>
      </c>
    </row>
    <row r="23" ht="28.45" customHeight="1" spans="2:3">
      <c r="B23" s="52">
        <v>20</v>
      </c>
      <c r="C23" s="53" t="s">
        <v>26</v>
      </c>
    </row>
    <row r="24" ht="28.45" customHeight="1" spans="2:3">
      <c r="B24" s="52">
        <v>21</v>
      </c>
      <c r="C24" s="53" t="s">
        <v>27</v>
      </c>
    </row>
    <row r="25" ht="28.45" customHeight="1" spans="2:3">
      <c r="B25" s="52">
        <v>22</v>
      </c>
      <c r="C25" s="53" t="s">
        <v>28</v>
      </c>
    </row>
    <row r="26" ht="28.4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6" sqref="K26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6363636363636" customWidth="1"/>
  </cols>
  <sheetData>
    <row r="1" ht="14.3" customHeight="1" spans="1:20">
      <c r="A1" s="1"/>
      <c r="S1" s="16" t="s">
        <v>416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240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225</v>
      </c>
      <c r="K5" s="4" t="s">
        <v>136</v>
      </c>
      <c r="L5" s="4" t="s">
        <v>244</v>
      </c>
      <c r="M5" s="4" t="s">
        <v>245</v>
      </c>
      <c r="N5" s="4" t="s">
        <v>227</v>
      </c>
      <c r="O5" s="4" t="s">
        <v>246</v>
      </c>
      <c r="P5" s="4" t="s">
        <v>247</v>
      </c>
      <c r="Q5" s="4" t="s">
        <v>248</v>
      </c>
      <c r="R5" s="4" t="s">
        <v>223</v>
      </c>
      <c r="S5" s="4" t="s">
        <v>226</v>
      </c>
      <c r="T5" s="4" t="s">
        <v>230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19"/>
      <c r="E9" s="25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286</v>
      </c>
      <c r="B10" s="7"/>
      <c r="C10" s="7"/>
      <c r="D10" s="7"/>
      <c r="E10" s="7"/>
      <c r="F10" s="7"/>
      <c r="G10" s="7"/>
    </row>
    <row r="11" ht="24" customHeight="1" spans="1:20">
      <c r="A11" s="22" t="s">
        <v>414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G10"/>
    <mergeCell ref="A11:T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9" sqref="D19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</cols>
  <sheetData>
    <row r="1" ht="14.3" customHeight="1" spans="1:8">
      <c r="A1" s="1"/>
      <c r="H1" s="16" t="s">
        <v>417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418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1.1" customHeight="1" spans="1:8">
      <c r="A6" s="4"/>
      <c r="B6" s="4"/>
      <c r="C6" s="4"/>
      <c r="D6" s="4"/>
      <c r="E6" s="4" t="s">
        <v>241</v>
      </c>
      <c r="F6" s="4" t="s">
        <v>225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4">
      <c r="A13" s="7" t="s">
        <v>286</v>
      </c>
      <c r="B13" s="7"/>
      <c r="C13" s="7"/>
      <c r="D13" s="7"/>
    </row>
    <row r="14" ht="31" customHeight="1" spans="1:8">
      <c r="A14" s="22" t="s">
        <v>419</v>
      </c>
      <c r="B14" s="22"/>
      <c r="C14" s="22"/>
      <c r="D14" s="22"/>
      <c r="E14" s="22"/>
      <c r="F14" s="22"/>
      <c r="G14" s="22"/>
      <c r="H14" s="22"/>
    </row>
  </sheetData>
  <mergeCells count="12">
    <mergeCell ref="A2:H2"/>
    <mergeCell ref="A3:G3"/>
    <mergeCell ref="D4:G4"/>
    <mergeCell ref="E5:F5"/>
    <mergeCell ref="A13:D13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1" sqref="E2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</cols>
  <sheetData>
    <row r="1" ht="14.3" customHeight="1" spans="1:8">
      <c r="A1" s="1"/>
      <c r="H1" s="16" t="s">
        <v>420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421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0.35" customHeight="1" spans="1:8">
      <c r="A6" s="4"/>
      <c r="B6" s="4"/>
      <c r="C6" s="4"/>
      <c r="D6" s="4"/>
      <c r="E6" s="4" t="s">
        <v>241</v>
      </c>
      <c r="F6" s="4" t="s">
        <v>225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286</v>
      </c>
      <c r="B13" s="7"/>
      <c r="C13" s="7"/>
    </row>
    <row r="14" ht="21" customHeight="1" spans="1:8">
      <c r="A14" s="22" t="s">
        <v>422</v>
      </c>
      <c r="B14" s="22"/>
      <c r="C14" s="22"/>
      <c r="D14" s="22"/>
      <c r="E14" s="22"/>
      <c r="F14" s="22"/>
      <c r="G14" s="22"/>
      <c r="H14" s="22"/>
    </row>
  </sheetData>
  <mergeCells count="12">
    <mergeCell ref="A2:H2"/>
    <mergeCell ref="A3:G3"/>
    <mergeCell ref="D4:G4"/>
    <mergeCell ref="E5:F5"/>
    <mergeCell ref="A13:C13"/>
    <mergeCell ref="A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3" sqref="$A13:$XFD13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7" width="9.76363636363636" customWidth="1"/>
  </cols>
  <sheetData>
    <row r="1" ht="14.3" customHeight="1" spans="1:14">
      <c r="A1" s="1"/>
      <c r="M1" s="16" t="s">
        <v>423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214</v>
      </c>
      <c r="B4" s="4" t="s">
        <v>424</v>
      </c>
      <c r="C4" s="4" t="s">
        <v>425</v>
      </c>
      <c r="D4" s="4"/>
      <c r="E4" s="4"/>
      <c r="F4" s="4"/>
      <c r="G4" s="4"/>
      <c r="H4" s="4"/>
      <c r="I4" s="4"/>
      <c r="J4" s="4"/>
      <c r="K4" s="4"/>
      <c r="L4" s="4"/>
      <c r="M4" s="4" t="s">
        <v>426</v>
      </c>
      <c r="N4" s="4"/>
    </row>
    <row r="5" ht="27.85" customHeight="1" spans="1:14">
      <c r="A5" s="4"/>
      <c r="B5" s="4"/>
      <c r="C5" s="4" t="s">
        <v>427</v>
      </c>
      <c r="D5" s="4" t="s">
        <v>139</v>
      </c>
      <c r="E5" s="4"/>
      <c r="F5" s="4"/>
      <c r="G5" s="4"/>
      <c r="H5" s="4"/>
      <c r="I5" s="4"/>
      <c r="J5" s="4" t="s">
        <v>428</v>
      </c>
      <c r="K5" s="4" t="s">
        <v>141</v>
      </c>
      <c r="L5" s="4" t="s">
        <v>142</v>
      </c>
      <c r="M5" s="4" t="s">
        <v>429</v>
      </c>
      <c r="N5" s="4" t="s">
        <v>430</v>
      </c>
    </row>
    <row r="6" ht="39.15" customHeight="1" spans="1:14">
      <c r="A6" s="4"/>
      <c r="B6" s="4"/>
      <c r="C6" s="4"/>
      <c r="D6" s="4" t="s">
        <v>431</v>
      </c>
      <c r="E6" s="4" t="s">
        <v>432</v>
      </c>
      <c r="F6" s="4" t="s">
        <v>433</v>
      </c>
      <c r="G6" s="4" t="s">
        <v>434</v>
      </c>
      <c r="H6" s="4" t="s">
        <v>435</v>
      </c>
      <c r="I6" s="4" t="s">
        <v>436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95.7</v>
      </c>
      <c r="D7" s="13">
        <v>95.7</v>
      </c>
      <c r="E7" s="13">
        <v>95.7</v>
      </c>
      <c r="F7" s="13"/>
      <c r="G7" s="13"/>
      <c r="H7" s="13"/>
      <c r="I7" s="13"/>
      <c r="J7" s="13"/>
      <c r="K7" s="13"/>
      <c r="L7" s="13"/>
      <c r="M7" s="13">
        <v>95.7</v>
      </c>
      <c r="N7" s="14"/>
    </row>
    <row r="8" ht="19.9" customHeight="1" spans="1:14">
      <c r="A8" s="12" t="s">
        <v>154</v>
      </c>
      <c r="B8" s="12" t="s">
        <v>4</v>
      </c>
      <c r="C8" s="13">
        <v>95.7</v>
      </c>
      <c r="D8" s="13">
        <v>95.7</v>
      </c>
      <c r="E8" s="13">
        <v>95.7</v>
      </c>
      <c r="F8" s="13"/>
      <c r="G8" s="13"/>
      <c r="H8" s="13"/>
      <c r="I8" s="13"/>
      <c r="J8" s="13"/>
      <c r="K8" s="13"/>
      <c r="L8" s="13"/>
      <c r="M8" s="13">
        <v>95.7</v>
      </c>
      <c r="N8" s="14"/>
    </row>
    <row r="9" ht="19.9" customHeight="1" spans="1:14">
      <c r="A9" s="19" t="s">
        <v>437</v>
      </c>
      <c r="B9" s="19" t="s">
        <v>438</v>
      </c>
      <c r="C9" s="6">
        <v>7</v>
      </c>
      <c r="D9" s="6">
        <v>7</v>
      </c>
      <c r="E9" s="6">
        <v>7</v>
      </c>
      <c r="F9" s="6"/>
      <c r="G9" s="6"/>
      <c r="H9" s="6"/>
      <c r="I9" s="6"/>
      <c r="J9" s="6"/>
      <c r="K9" s="6"/>
      <c r="L9" s="6"/>
      <c r="M9" s="6">
        <v>7</v>
      </c>
      <c r="N9" s="5"/>
    </row>
    <row r="10" ht="19.9" customHeight="1" spans="1:14">
      <c r="A10" s="19" t="s">
        <v>437</v>
      </c>
      <c r="B10" s="19" t="s">
        <v>439</v>
      </c>
      <c r="C10" s="6">
        <v>2</v>
      </c>
      <c r="D10" s="6">
        <v>2</v>
      </c>
      <c r="E10" s="6">
        <v>2</v>
      </c>
      <c r="F10" s="6"/>
      <c r="G10" s="6"/>
      <c r="H10" s="6"/>
      <c r="I10" s="6"/>
      <c r="J10" s="6"/>
      <c r="K10" s="6"/>
      <c r="L10" s="6"/>
      <c r="M10" s="6">
        <v>2</v>
      </c>
      <c r="N10" s="5"/>
    </row>
    <row r="11" ht="19.9" customHeight="1" spans="1:14">
      <c r="A11" s="19" t="s">
        <v>437</v>
      </c>
      <c r="B11" s="19" t="s">
        <v>440</v>
      </c>
      <c r="C11" s="6">
        <v>7</v>
      </c>
      <c r="D11" s="6">
        <v>7</v>
      </c>
      <c r="E11" s="6">
        <v>7</v>
      </c>
      <c r="F11" s="6"/>
      <c r="G11" s="6"/>
      <c r="H11" s="6"/>
      <c r="I11" s="6"/>
      <c r="J11" s="6"/>
      <c r="K11" s="6"/>
      <c r="L11" s="6"/>
      <c r="M11" s="6">
        <v>7</v>
      </c>
      <c r="N11" s="5"/>
    </row>
    <row r="12" ht="19.9" customHeight="1" spans="1:14">
      <c r="A12" s="19" t="s">
        <v>437</v>
      </c>
      <c r="B12" s="19" t="s">
        <v>441</v>
      </c>
      <c r="C12" s="6">
        <v>11</v>
      </c>
      <c r="D12" s="6">
        <v>11</v>
      </c>
      <c r="E12" s="6">
        <v>11</v>
      </c>
      <c r="F12" s="6"/>
      <c r="G12" s="6"/>
      <c r="H12" s="6"/>
      <c r="I12" s="6"/>
      <c r="J12" s="6"/>
      <c r="K12" s="6"/>
      <c r="L12" s="6"/>
      <c r="M12" s="6">
        <v>11</v>
      </c>
      <c r="N12" s="5"/>
    </row>
    <row r="13" ht="19.9" customHeight="1" spans="1:14">
      <c r="A13" s="19" t="s">
        <v>437</v>
      </c>
      <c r="B13" s="19" t="s">
        <v>442</v>
      </c>
      <c r="C13" s="6">
        <v>2.7</v>
      </c>
      <c r="D13" s="6">
        <v>2.7</v>
      </c>
      <c r="E13" s="6">
        <v>2.7</v>
      </c>
      <c r="F13" s="6"/>
      <c r="G13" s="6"/>
      <c r="H13" s="6"/>
      <c r="I13" s="6"/>
      <c r="J13" s="6"/>
      <c r="K13" s="6"/>
      <c r="L13" s="6"/>
      <c r="M13" s="6">
        <v>2.7</v>
      </c>
      <c r="N13" s="5"/>
    </row>
    <row r="14" ht="19.9" customHeight="1" spans="1:14">
      <c r="A14" s="19" t="s">
        <v>437</v>
      </c>
      <c r="B14" s="19" t="s">
        <v>443</v>
      </c>
      <c r="C14" s="6">
        <v>35</v>
      </c>
      <c r="D14" s="6">
        <v>35</v>
      </c>
      <c r="E14" s="6">
        <v>35</v>
      </c>
      <c r="F14" s="6"/>
      <c r="G14" s="6"/>
      <c r="H14" s="6"/>
      <c r="I14" s="6"/>
      <c r="J14" s="6"/>
      <c r="K14" s="6"/>
      <c r="L14" s="6"/>
      <c r="M14" s="6">
        <v>35</v>
      </c>
      <c r="N14" s="5"/>
    </row>
    <row r="15" ht="19.9" customHeight="1" spans="1:14">
      <c r="A15" s="19" t="s">
        <v>437</v>
      </c>
      <c r="B15" s="19" t="s">
        <v>444</v>
      </c>
      <c r="C15" s="6">
        <v>8</v>
      </c>
      <c r="D15" s="6">
        <v>8</v>
      </c>
      <c r="E15" s="6">
        <v>8</v>
      </c>
      <c r="F15" s="6"/>
      <c r="G15" s="6"/>
      <c r="H15" s="6"/>
      <c r="I15" s="6"/>
      <c r="J15" s="6"/>
      <c r="K15" s="6"/>
      <c r="L15" s="6"/>
      <c r="M15" s="6">
        <v>8</v>
      </c>
      <c r="N15" s="5"/>
    </row>
    <row r="16" ht="19.9" customHeight="1" spans="1:14">
      <c r="A16" s="19" t="s">
        <v>437</v>
      </c>
      <c r="B16" s="19" t="s">
        <v>445</v>
      </c>
      <c r="C16" s="6">
        <v>4</v>
      </c>
      <c r="D16" s="6">
        <v>4</v>
      </c>
      <c r="E16" s="6">
        <v>4</v>
      </c>
      <c r="F16" s="6"/>
      <c r="G16" s="6"/>
      <c r="H16" s="6"/>
      <c r="I16" s="6"/>
      <c r="J16" s="6"/>
      <c r="K16" s="6"/>
      <c r="L16" s="6"/>
      <c r="M16" s="6">
        <v>4</v>
      </c>
      <c r="N16" s="5"/>
    </row>
    <row r="17" ht="19.9" customHeight="1" spans="1:14">
      <c r="A17" s="19" t="s">
        <v>437</v>
      </c>
      <c r="B17" s="19" t="s">
        <v>446</v>
      </c>
      <c r="C17" s="6">
        <v>7</v>
      </c>
      <c r="D17" s="6">
        <v>7</v>
      </c>
      <c r="E17" s="6">
        <v>7</v>
      </c>
      <c r="F17" s="6"/>
      <c r="G17" s="6"/>
      <c r="H17" s="6"/>
      <c r="I17" s="6"/>
      <c r="J17" s="6"/>
      <c r="K17" s="6"/>
      <c r="L17" s="6"/>
      <c r="M17" s="6">
        <v>7</v>
      </c>
      <c r="N17" s="5"/>
    </row>
    <row r="18" ht="19.9" customHeight="1" spans="1:14">
      <c r="A18" s="19" t="s">
        <v>437</v>
      </c>
      <c r="B18" s="19" t="s">
        <v>447</v>
      </c>
      <c r="C18" s="6">
        <v>5</v>
      </c>
      <c r="D18" s="6">
        <v>5</v>
      </c>
      <c r="E18" s="6">
        <v>5</v>
      </c>
      <c r="F18" s="6"/>
      <c r="G18" s="6"/>
      <c r="H18" s="6"/>
      <c r="I18" s="6"/>
      <c r="J18" s="6"/>
      <c r="K18" s="6"/>
      <c r="L18" s="6"/>
      <c r="M18" s="6">
        <v>5</v>
      </c>
      <c r="N18" s="5"/>
    </row>
    <row r="19" ht="19.9" customHeight="1" spans="1:14">
      <c r="A19" s="19" t="s">
        <v>437</v>
      </c>
      <c r="B19" s="19" t="s">
        <v>448</v>
      </c>
      <c r="C19" s="6">
        <v>7</v>
      </c>
      <c r="D19" s="6">
        <v>7</v>
      </c>
      <c r="E19" s="6">
        <v>7</v>
      </c>
      <c r="F19" s="6"/>
      <c r="G19" s="6"/>
      <c r="H19" s="6"/>
      <c r="I19" s="6"/>
      <c r="J19" s="6"/>
      <c r="K19" s="6"/>
      <c r="L19" s="6"/>
      <c r="M19" s="6">
        <v>7</v>
      </c>
      <c r="N19" s="5"/>
    </row>
    <row r="20" ht="14.3" customHeight="1" spans="1:4">
      <c r="A20" s="7" t="s">
        <v>286</v>
      </c>
      <c r="B20" s="7"/>
      <c r="C20" s="7"/>
      <c r="D2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zoomScale="89" zoomScaleNormal="89" workbookViewId="0">
      <pane ySplit="5" topLeftCell="A21" activePane="bottomLeft" state="frozen"/>
      <selection/>
      <selection pane="bottomLeft" activeCell="B119" sqref="B119:B129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7.45454545454545" customWidth="1"/>
    <col min="6" max="6" width="8.14545454545454" customWidth="1"/>
    <col min="7" max="7" width="11.2545454545455" customWidth="1"/>
    <col min="8" max="8" width="18.1818181818182" customWidth="1"/>
    <col min="9" max="9" width="9.5" customWidth="1"/>
    <col min="10" max="10" width="8.94545454545455" customWidth="1"/>
    <col min="11" max="11" width="8.14545454545454" customWidth="1"/>
    <col min="12" max="12" width="9.76363636363636" customWidth="1"/>
    <col min="13" max="13" width="16.8272727272727" customWidth="1"/>
    <col min="14" max="16" width="9.76363636363636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449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214</v>
      </c>
      <c r="B4" s="4" t="s">
        <v>450</v>
      </c>
      <c r="C4" s="4" t="s">
        <v>451</v>
      </c>
      <c r="D4" s="4" t="s">
        <v>452</v>
      </c>
      <c r="E4" s="4" t="s">
        <v>453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454</v>
      </c>
      <c r="F5" s="4" t="s">
        <v>455</v>
      </c>
      <c r="G5" s="4" t="s">
        <v>456</v>
      </c>
      <c r="H5" s="4" t="s">
        <v>457</v>
      </c>
      <c r="I5" s="4" t="s">
        <v>458</v>
      </c>
      <c r="J5" s="4" t="s">
        <v>459</v>
      </c>
      <c r="K5" s="4" t="s">
        <v>460</v>
      </c>
      <c r="L5" s="4" t="s">
        <v>461</v>
      </c>
      <c r="M5" s="4" t="s">
        <v>462</v>
      </c>
    </row>
    <row r="6" ht="16.55" customHeight="1" spans="1:13">
      <c r="A6" s="12" t="s">
        <v>2</v>
      </c>
      <c r="B6" s="12" t="s">
        <v>4</v>
      </c>
      <c r="C6" s="13">
        <f>SUM(C7:C129)</f>
        <v>135.36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463</v>
      </c>
      <c r="C7" s="6">
        <f>7+2.26</f>
        <v>9.26</v>
      </c>
      <c r="D7" s="5" t="s">
        <v>464</v>
      </c>
      <c r="E7" s="15" t="s">
        <v>465</v>
      </c>
      <c r="F7" s="15" t="s">
        <v>466</v>
      </c>
      <c r="G7" s="5" t="s">
        <v>467</v>
      </c>
      <c r="H7" s="5" t="s">
        <v>468</v>
      </c>
      <c r="I7" s="5" t="s">
        <v>468</v>
      </c>
      <c r="J7" s="5" t="s">
        <v>469</v>
      </c>
      <c r="K7" s="5" t="s">
        <v>470</v>
      </c>
      <c r="L7" s="5" t="s">
        <v>471</v>
      </c>
      <c r="M7" s="5"/>
    </row>
    <row r="8" ht="21.35" customHeight="1" spans="1:13">
      <c r="A8" s="5"/>
      <c r="B8" s="5"/>
      <c r="C8" s="6"/>
      <c r="D8" s="5"/>
      <c r="E8" s="15"/>
      <c r="F8" s="15" t="s">
        <v>472</v>
      </c>
      <c r="G8" s="5" t="s">
        <v>473</v>
      </c>
      <c r="H8" s="5" t="s">
        <v>473</v>
      </c>
      <c r="I8" s="5" t="s">
        <v>473</v>
      </c>
      <c r="J8" s="5" t="s">
        <v>473</v>
      </c>
      <c r="K8" s="5" t="s">
        <v>473</v>
      </c>
      <c r="L8" s="5" t="s">
        <v>474</v>
      </c>
      <c r="M8" s="5"/>
    </row>
    <row r="9" ht="21.35" customHeight="1" spans="1:13">
      <c r="A9" s="5"/>
      <c r="B9" s="5"/>
      <c r="C9" s="6"/>
      <c r="D9" s="5"/>
      <c r="E9" s="15"/>
      <c r="F9" s="15" t="s">
        <v>475</v>
      </c>
      <c r="G9" s="5" t="s">
        <v>473</v>
      </c>
      <c r="H9" s="5" t="s">
        <v>473</v>
      </c>
      <c r="I9" s="5" t="s">
        <v>473</v>
      </c>
      <c r="J9" s="5" t="s">
        <v>473</v>
      </c>
      <c r="K9" s="5" t="s">
        <v>473</v>
      </c>
      <c r="L9" s="5" t="s">
        <v>474</v>
      </c>
      <c r="M9" s="5"/>
    </row>
    <row r="10" ht="21.35" customHeight="1" spans="1:13">
      <c r="A10" s="5"/>
      <c r="B10" s="5"/>
      <c r="C10" s="6"/>
      <c r="D10" s="5"/>
      <c r="E10" s="15" t="s">
        <v>476</v>
      </c>
      <c r="F10" s="15" t="s">
        <v>477</v>
      </c>
      <c r="G10" s="5" t="s">
        <v>478</v>
      </c>
      <c r="H10" s="5" t="s">
        <v>479</v>
      </c>
      <c r="I10" s="5" t="s">
        <v>479</v>
      </c>
      <c r="J10" s="5" t="s">
        <v>469</v>
      </c>
      <c r="K10" s="5" t="s">
        <v>480</v>
      </c>
      <c r="L10" s="5" t="s">
        <v>471</v>
      </c>
      <c r="M10" s="5"/>
    </row>
    <row r="11" ht="21.35" customHeight="1" spans="1:13">
      <c r="A11" s="5"/>
      <c r="B11" s="5"/>
      <c r="C11" s="6"/>
      <c r="D11" s="5"/>
      <c r="E11" s="15"/>
      <c r="F11" s="15" t="s">
        <v>481</v>
      </c>
      <c r="G11" s="5" t="s">
        <v>482</v>
      </c>
      <c r="H11" s="5" t="s">
        <v>483</v>
      </c>
      <c r="I11" s="5" t="s">
        <v>482</v>
      </c>
      <c r="J11" s="5" t="s">
        <v>469</v>
      </c>
      <c r="K11" s="5" t="s">
        <v>484</v>
      </c>
      <c r="L11" s="5" t="s">
        <v>471</v>
      </c>
      <c r="M11" s="5"/>
    </row>
    <row r="12" ht="21.35" customHeight="1" spans="1:13">
      <c r="A12" s="5"/>
      <c r="B12" s="5"/>
      <c r="C12" s="6"/>
      <c r="D12" s="5"/>
      <c r="E12" s="15"/>
      <c r="F12" s="15" t="s">
        <v>485</v>
      </c>
      <c r="G12" s="5" t="s">
        <v>486</v>
      </c>
      <c r="H12" s="5" t="s">
        <v>487</v>
      </c>
      <c r="I12" s="5" t="s">
        <v>488</v>
      </c>
      <c r="J12" s="5" t="s">
        <v>469</v>
      </c>
      <c r="K12" s="5" t="s">
        <v>489</v>
      </c>
      <c r="L12" s="5" t="s">
        <v>471</v>
      </c>
      <c r="M12" s="5"/>
    </row>
    <row r="13" ht="21.35" customHeight="1" spans="1:13">
      <c r="A13" s="5"/>
      <c r="B13" s="5"/>
      <c r="C13" s="6"/>
      <c r="D13" s="5"/>
      <c r="E13" s="15" t="s">
        <v>490</v>
      </c>
      <c r="F13" s="15" t="s">
        <v>491</v>
      </c>
      <c r="G13" s="5" t="s">
        <v>473</v>
      </c>
      <c r="H13" s="5" t="s">
        <v>473</v>
      </c>
      <c r="I13" s="5" t="s">
        <v>473</v>
      </c>
      <c r="J13" s="5" t="s">
        <v>473</v>
      </c>
      <c r="K13" s="5" t="s">
        <v>473</v>
      </c>
      <c r="L13" s="5" t="s">
        <v>474</v>
      </c>
      <c r="M13" s="5"/>
    </row>
    <row r="14" ht="21.35" customHeight="1" spans="1:13">
      <c r="A14" s="5"/>
      <c r="B14" s="5"/>
      <c r="C14" s="6"/>
      <c r="D14" s="5"/>
      <c r="E14" s="15"/>
      <c r="F14" s="15" t="s">
        <v>492</v>
      </c>
      <c r="G14" s="5" t="s">
        <v>493</v>
      </c>
      <c r="H14" s="5" t="s">
        <v>494</v>
      </c>
      <c r="I14" s="5" t="s">
        <v>493</v>
      </c>
      <c r="J14" s="5" t="s">
        <v>469</v>
      </c>
      <c r="K14" s="5" t="s">
        <v>473</v>
      </c>
      <c r="L14" s="5" t="s">
        <v>474</v>
      </c>
      <c r="M14" s="5"/>
    </row>
    <row r="15" ht="21.35" customHeight="1" spans="1:13">
      <c r="A15" s="5"/>
      <c r="B15" s="5"/>
      <c r="C15" s="6"/>
      <c r="D15" s="5"/>
      <c r="E15" s="15"/>
      <c r="F15" s="15" t="s">
        <v>495</v>
      </c>
      <c r="G15" s="5" t="s">
        <v>473</v>
      </c>
      <c r="H15" s="5" t="s">
        <v>473</v>
      </c>
      <c r="I15" s="5" t="s">
        <v>473</v>
      </c>
      <c r="J15" s="5" t="s">
        <v>473</v>
      </c>
      <c r="K15" s="5" t="s">
        <v>473</v>
      </c>
      <c r="L15" s="5" t="s">
        <v>474</v>
      </c>
      <c r="M15" s="5"/>
    </row>
    <row r="16" ht="21.35" customHeight="1" spans="1:13">
      <c r="A16" s="5"/>
      <c r="B16" s="5"/>
      <c r="C16" s="6"/>
      <c r="D16" s="5"/>
      <c r="E16" s="15"/>
      <c r="F16" s="15" t="s">
        <v>496</v>
      </c>
      <c r="G16" s="5" t="s">
        <v>473</v>
      </c>
      <c r="H16" s="5" t="s">
        <v>473</v>
      </c>
      <c r="I16" s="5" t="s">
        <v>473</v>
      </c>
      <c r="J16" s="5" t="s">
        <v>473</v>
      </c>
      <c r="K16" s="5" t="s">
        <v>473</v>
      </c>
      <c r="L16" s="5" t="s">
        <v>474</v>
      </c>
      <c r="M16" s="5"/>
    </row>
    <row r="17" ht="21.35" customHeight="1" spans="1:13">
      <c r="A17" s="5"/>
      <c r="B17" s="5"/>
      <c r="C17" s="6"/>
      <c r="D17" s="5"/>
      <c r="E17" s="15" t="s">
        <v>497</v>
      </c>
      <c r="F17" s="15" t="s">
        <v>498</v>
      </c>
      <c r="G17" s="5" t="s">
        <v>499</v>
      </c>
      <c r="H17" s="5" t="s">
        <v>500</v>
      </c>
      <c r="I17" s="5" t="s">
        <v>501</v>
      </c>
      <c r="J17" s="5" t="s">
        <v>469</v>
      </c>
      <c r="K17" s="5" t="s">
        <v>502</v>
      </c>
      <c r="L17" s="5" t="s">
        <v>471</v>
      </c>
      <c r="M17" s="5"/>
    </row>
    <row r="18" ht="21.35" customHeight="1" spans="1:13">
      <c r="A18" s="5" t="s">
        <v>155</v>
      </c>
      <c r="B18" s="5" t="s">
        <v>503</v>
      </c>
      <c r="C18" s="6">
        <f>2+1.8</f>
        <v>3.8</v>
      </c>
      <c r="D18" s="5" t="s">
        <v>504</v>
      </c>
      <c r="E18" s="15" t="s">
        <v>465</v>
      </c>
      <c r="F18" s="15" t="s">
        <v>466</v>
      </c>
      <c r="G18" s="5" t="s">
        <v>467</v>
      </c>
      <c r="H18" s="5" t="s">
        <v>505</v>
      </c>
      <c r="I18" s="5" t="s">
        <v>506</v>
      </c>
      <c r="J18" s="5" t="s">
        <v>469</v>
      </c>
      <c r="K18" s="5" t="s">
        <v>470</v>
      </c>
      <c r="L18" s="5" t="s">
        <v>471</v>
      </c>
      <c r="M18" s="5"/>
    </row>
    <row r="19" ht="21.35" customHeight="1" spans="1:13">
      <c r="A19" s="5"/>
      <c r="B19" s="5"/>
      <c r="C19" s="6"/>
      <c r="D19" s="5"/>
      <c r="E19" s="15"/>
      <c r="F19" s="15" t="s">
        <v>472</v>
      </c>
      <c r="G19" s="5" t="s">
        <v>473</v>
      </c>
      <c r="H19" s="5" t="s">
        <v>473</v>
      </c>
      <c r="I19" s="5" t="s">
        <v>473</v>
      </c>
      <c r="J19" s="5" t="s">
        <v>473</v>
      </c>
      <c r="K19" s="5" t="s">
        <v>473</v>
      </c>
      <c r="L19" s="5" t="s">
        <v>474</v>
      </c>
      <c r="M19" s="5"/>
    </row>
    <row r="20" ht="21.35" customHeight="1" spans="1:13">
      <c r="A20" s="5"/>
      <c r="B20" s="5"/>
      <c r="C20" s="6"/>
      <c r="D20" s="5"/>
      <c r="E20" s="15"/>
      <c r="F20" s="15" t="s">
        <v>475</v>
      </c>
      <c r="G20" s="5" t="s">
        <v>473</v>
      </c>
      <c r="H20" s="5" t="s">
        <v>473</v>
      </c>
      <c r="I20" s="5" t="s">
        <v>473</v>
      </c>
      <c r="J20" s="5" t="s">
        <v>473</v>
      </c>
      <c r="K20" s="5" t="s">
        <v>473</v>
      </c>
      <c r="L20" s="5" t="s">
        <v>474</v>
      </c>
      <c r="M20" s="5"/>
    </row>
    <row r="21" ht="24.85" customHeight="1" spans="1:13">
      <c r="A21" s="5"/>
      <c r="B21" s="5"/>
      <c r="C21" s="6"/>
      <c r="D21" s="5"/>
      <c r="E21" s="15" t="s">
        <v>476</v>
      </c>
      <c r="F21" s="15" t="s">
        <v>477</v>
      </c>
      <c r="G21" s="5" t="s">
        <v>507</v>
      </c>
      <c r="H21" s="5" t="s">
        <v>508</v>
      </c>
      <c r="I21" s="5" t="s">
        <v>509</v>
      </c>
      <c r="J21" s="5" t="s">
        <v>469</v>
      </c>
      <c r="K21" s="5" t="s">
        <v>480</v>
      </c>
      <c r="L21" s="5" t="s">
        <v>471</v>
      </c>
      <c r="M21" s="5"/>
    </row>
    <row r="22" ht="21.35" customHeight="1" spans="1:13">
      <c r="A22" s="5"/>
      <c r="B22" s="5"/>
      <c r="C22" s="6"/>
      <c r="D22" s="5"/>
      <c r="E22" s="15"/>
      <c r="F22" s="15" t="s">
        <v>481</v>
      </c>
      <c r="G22" s="5" t="s">
        <v>510</v>
      </c>
      <c r="H22" s="5" t="s">
        <v>511</v>
      </c>
      <c r="I22" s="5" t="s">
        <v>510</v>
      </c>
      <c r="J22" s="5" t="s">
        <v>469</v>
      </c>
      <c r="K22" s="5" t="s">
        <v>473</v>
      </c>
      <c r="L22" s="5" t="s">
        <v>474</v>
      </c>
      <c r="M22" s="5"/>
    </row>
    <row r="23" ht="21.35" customHeight="1" spans="1:13">
      <c r="A23" s="5"/>
      <c r="B23" s="5"/>
      <c r="C23" s="6"/>
      <c r="D23" s="5"/>
      <c r="E23" s="15"/>
      <c r="F23" s="15" t="s">
        <v>485</v>
      </c>
      <c r="G23" s="5" t="s">
        <v>486</v>
      </c>
      <c r="H23" s="5" t="s">
        <v>487</v>
      </c>
      <c r="I23" s="5" t="s">
        <v>488</v>
      </c>
      <c r="J23" s="5" t="s">
        <v>469</v>
      </c>
      <c r="K23" s="5" t="s">
        <v>489</v>
      </c>
      <c r="L23" s="5" t="s">
        <v>471</v>
      </c>
      <c r="M23" s="5"/>
    </row>
    <row r="24" ht="21.35" customHeight="1" spans="1:13">
      <c r="A24" s="5"/>
      <c r="B24" s="5"/>
      <c r="C24" s="6"/>
      <c r="D24" s="5"/>
      <c r="E24" s="15" t="s">
        <v>490</v>
      </c>
      <c r="F24" s="15" t="s">
        <v>491</v>
      </c>
      <c r="G24" s="5" t="s">
        <v>473</v>
      </c>
      <c r="H24" s="5" t="s">
        <v>473</v>
      </c>
      <c r="I24" s="5" t="s">
        <v>473</v>
      </c>
      <c r="J24" s="5" t="s">
        <v>473</v>
      </c>
      <c r="K24" s="5" t="s">
        <v>473</v>
      </c>
      <c r="L24" s="5" t="s">
        <v>474</v>
      </c>
      <c r="M24" s="5"/>
    </row>
    <row r="25" ht="21.35" customHeight="1" spans="1:13">
      <c r="A25" s="5"/>
      <c r="B25" s="5"/>
      <c r="C25" s="6"/>
      <c r="D25" s="5"/>
      <c r="E25" s="15"/>
      <c r="F25" s="15" t="s">
        <v>492</v>
      </c>
      <c r="G25" s="5" t="s">
        <v>512</v>
      </c>
      <c r="H25" s="5" t="s">
        <v>513</v>
      </c>
      <c r="I25" s="5" t="s">
        <v>512</v>
      </c>
      <c r="J25" s="5" t="s">
        <v>469</v>
      </c>
      <c r="K25" s="5" t="s">
        <v>473</v>
      </c>
      <c r="L25" s="5" t="s">
        <v>474</v>
      </c>
      <c r="M25" s="5"/>
    </row>
    <row r="26" ht="21.35" customHeight="1" spans="1:13">
      <c r="A26" s="5"/>
      <c r="B26" s="5"/>
      <c r="C26" s="6"/>
      <c r="D26" s="5"/>
      <c r="E26" s="15"/>
      <c r="F26" s="15" t="s">
        <v>495</v>
      </c>
      <c r="G26" s="5" t="s">
        <v>473</v>
      </c>
      <c r="H26" s="5" t="s">
        <v>473</v>
      </c>
      <c r="I26" s="5" t="s">
        <v>473</v>
      </c>
      <c r="J26" s="5" t="s">
        <v>473</v>
      </c>
      <c r="K26" s="5" t="s">
        <v>473</v>
      </c>
      <c r="L26" s="5" t="s">
        <v>474</v>
      </c>
      <c r="M26" s="5"/>
    </row>
    <row r="27" ht="21.35" customHeight="1" spans="1:13">
      <c r="A27" s="5"/>
      <c r="B27" s="5"/>
      <c r="C27" s="6"/>
      <c r="D27" s="5"/>
      <c r="E27" s="15"/>
      <c r="F27" s="15" t="s">
        <v>496</v>
      </c>
      <c r="G27" s="5" t="s">
        <v>473</v>
      </c>
      <c r="H27" s="5" t="s">
        <v>473</v>
      </c>
      <c r="I27" s="5" t="s">
        <v>473</v>
      </c>
      <c r="J27" s="5" t="s">
        <v>473</v>
      </c>
      <c r="K27" s="5" t="s">
        <v>473</v>
      </c>
      <c r="L27" s="5" t="s">
        <v>474</v>
      </c>
      <c r="M27" s="5"/>
    </row>
    <row r="28" ht="21.35" customHeight="1" spans="1:13">
      <c r="A28" s="5"/>
      <c r="B28" s="5"/>
      <c r="C28" s="6"/>
      <c r="D28" s="5"/>
      <c r="E28" s="15" t="s">
        <v>497</v>
      </c>
      <c r="F28" s="15" t="s">
        <v>498</v>
      </c>
      <c r="G28" s="5" t="s">
        <v>514</v>
      </c>
      <c r="H28" s="5" t="s">
        <v>500</v>
      </c>
      <c r="I28" s="5" t="s">
        <v>501</v>
      </c>
      <c r="J28" s="5" t="s">
        <v>469</v>
      </c>
      <c r="K28" s="5" t="s">
        <v>502</v>
      </c>
      <c r="L28" s="5" t="s">
        <v>471</v>
      </c>
      <c r="M28" s="5"/>
    </row>
    <row r="29" ht="21.35" customHeight="1" spans="1:13">
      <c r="A29" s="5" t="s">
        <v>155</v>
      </c>
      <c r="B29" s="5" t="s">
        <v>515</v>
      </c>
      <c r="C29" s="6">
        <v>7</v>
      </c>
      <c r="D29" s="5" t="s">
        <v>516</v>
      </c>
      <c r="E29" s="15" t="s">
        <v>465</v>
      </c>
      <c r="F29" s="15" t="s">
        <v>466</v>
      </c>
      <c r="G29" s="5" t="s">
        <v>467</v>
      </c>
      <c r="H29" s="5" t="s">
        <v>517</v>
      </c>
      <c r="I29" s="5" t="s">
        <v>517</v>
      </c>
      <c r="J29" s="5" t="s">
        <v>469</v>
      </c>
      <c r="K29" s="5" t="s">
        <v>470</v>
      </c>
      <c r="L29" s="5" t="s">
        <v>471</v>
      </c>
      <c r="M29" s="5"/>
    </row>
    <row r="30" ht="21.35" customHeight="1" spans="1:13">
      <c r="A30" s="5"/>
      <c r="B30" s="5"/>
      <c r="C30" s="6"/>
      <c r="D30" s="5"/>
      <c r="E30" s="15"/>
      <c r="F30" s="15" t="s">
        <v>472</v>
      </c>
      <c r="G30" s="5" t="s">
        <v>473</v>
      </c>
      <c r="H30" s="5" t="s">
        <v>518</v>
      </c>
      <c r="I30" s="5" t="s">
        <v>473</v>
      </c>
      <c r="J30" s="5" t="s">
        <v>469</v>
      </c>
      <c r="K30" s="5" t="s">
        <v>470</v>
      </c>
      <c r="L30" s="5" t="s">
        <v>471</v>
      </c>
      <c r="M30" s="5"/>
    </row>
    <row r="31" ht="21.35" customHeight="1" spans="1:13">
      <c r="A31" s="5"/>
      <c r="B31" s="5"/>
      <c r="C31" s="6"/>
      <c r="D31" s="5"/>
      <c r="E31" s="15"/>
      <c r="F31" s="15" t="s">
        <v>475</v>
      </c>
      <c r="G31" s="5" t="s">
        <v>473</v>
      </c>
      <c r="H31" s="5" t="s">
        <v>518</v>
      </c>
      <c r="I31" s="5" t="s">
        <v>473</v>
      </c>
      <c r="J31" s="5" t="s">
        <v>469</v>
      </c>
      <c r="K31" s="5" t="s">
        <v>470</v>
      </c>
      <c r="L31" s="5" t="s">
        <v>471</v>
      </c>
      <c r="M31" s="5"/>
    </row>
    <row r="32" ht="21.35" customHeight="1" spans="1:13">
      <c r="A32" s="5"/>
      <c r="B32" s="5"/>
      <c r="C32" s="6"/>
      <c r="D32" s="5"/>
      <c r="E32" s="15" t="s">
        <v>476</v>
      </c>
      <c r="F32" s="15" t="s">
        <v>477</v>
      </c>
      <c r="G32" s="5" t="s">
        <v>519</v>
      </c>
      <c r="H32" s="5" t="s">
        <v>520</v>
      </c>
      <c r="I32" s="5" t="s">
        <v>520</v>
      </c>
      <c r="J32" s="5" t="s">
        <v>469</v>
      </c>
      <c r="K32" s="5" t="s">
        <v>480</v>
      </c>
      <c r="L32" s="5" t="s">
        <v>471</v>
      </c>
      <c r="M32" s="5"/>
    </row>
    <row r="33" ht="21.35" customHeight="1" spans="1:13">
      <c r="A33" s="5"/>
      <c r="B33" s="5"/>
      <c r="C33" s="6"/>
      <c r="D33" s="5"/>
      <c r="E33" s="15"/>
      <c r="F33" s="15" t="s">
        <v>481</v>
      </c>
      <c r="G33" s="5" t="s">
        <v>521</v>
      </c>
      <c r="H33" s="5" t="s">
        <v>483</v>
      </c>
      <c r="I33" s="5" t="s">
        <v>521</v>
      </c>
      <c r="J33" s="5" t="s">
        <v>469</v>
      </c>
      <c r="K33" s="5" t="s">
        <v>473</v>
      </c>
      <c r="L33" s="5" t="s">
        <v>474</v>
      </c>
      <c r="M33" s="5"/>
    </row>
    <row r="34" ht="21.35" customHeight="1" spans="1:13">
      <c r="A34" s="5"/>
      <c r="B34" s="5"/>
      <c r="C34" s="6"/>
      <c r="D34" s="5"/>
      <c r="E34" s="15"/>
      <c r="F34" s="15" t="s">
        <v>485</v>
      </c>
      <c r="G34" s="5" t="s">
        <v>486</v>
      </c>
      <c r="H34" s="5" t="s">
        <v>487</v>
      </c>
      <c r="I34" s="5" t="s">
        <v>488</v>
      </c>
      <c r="J34" s="5" t="s">
        <v>469</v>
      </c>
      <c r="K34" s="5" t="s">
        <v>489</v>
      </c>
      <c r="L34" s="5" t="s">
        <v>471</v>
      </c>
      <c r="M34" s="5"/>
    </row>
    <row r="35" ht="21.35" customHeight="1" spans="1:13">
      <c r="A35" s="5"/>
      <c r="B35" s="5"/>
      <c r="C35" s="6"/>
      <c r="D35" s="5"/>
      <c r="E35" s="15" t="s">
        <v>490</v>
      </c>
      <c r="F35" s="15" t="s">
        <v>491</v>
      </c>
      <c r="G35" s="5" t="s">
        <v>473</v>
      </c>
      <c r="H35" s="5" t="s">
        <v>473</v>
      </c>
      <c r="I35" s="5" t="s">
        <v>473</v>
      </c>
      <c r="J35" s="5" t="s">
        <v>473</v>
      </c>
      <c r="K35" s="5" t="s">
        <v>473</v>
      </c>
      <c r="L35" s="5" t="s">
        <v>471</v>
      </c>
      <c r="M35" s="5"/>
    </row>
    <row r="36" ht="21.35" customHeight="1" spans="1:13">
      <c r="A36" s="5"/>
      <c r="B36" s="5"/>
      <c r="C36" s="6"/>
      <c r="D36" s="5"/>
      <c r="E36" s="15"/>
      <c r="F36" s="15" t="s">
        <v>492</v>
      </c>
      <c r="G36" s="5" t="s">
        <v>522</v>
      </c>
      <c r="H36" s="5" t="s">
        <v>513</v>
      </c>
      <c r="I36" s="5" t="s">
        <v>522</v>
      </c>
      <c r="J36" s="5" t="s">
        <v>469</v>
      </c>
      <c r="K36" s="5" t="s">
        <v>473</v>
      </c>
      <c r="L36" s="5" t="s">
        <v>474</v>
      </c>
      <c r="M36" s="5"/>
    </row>
    <row r="37" ht="21.35" customHeight="1" spans="1:13">
      <c r="A37" s="5"/>
      <c r="B37" s="5"/>
      <c r="C37" s="6"/>
      <c r="D37" s="5"/>
      <c r="E37" s="15"/>
      <c r="F37" s="15" t="s">
        <v>495</v>
      </c>
      <c r="G37" s="5" t="s">
        <v>473</v>
      </c>
      <c r="H37" s="5" t="s">
        <v>473</v>
      </c>
      <c r="I37" s="5" t="s">
        <v>473</v>
      </c>
      <c r="J37" s="5" t="s">
        <v>473</v>
      </c>
      <c r="K37" s="5" t="s">
        <v>473</v>
      </c>
      <c r="L37" s="5" t="s">
        <v>474</v>
      </c>
      <c r="M37" s="5"/>
    </row>
    <row r="38" ht="21.35" customHeight="1" spans="1:13">
      <c r="A38" s="5"/>
      <c r="B38" s="5"/>
      <c r="C38" s="6"/>
      <c r="D38" s="5"/>
      <c r="E38" s="15"/>
      <c r="F38" s="15" t="s">
        <v>496</v>
      </c>
      <c r="G38" s="5" t="s">
        <v>473</v>
      </c>
      <c r="H38" s="5" t="s">
        <v>473</v>
      </c>
      <c r="I38" s="5" t="s">
        <v>473</v>
      </c>
      <c r="J38" s="5" t="s">
        <v>473</v>
      </c>
      <c r="K38" s="5" t="s">
        <v>473</v>
      </c>
      <c r="L38" s="5" t="s">
        <v>474</v>
      </c>
      <c r="M38" s="5"/>
    </row>
    <row r="39" ht="24.85" customHeight="1" spans="1:13">
      <c r="A39" s="5"/>
      <c r="B39" s="5"/>
      <c r="C39" s="6"/>
      <c r="D39" s="5"/>
      <c r="E39" s="15" t="s">
        <v>497</v>
      </c>
      <c r="F39" s="15" t="s">
        <v>498</v>
      </c>
      <c r="G39" s="5" t="s">
        <v>523</v>
      </c>
      <c r="H39" s="5" t="s">
        <v>500</v>
      </c>
      <c r="I39" s="5" t="s">
        <v>501</v>
      </c>
      <c r="J39" s="5" t="s">
        <v>469</v>
      </c>
      <c r="K39" s="5" t="s">
        <v>502</v>
      </c>
      <c r="L39" s="5" t="s">
        <v>471</v>
      </c>
      <c r="M39" s="5"/>
    </row>
    <row r="40" ht="21.35" customHeight="1" spans="1:13">
      <c r="A40" s="5" t="s">
        <v>155</v>
      </c>
      <c r="B40" s="5" t="s">
        <v>524</v>
      </c>
      <c r="C40" s="6">
        <f>11+3.05</f>
        <v>14.05</v>
      </c>
      <c r="D40" s="5" t="s">
        <v>516</v>
      </c>
      <c r="E40" s="15" t="s">
        <v>465</v>
      </c>
      <c r="F40" s="15" t="s">
        <v>466</v>
      </c>
      <c r="G40" s="5" t="s">
        <v>467</v>
      </c>
      <c r="H40" s="5" t="s">
        <v>525</v>
      </c>
      <c r="I40" s="5" t="s">
        <v>526</v>
      </c>
      <c r="J40" s="5" t="s">
        <v>469</v>
      </c>
      <c r="K40" s="5" t="s">
        <v>470</v>
      </c>
      <c r="L40" s="5" t="s">
        <v>471</v>
      </c>
      <c r="M40" s="5"/>
    </row>
    <row r="41" ht="21.35" customHeight="1" spans="1:13">
      <c r="A41" s="5"/>
      <c r="B41" s="5"/>
      <c r="C41" s="6"/>
      <c r="D41" s="5"/>
      <c r="E41" s="15"/>
      <c r="F41" s="15" t="s">
        <v>472</v>
      </c>
      <c r="G41" s="5" t="s">
        <v>473</v>
      </c>
      <c r="H41" s="5" t="s">
        <v>473</v>
      </c>
      <c r="I41" s="5" t="s">
        <v>473</v>
      </c>
      <c r="J41" s="5" t="s">
        <v>473</v>
      </c>
      <c r="K41" s="5" t="s">
        <v>473</v>
      </c>
      <c r="L41" s="5" t="s">
        <v>474</v>
      </c>
      <c r="M41" s="5"/>
    </row>
    <row r="42" ht="21.35" customHeight="1" spans="1:13">
      <c r="A42" s="5"/>
      <c r="B42" s="5"/>
      <c r="C42" s="6"/>
      <c r="D42" s="5"/>
      <c r="E42" s="15"/>
      <c r="F42" s="15" t="s">
        <v>475</v>
      </c>
      <c r="G42" s="5" t="s">
        <v>473</v>
      </c>
      <c r="H42" s="5" t="s">
        <v>473</v>
      </c>
      <c r="I42" s="5" t="s">
        <v>473</v>
      </c>
      <c r="J42" s="5" t="s">
        <v>473</v>
      </c>
      <c r="K42" s="5" t="s">
        <v>473</v>
      </c>
      <c r="L42" s="5" t="s">
        <v>474</v>
      </c>
      <c r="M42" s="5"/>
    </row>
    <row r="43" ht="21.35" customHeight="1" spans="1:13">
      <c r="A43" s="5"/>
      <c r="B43" s="5"/>
      <c r="C43" s="6"/>
      <c r="D43" s="5"/>
      <c r="E43" s="15" t="s">
        <v>476</v>
      </c>
      <c r="F43" s="15" t="s">
        <v>477</v>
      </c>
      <c r="G43" s="5" t="s">
        <v>519</v>
      </c>
      <c r="H43" s="5" t="s">
        <v>509</v>
      </c>
      <c r="I43" s="5" t="s">
        <v>527</v>
      </c>
      <c r="J43" s="5" t="s">
        <v>469</v>
      </c>
      <c r="K43" s="5" t="s">
        <v>480</v>
      </c>
      <c r="L43" s="5" t="s">
        <v>471</v>
      </c>
      <c r="M43" s="5"/>
    </row>
    <row r="44" ht="21.35" customHeight="1" spans="1:13">
      <c r="A44" s="5"/>
      <c r="B44" s="5"/>
      <c r="C44" s="6"/>
      <c r="D44" s="5"/>
      <c r="E44" s="15"/>
      <c r="F44" s="15" t="s">
        <v>481</v>
      </c>
      <c r="G44" s="5" t="s">
        <v>528</v>
      </c>
      <c r="H44" s="5" t="s">
        <v>483</v>
      </c>
      <c r="I44" s="5" t="s">
        <v>528</v>
      </c>
      <c r="J44" s="5" t="s">
        <v>469</v>
      </c>
      <c r="K44" s="5" t="s">
        <v>484</v>
      </c>
      <c r="L44" s="5" t="s">
        <v>474</v>
      </c>
      <c r="M44" s="5"/>
    </row>
    <row r="45" ht="21.35" customHeight="1" spans="1:13">
      <c r="A45" s="5"/>
      <c r="B45" s="5"/>
      <c r="C45" s="6"/>
      <c r="D45" s="5"/>
      <c r="E45" s="15"/>
      <c r="F45" s="15" t="s">
        <v>485</v>
      </c>
      <c r="G45" s="5" t="s">
        <v>486</v>
      </c>
      <c r="H45" s="5" t="s">
        <v>487</v>
      </c>
      <c r="I45" s="5" t="s">
        <v>488</v>
      </c>
      <c r="J45" s="5" t="s">
        <v>469</v>
      </c>
      <c r="K45" s="5" t="s">
        <v>489</v>
      </c>
      <c r="L45" s="5" t="s">
        <v>474</v>
      </c>
      <c r="M45" s="5"/>
    </row>
    <row r="46" ht="21.35" customHeight="1" spans="1:13">
      <c r="A46" s="5"/>
      <c r="B46" s="5"/>
      <c r="C46" s="6"/>
      <c r="D46" s="5"/>
      <c r="E46" s="15" t="s">
        <v>490</v>
      </c>
      <c r="F46" s="15" t="s">
        <v>491</v>
      </c>
      <c r="G46" s="5" t="s">
        <v>473</v>
      </c>
      <c r="H46" s="5" t="s">
        <v>473</v>
      </c>
      <c r="I46" s="5" t="s">
        <v>473</v>
      </c>
      <c r="J46" s="5" t="s">
        <v>473</v>
      </c>
      <c r="K46" s="5" t="s">
        <v>473</v>
      </c>
      <c r="L46" s="5" t="s">
        <v>474</v>
      </c>
      <c r="M46" s="5"/>
    </row>
    <row r="47" ht="21.35" customHeight="1" spans="1:13">
      <c r="A47" s="5"/>
      <c r="B47" s="5"/>
      <c r="C47" s="6"/>
      <c r="D47" s="5"/>
      <c r="E47" s="15"/>
      <c r="F47" s="15" t="s">
        <v>492</v>
      </c>
      <c r="G47" s="5" t="s">
        <v>522</v>
      </c>
      <c r="H47" s="5" t="s">
        <v>513</v>
      </c>
      <c r="I47" s="5" t="s">
        <v>522</v>
      </c>
      <c r="J47" s="5" t="s">
        <v>469</v>
      </c>
      <c r="K47" s="5" t="s">
        <v>473</v>
      </c>
      <c r="L47" s="5" t="s">
        <v>474</v>
      </c>
      <c r="M47" s="5"/>
    </row>
    <row r="48" ht="21.35" customHeight="1" spans="1:13">
      <c r="A48" s="5"/>
      <c r="B48" s="5"/>
      <c r="C48" s="6"/>
      <c r="D48" s="5"/>
      <c r="E48" s="15"/>
      <c r="F48" s="15" t="s">
        <v>495</v>
      </c>
      <c r="G48" s="5" t="s">
        <v>473</v>
      </c>
      <c r="H48" s="5" t="s">
        <v>473</v>
      </c>
      <c r="I48" s="5" t="s">
        <v>473</v>
      </c>
      <c r="J48" s="5" t="s">
        <v>473</v>
      </c>
      <c r="K48" s="5" t="s">
        <v>473</v>
      </c>
      <c r="L48" s="5" t="s">
        <v>474</v>
      </c>
      <c r="M48" s="5"/>
    </row>
    <row r="49" ht="21.35" customHeight="1" spans="1:13">
      <c r="A49" s="5"/>
      <c r="B49" s="5"/>
      <c r="C49" s="6"/>
      <c r="D49" s="5"/>
      <c r="E49" s="15"/>
      <c r="F49" s="15" t="s">
        <v>496</v>
      </c>
      <c r="G49" s="5" t="s">
        <v>473</v>
      </c>
      <c r="H49" s="5" t="s">
        <v>473</v>
      </c>
      <c r="I49" s="5" t="s">
        <v>473</v>
      </c>
      <c r="J49" s="5" t="s">
        <v>473</v>
      </c>
      <c r="K49" s="5" t="s">
        <v>473</v>
      </c>
      <c r="L49" s="5" t="s">
        <v>474</v>
      </c>
      <c r="M49" s="5"/>
    </row>
    <row r="50" ht="24.85" customHeight="1" spans="1:13">
      <c r="A50" s="5"/>
      <c r="B50" s="5"/>
      <c r="C50" s="6"/>
      <c r="D50" s="5"/>
      <c r="E50" s="15" t="s">
        <v>497</v>
      </c>
      <c r="F50" s="15" t="s">
        <v>498</v>
      </c>
      <c r="G50" s="5" t="s">
        <v>523</v>
      </c>
      <c r="H50" s="5" t="s">
        <v>500</v>
      </c>
      <c r="I50" s="5" t="s">
        <v>501</v>
      </c>
      <c r="J50" s="5" t="s">
        <v>469</v>
      </c>
      <c r="K50" s="5" t="s">
        <v>502</v>
      </c>
      <c r="L50" s="5" t="s">
        <v>471</v>
      </c>
      <c r="M50" s="5"/>
    </row>
    <row r="51" ht="21.35" customHeight="1" spans="1:13">
      <c r="A51" s="5" t="s">
        <v>155</v>
      </c>
      <c r="B51" s="5" t="s">
        <v>529</v>
      </c>
      <c r="C51" s="6">
        <f>2.7+0.21</f>
        <v>2.91</v>
      </c>
      <c r="D51" s="5" t="s">
        <v>530</v>
      </c>
      <c r="E51" s="15" t="s">
        <v>465</v>
      </c>
      <c r="F51" s="15" t="s">
        <v>466</v>
      </c>
      <c r="G51" s="5" t="s">
        <v>467</v>
      </c>
      <c r="H51" s="5" t="s">
        <v>531</v>
      </c>
      <c r="I51" s="5" t="s">
        <v>532</v>
      </c>
      <c r="J51" s="5" t="s">
        <v>469</v>
      </c>
      <c r="K51" s="5" t="s">
        <v>470</v>
      </c>
      <c r="L51" s="5" t="s">
        <v>471</v>
      </c>
      <c r="M51" s="5"/>
    </row>
    <row r="52" ht="21.35" customHeight="1" spans="1:13">
      <c r="A52" s="5"/>
      <c r="B52" s="5"/>
      <c r="C52" s="6"/>
      <c r="D52" s="5"/>
      <c r="E52" s="15"/>
      <c r="F52" s="15" t="s">
        <v>472</v>
      </c>
      <c r="G52" s="5" t="s">
        <v>473</v>
      </c>
      <c r="H52" s="5" t="s">
        <v>473</v>
      </c>
      <c r="I52" s="5" t="s">
        <v>473</v>
      </c>
      <c r="J52" s="5" t="s">
        <v>473</v>
      </c>
      <c r="K52" s="5" t="s">
        <v>473</v>
      </c>
      <c r="L52" s="5" t="s">
        <v>474</v>
      </c>
      <c r="M52" s="5"/>
    </row>
    <row r="53" ht="21.35" customHeight="1" spans="1:13">
      <c r="A53" s="5"/>
      <c r="B53" s="5"/>
      <c r="C53" s="6"/>
      <c r="D53" s="5"/>
      <c r="E53" s="15"/>
      <c r="F53" s="15" t="s">
        <v>475</v>
      </c>
      <c r="G53" s="5" t="s">
        <v>473</v>
      </c>
      <c r="H53" s="5" t="s">
        <v>473</v>
      </c>
      <c r="I53" s="5" t="s">
        <v>473</v>
      </c>
      <c r="J53" s="5" t="s">
        <v>473</v>
      </c>
      <c r="K53" s="5" t="s">
        <v>473</v>
      </c>
      <c r="L53" s="5" t="s">
        <v>474</v>
      </c>
      <c r="M53" s="5"/>
    </row>
    <row r="54" ht="21.35" customHeight="1" spans="1:13">
      <c r="A54" s="5"/>
      <c r="B54" s="5"/>
      <c r="C54" s="6"/>
      <c r="D54" s="5"/>
      <c r="E54" s="15" t="s">
        <v>476</v>
      </c>
      <c r="F54" s="15" t="s">
        <v>477</v>
      </c>
      <c r="G54" s="5" t="s">
        <v>533</v>
      </c>
      <c r="H54" s="5" t="s">
        <v>534</v>
      </c>
      <c r="I54" s="5" t="s">
        <v>535</v>
      </c>
      <c r="J54" s="5" t="s">
        <v>469</v>
      </c>
      <c r="K54" s="5" t="s">
        <v>480</v>
      </c>
      <c r="L54" s="5" t="s">
        <v>471</v>
      </c>
      <c r="M54" s="5"/>
    </row>
    <row r="55" ht="21.35" customHeight="1" spans="1:13">
      <c r="A55" s="5"/>
      <c r="B55" s="5"/>
      <c r="C55" s="6"/>
      <c r="D55" s="5"/>
      <c r="E55" s="15"/>
      <c r="F55" s="15" t="s">
        <v>481</v>
      </c>
      <c r="G55" s="5" t="s">
        <v>536</v>
      </c>
      <c r="H55" s="5" t="s">
        <v>537</v>
      </c>
      <c r="I55" s="5" t="s">
        <v>536</v>
      </c>
      <c r="J55" s="5" t="s">
        <v>469</v>
      </c>
      <c r="K55" s="5" t="s">
        <v>473</v>
      </c>
      <c r="L55" s="5" t="s">
        <v>471</v>
      </c>
      <c r="M55" s="5"/>
    </row>
    <row r="56" ht="21.35" customHeight="1" spans="1:13">
      <c r="A56" s="5"/>
      <c r="B56" s="5"/>
      <c r="C56" s="6"/>
      <c r="D56" s="5"/>
      <c r="E56" s="15"/>
      <c r="F56" s="15" t="s">
        <v>485</v>
      </c>
      <c r="G56" s="5" t="s">
        <v>486</v>
      </c>
      <c r="H56" s="5" t="s">
        <v>487</v>
      </c>
      <c r="I56" s="5" t="s">
        <v>488</v>
      </c>
      <c r="J56" s="5" t="s">
        <v>469</v>
      </c>
      <c r="K56" s="5" t="s">
        <v>489</v>
      </c>
      <c r="L56" s="5" t="s">
        <v>471</v>
      </c>
      <c r="M56" s="5"/>
    </row>
    <row r="57" ht="21.35" customHeight="1" spans="1:13">
      <c r="A57" s="5"/>
      <c r="B57" s="5"/>
      <c r="C57" s="6"/>
      <c r="D57" s="5"/>
      <c r="E57" s="15" t="s">
        <v>490</v>
      </c>
      <c r="F57" s="15" t="s">
        <v>491</v>
      </c>
      <c r="G57" s="5" t="s">
        <v>473</v>
      </c>
      <c r="H57" s="5" t="s">
        <v>473</v>
      </c>
      <c r="I57" s="5" t="s">
        <v>473</v>
      </c>
      <c r="J57" s="5" t="s">
        <v>473</v>
      </c>
      <c r="K57" s="5" t="s">
        <v>473</v>
      </c>
      <c r="L57" s="5" t="s">
        <v>474</v>
      </c>
      <c r="M57" s="5"/>
    </row>
    <row r="58" ht="33.15" customHeight="1" spans="1:13">
      <c r="A58" s="5"/>
      <c r="B58" s="5"/>
      <c r="C58" s="6"/>
      <c r="D58" s="5"/>
      <c r="E58" s="15"/>
      <c r="F58" s="15" t="s">
        <v>492</v>
      </c>
      <c r="G58" s="5" t="s">
        <v>538</v>
      </c>
      <c r="H58" s="5" t="s">
        <v>539</v>
      </c>
      <c r="I58" s="5" t="s">
        <v>539</v>
      </c>
      <c r="J58" s="5" t="s">
        <v>469</v>
      </c>
      <c r="K58" s="5" t="s">
        <v>473</v>
      </c>
      <c r="L58" s="5" t="s">
        <v>474</v>
      </c>
      <c r="M58" s="5"/>
    </row>
    <row r="59" ht="21.35" customHeight="1" spans="1:13">
      <c r="A59" s="5"/>
      <c r="B59" s="5"/>
      <c r="C59" s="6"/>
      <c r="D59" s="5"/>
      <c r="E59" s="15"/>
      <c r="F59" s="15" t="s">
        <v>495</v>
      </c>
      <c r="G59" s="5" t="s">
        <v>473</v>
      </c>
      <c r="H59" s="5" t="s">
        <v>473</v>
      </c>
      <c r="I59" s="5" t="s">
        <v>473</v>
      </c>
      <c r="J59" s="5" t="s">
        <v>540</v>
      </c>
      <c r="K59" s="5" t="s">
        <v>473</v>
      </c>
      <c r="L59" s="5" t="s">
        <v>474</v>
      </c>
      <c r="M59" s="5"/>
    </row>
    <row r="60" ht="21.35" customHeight="1" spans="1:13">
      <c r="A60" s="5"/>
      <c r="B60" s="5"/>
      <c r="C60" s="6"/>
      <c r="D60" s="5"/>
      <c r="E60" s="15"/>
      <c r="F60" s="15" t="s">
        <v>496</v>
      </c>
      <c r="G60" s="5" t="s">
        <v>473</v>
      </c>
      <c r="H60" s="5" t="s">
        <v>473</v>
      </c>
      <c r="I60" s="5" t="s">
        <v>473</v>
      </c>
      <c r="J60" s="5" t="s">
        <v>473</v>
      </c>
      <c r="K60" s="5" t="s">
        <v>473</v>
      </c>
      <c r="L60" s="5" t="s">
        <v>474</v>
      </c>
      <c r="M60" s="5"/>
    </row>
    <row r="61" ht="21.35" customHeight="1" spans="1:13">
      <c r="A61" s="5"/>
      <c r="B61" s="5"/>
      <c r="C61" s="6"/>
      <c r="D61" s="5"/>
      <c r="E61" s="15" t="s">
        <v>497</v>
      </c>
      <c r="F61" s="15" t="s">
        <v>498</v>
      </c>
      <c r="G61" s="5" t="s">
        <v>541</v>
      </c>
      <c r="H61" s="5" t="s">
        <v>500</v>
      </c>
      <c r="I61" s="5" t="s">
        <v>501</v>
      </c>
      <c r="J61" s="5" t="s">
        <v>469</v>
      </c>
      <c r="K61" s="5" t="s">
        <v>502</v>
      </c>
      <c r="L61" s="5" t="s">
        <v>474</v>
      </c>
      <c r="M61" s="5"/>
    </row>
    <row r="62" ht="21.35" customHeight="1" spans="1:13">
      <c r="A62" s="5" t="s">
        <v>155</v>
      </c>
      <c r="B62" s="5" t="s">
        <v>542</v>
      </c>
      <c r="C62" s="6">
        <f>35+3.4</f>
        <v>38.4</v>
      </c>
      <c r="D62" s="5" t="s">
        <v>543</v>
      </c>
      <c r="E62" s="15" t="s">
        <v>465</v>
      </c>
      <c r="F62" s="15" t="s">
        <v>466</v>
      </c>
      <c r="G62" s="5" t="s">
        <v>467</v>
      </c>
      <c r="H62" s="5" t="s">
        <v>544</v>
      </c>
      <c r="I62" s="5" t="s">
        <v>544</v>
      </c>
      <c r="J62" s="5" t="s">
        <v>545</v>
      </c>
      <c r="K62" s="5" t="s">
        <v>470</v>
      </c>
      <c r="L62" s="5" t="s">
        <v>471</v>
      </c>
      <c r="M62" s="5"/>
    </row>
    <row r="63" ht="21.35" customHeight="1" spans="1:13">
      <c r="A63" s="5"/>
      <c r="B63" s="5"/>
      <c r="C63" s="6"/>
      <c r="D63" s="5"/>
      <c r="E63" s="15"/>
      <c r="F63" s="15" t="s">
        <v>472</v>
      </c>
      <c r="G63" s="5" t="s">
        <v>473</v>
      </c>
      <c r="H63" s="5" t="s">
        <v>473</v>
      </c>
      <c r="I63" s="5" t="s">
        <v>473</v>
      </c>
      <c r="J63" s="5" t="s">
        <v>473</v>
      </c>
      <c r="K63" s="5" t="s">
        <v>473</v>
      </c>
      <c r="L63" s="5" t="s">
        <v>474</v>
      </c>
      <c r="M63" s="5"/>
    </row>
    <row r="64" ht="21.35" customHeight="1" spans="1:13">
      <c r="A64" s="5"/>
      <c r="B64" s="5"/>
      <c r="C64" s="6"/>
      <c r="D64" s="5"/>
      <c r="E64" s="15"/>
      <c r="F64" s="15" t="s">
        <v>475</v>
      </c>
      <c r="G64" s="5" t="s">
        <v>473</v>
      </c>
      <c r="H64" s="5" t="s">
        <v>473</v>
      </c>
      <c r="I64" s="5" t="s">
        <v>473</v>
      </c>
      <c r="J64" s="5" t="s">
        <v>473</v>
      </c>
      <c r="K64" s="5" t="s">
        <v>473</v>
      </c>
      <c r="L64" s="5" t="s">
        <v>474</v>
      </c>
      <c r="M64" s="5"/>
    </row>
    <row r="65" ht="21.35" customHeight="1" spans="1:13">
      <c r="A65" s="5"/>
      <c r="B65" s="5"/>
      <c r="C65" s="6"/>
      <c r="D65" s="5"/>
      <c r="E65" s="15" t="s">
        <v>476</v>
      </c>
      <c r="F65" s="15" t="s">
        <v>477</v>
      </c>
      <c r="G65" s="5" t="s">
        <v>546</v>
      </c>
      <c r="H65" s="5" t="s">
        <v>547</v>
      </c>
      <c r="I65" s="5" t="s">
        <v>548</v>
      </c>
      <c r="J65" s="5" t="s">
        <v>545</v>
      </c>
      <c r="K65" s="5" t="s">
        <v>480</v>
      </c>
      <c r="L65" s="5" t="s">
        <v>471</v>
      </c>
      <c r="M65" s="5"/>
    </row>
    <row r="66" ht="21.35" customHeight="1" spans="1:13">
      <c r="A66" s="5"/>
      <c r="B66" s="5"/>
      <c r="C66" s="6"/>
      <c r="D66" s="5"/>
      <c r="E66" s="15"/>
      <c r="F66" s="15" t="s">
        <v>481</v>
      </c>
      <c r="G66" s="5" t="s">
        <v>473</v>
      </c>
      <c r="H66" s="5" t="s">
        <v>473</v>
      </c>
      <c r="I66" s="5" t="s">
        <v>473</v>
      </c>
      <c r="J66" s="5" t="s">
        <v>473</v>
      </c>
      <c r="K66" s="5" t="s">
        <v>473</v>
      </c>
      <c r="L66" s="5" t="s">
        <v>474</v>
      </c>
      <c r="M66" s="5"/>
    </row>
    <row r="67" ht="21.35" customHeight="1" spans="1:13">
      <c r="A67" s="5"/>
      <c r="B67" s="5"/>
      <c r="C67" s="6"/>
      <c r="D67" s="5"/>
      <c r="E67" s="15"/>
      <c r="F67" s="15" t="s">
        <v>485</v>
      </c>
      <c r="G67" s="5" t="s">
        <v>486</v>
      </c>
      <c r="H67" s="5" t="s">
        <v>487</v>
      </c>
      <c r="I67" s="5" t="s">
        <v>488</v>
      </c>
      <c r="J67" s="5" t="s">
        <v>545</v>
      </c>
      <c r="K67" s="5" t="s">
        <v>489</v>
      </c>
      <c r="L67" s="5" t="s">
        <v>471</v>
      </c>
      <c r="M67" s="5"/>
    </row>
    <row r="68" ht="21.35" customHeight="1" spans="1:13">
      <c r="A68" s="5"/>
      <c r="B68" s="5"/>
      <c r="C68" s="6"/>
      <c r="D68" s="5"/>
      <c r="E68" s="15" t="s">
        <v>490</v>
      </c>
      <c r="F68" s="15" t="s">
        <v>491</v>
      </c>
      <c r="G68" s="5" t="s">
        <v>473</v>
      </c>
      <c r="H68" s="5" t="s">
        <v>473</v>
      </c>
      <c r="I68" s="5" t="s">
        <v>473</v>
      </c>
      <c r="J68" s="5" t="s">
        <v>473</v>
      </c>
      <c r="K68" s="5" t="s">
        <v>473</v>
      </c>
      <c r="L68" s="5" t="s">
        <v>474</v>
      </c>
      <c r="M68" s="5"/>
    </row>
    <row r="69" ht="21.35" customHeight="1" spans="1:13">
      <c r="A69" s="5"/>
      <c r="B69" s="5"/>
      <c r="C69" s="6"/>
      <c r="D69" s="5"/>
      <c r="E69" s="15"/>
      <c r="F69" s="15" t="s">
        <v>492</v>
      </c>
      <c r="G69" s="5" t="s">
        <v>549</v>
      </c>
      <c r="H69" s="5" t="s">
        <v>550</v>
      </c>
      <c r="I69" s="5" t="s">
        <v>539</v>
      </c>
      <c r="J69" s="5" t="s">
        <v>545</v>
      </c>
      <c r="K69" s="5" t="s">
        <v>473</v>
      </c>
      <c r="L69" s="5" t="s">
        <v>474</v>
      </c>
      <c r="M69" s="5"/>
    </row>
    <row r="70" ht="21.35" customHeight="1" spans="1:13">
      <c r="A70" s="5"/>
      <c r="B70" s="5"/>
      <c r="C70" s="6"/>
      <c r="D70" s="5"/>
      <c r="E70" s="15"/>
      <c r="F70" s="15" t="s">
        <v>495</v>
      </c>
      <c r="G70" s="5" t="s">
        <v>473</v>
      </c>
      <c r="H70" s="5" t="s">
        <v>473</v>
      </c>
      <c r="I70" s="5" t="s">
        <v>473</v>
      </c>
      <c r="J70" s="5" t="s">
        <v>473</v>
      </c>
      <c r="K70" s="5" t="s">
        <v>473</v>
      </c>
      <c r="L70" s="5" t="s">
        <v>474</v>
      </c>
      <c r="M70" s="5"/>
    </row>
    <row r="71" ht="21.35" customHeight="1" spans="1:13">
      <c r="A71" s="5"/>
      <c r="B71" s="5"/>
      <c r="C71" s="6"/>
      <c r="D71" s="5"/>
      <c r="E71" s="15"/>
      <c r="F71" s="15" t="s">
        <v>496</v>
      </c>
      <c r="G71" s="5" t="s">
        <v>473</v>
      </c>
      <c r="H71" s="5" t="s">
        <v>473</v>
      </c>
      <c r="I71" s="5" t="s">
        <v>473</v>
      </c>
      <c r="J71" s="5" t="s">
        <v>473</v>
      </c>
      <c r="K71" s="5" t="s">
        <v>473</v>
      </c>
      <c r="L71" s="5" t="s">
        <v>474</v>
      </c>
      <c r="M71" s="5"/>
    </row>
    <row r="72" ht="21.35" customHeight="1" spans="1:13">
      <c r="A72" s="5"/>
      <c r="B72" s="5"/>
      <c r="C72" s="6"/>
      <c r="D72" s="5"/>
      <c r="E72" s="15" t="s">
        <v>497</v>
      </c>
      <c r="F72" s="15" t="s">
        <v>498</v>
      </c>
      <c r="G72" s="5" t="s">
        <v>551</v>
      </c>
      <c r="H72" s="5" t="s">
        <v>500</v>
      </c>
      <c r="I72" s="5" t="s">
        <v>552</v>
      </c>
      <c r="J72" s="5" t="s">
        <v>545</v>
      </c>
      <c r="K72" s="5" t="s">
        <v>502</v>
      </c>
      <c r="L72" s="5" t="s">
        <v>471</v>
      </c>
      <c r="M72" s="5"/>
    </row>
    <row r="73" ht="21.35" customHeight="1" spans="1:13">
      <c r="A73" s="5" t="s">
        <v>155</v>
      </c>
      <c r="B73" s="5" t="s">
        <v>553</v>
      </c>
      <c r="C73" s="6">
        <f>8+0.75</f>
        <v>8.75</v>
      </c>
      <c r="D73" s="5" t="s">
        <v>554</v>
      </c>
      <c r="E73" s="15" t="s">
        <v>465</v>
      </c>
      <c r="F73" s="15" t="s">
        <v>466</v>
      </c>
      <c r="G73" s="5" t="s">
        <v>467</v>
      </c>
      <c r="H73" s="5" t="s">
        <v>555</v>
      </c>
      <c r="I73" s="5" t="s">
        <v>555</v>
      </c>
      <c r="J73" s="5" t="s">
        <v>469</v>
      </c>
      <c r="K73" s="5" t="s">
        <v>470</v>
      </c>
      <c r="L73" s="5" t="s">
        <v>471</v>
      </c>
      <c r="M73" s="5"/>
    </row>
    <row r="74" ht="21.35" customHeight="1" spans="1:13">
      <c r="A74" s="5"/>
      <c r="B74" s="5"/>
      <c r="C74" s="6"/>
      <c r="D74" s="5"/>
      <c r="E74" s="15"/>
      <c r="F74" s="15" t="s">
        <v>472</v>
      </c>
      <c r="G74" s="5" t="s">
        <v>473</v>
      </c>
      <c r="H74" s="5" t="s">
        <v>518</v>
      </c>
      <c r="I74" s="5" t="s">
        <v>473</v>
      </c>
      <c r="J74" s="5" t="s">
        <v>473</v>
      </c>
      <c r="K74" s="5" t="s">
        <v>473</v>
      </c>
      <c r="L74" s="5" t="s">
        <v>474</v>
      </c>
      <c r="M74" s="5"/>
    </row>
    <row r="75" ht="21.35" customHeight="1" spans="1:13">
      <c r="A75" s="5"/>
      <c r="B75" s="5"/>
      <c r="C75" s="6"/>
      <c r="D75" s="5"/>
      <c r="E75" s="15"/>
      <c r="F75" s="15" t="s">
        <v>475</v>
      </c>
      <c r="G75" s="5" t="s">
        <v>473</v>
      </c>
      <c r="H75" s="5" t="s">
        <v>518</v>
      </c>
      <c r="I75" s="5" t="s">
        <v>473</v>
      </c>
      <c r="J75" s="5" t="s">
        <v>473</v>
      </c>
      <c r="K75" s="5" t="s">
        <v>473</v>
      </c>
      <c r="L75" s="5" t="s">
        <v>474</v>
      </c>
      <c r="M75" s="5"/>
    </row>
    <row r="76" ht="21.35" customHeight="1" spans="1:13">
      <c r="A76" s="5"/>
      <c r="B76" s="5"/>
      <c r="C76" s="6"/>
      <c r="D76" s="5"/>
      <c r="E76" s="15" t="s">
        <v>476</v>
      </c>
      <c r="F76" s="15" t="s">
        <v>477</v>
      </c>
      <c r="G76" s="5" t="s">
        <v>556</v>
      </c>
      <c r="H76" s="5" t="s">
        <v>557</v>
      </c>
      <c r="I76" s="5" t="s">
        <v>558</v>
      </c>
      <c r="J76" s="5" t="s">
        <v>469</v>
      </c>
      <c r="K76" s="5" t="s">
        <v>480</v>
      </c>
      <c r="L76" s="5" t="s">
        <v>471</v>
      </c>
      <c r="M76" s="5"/>
    </row>
    <row r="77" ht="21.35" customHeight="1" spans="1:13">
      <c r="A77" s="5"/>
      <c r="B77" s="5"/>
      <c r="C77" s="6"/>
      <c r="D77" s="5"/>
      <c r="E77" s="15"/>
      <c r="F77" s="15"/>
      <c r="G77" s="5" t="s">
        <v>559</v>
      </c>
      <c r="H77" s="5" t="s">
        <v>560</v>
      </c>
      <c r="I77" s="5" t="s">
        <v>559</v>
      </c>
      <c r="J77" s="5" t="s">
        <v>469</v>
      </c>
      <c r="K77" s="5" t="s">
        <v>561</v>
      </c>
      <c r="L77" s="5" t="s">
        <v>471</v>
      </c>
      <c r="M77" s="5"/>
    </row>
    <row r="78" ht="21.35" customHeight="1" spans="1:13">
      <c r="A78" s="5"/>
      <c r="B78" s="5"/>
      <c r="C78" s="6"/>
      <c r="D78" s="5"/>
      <c r="E78" s="15"/>
      <c r="F78" s="15" t="s">
        <v>481</v>
      </c>
      <c r="G78" s="5" t="s">
        <v>473</v>
      </c>
      <c r="H78" s="5" t="s">
        <v>473</v>
      </c>
      <c r="I78" s="5" t="s">
        <v>473</v>
      </c>
      <c r="J78" s="5" t="s">
        <v>473</v>
      </c>
      <c r="K78" s="5" t="s">
        <v>473</v>
      </c>
      <c r="L78" s="5" t="s">
        <v>474</v>
      </c>
      <c r="M78" s="5"/>
    </row>
    <row r="79" ht="21.35" customHeight="1" spans="1:13">
      <c r="A79" s="5"/>
      <c r="B79" s="5"/>
      <c r="C79" s="6"/>
      <c r="D79" s="5"/>
      <c r="E79" s="15"/>
      <c r="F79" s="15" t="s">
        <v>485</v>
      </c>
      <c r="G79" s="5" t="s">
        <v>486</v>
      </c>
      <c r="H79" s="5" t="s">
        <v>487</v>
      </c>
      <c r="I79" s="5" t="s">
        <v>488</v>
      </c>
      <c r="J79" s="5" t="s">
        <v>469</v>
      </c>
      <c r="K79" s="5" t="s">
        <v>489</v>
      </c>
      <c r="L79" s="5" t="s">
        <v>471</v>
      </c>
      <c r="M79" s="5"/>
    </row>
    <row r="80" ht="21.35" customHeight="1" spans="1:13">
      <c r="A80" s="5"/>
      <c r="B80" s="5"/>
      <c r="C80" s="6"/>
      <c r="D80" s="5"/>
      <c r="E80" s="15" t="s">
        <v>490</v>
      </c>
      <c r="F80" s="15" t="s">
        <v>491</v>
      </c>
      <c r="G80" s="5" t="s">
        <v>473</v>
      </c>
      <c r="H80" s="5" t="s">
        <v>473</v>
      </c>
      <c r="I80" s="5" t="s">
        <v>473</v>
      </c>
      <c r="J80" s="5" t="s">
        <v>473</v>
      </c>
      <c r="K80" s="5" t="s">
        <v>473</v>
      </c>
      <c r="L80" s="5" t="s">
        <v>474</v>
      </c>
      <c r="M80" s="5"/>
    </row>
    <row r="81" ht="21.35" customHeight="1" spans="1:13">
      <c r="A81" s="5"/>
      <c r="B81" s="5"/>
      <c r="C81" s="6"/>
      <c r="D81" s="5"/>
      <c r="E81" s="15"/>
      <c r="F81" s="15" t="s">
        <v>492</v>
      </c>
      <c r="G81" s="5" t="s">
        <v>562</v>
      </c>
      <c r="H81" s="5" t="s">
        <v>563</v>
      </c>
      <c r="I81" s="5" t="s">
        <v>562</v>
      </c>
      <c r="J81" s="5" t="s">
        <v>469</v>
      </c>
      <c r="K81" s="5" t="s">
        <v>473</v>
      </c>
      <c r="L81" s="5" t="s">
        <v>474</v>
      </c>
      <c r="M81" s="5"/>
    </row>
    <row r="82" ht="21.35" customHeight="1" spans="1:13">
      <c r="A82" s="5"/>
      <c r="B82" s="5"/>
      <c r="C82" s="6"/>
      <c r="D82" s="5"/>
      <c r="E82" s="15"/>
      <c r="F82" s="15" t="s">
        <v>495</v>
      </c>
      <c r="G82" s="5" t="s">
        <v>473</v>
      </c>
      <c r="H82" s="5" t="s">
        <v>473</v>
      </c>
      <c r="I82" s="5" t="s">
        <v>473</v>
      </c>
      <c r="J82" s="5" t="s">
        <v>473</v>
      </c>
      <c r="K82" s="5" t="s">
        <v>473</v>
      </c>
      <c r="L82" s="5" t="s">
        <v>474</v>
      </c>
      <c r="M82" s="5"/>
    </row>
    <row r="83" ht="21.35" customHeight="1" spans="1:13">
      <c r="A83" s="5"/>
      <c r="B83" s="5"/>
      <c r="C83" s="6"/>
      <c r="D83" s="5"/>
      <c r="E83" s="15"/>
      <c r="F83" s="15" t="s">
        <v>496</v>
      </c>
      <c r="G83" s="5"/>
      <c r="H83" s="5"/>
      <c r="I83" s="5"/>
      <c r="J83" s="5"/>
      <c r="K83" s="5"/>
      <c r="L83" s="5"/>
      <c r="M83" s="5"/>
    </row>
    <row r="84" ht="21.35" customHeight="1" spans="1:13">
      <c r="A84" s="5"/>
      <c r="B84" s="5"/>
      <c r="C84" s="6"/>
      <c r="D84" s="5"/>
      <c r="E84" s="15" t="s">
        <v>497</v>
      </c>
      <c r="F84" s="15" t="s">
        <v>498</v>
      </c>
      <c r="G84" s="5" t="s">
        <v>564</v>
      </c>
      <c r="H84" s="5" t="s">
        <v>500</v>
      </c>
      <c r="I84" s="5" t="s">
        <v>564</v>
      </c>
      <c r="J84" s="5" t="s">
        <v>469</v>
      </c>
      <c r="K84" s="5" t="s">
        <v>502</v>
      </c>
      <c r="L84" s="5" t="s">
        <v>474</v>
      </c>
      <c r="M84" s="5"/>
    </row>
    <row r="85" ht="21.35" customHeight="1" spans="1:13">
      <c r="A85" s="5" t="s">
        <v>155</v>
      </c>
      <c r="B85" s="5" t="s">
        <v>565</v>
      </c>
      <c r="C85" s="6">
        <f>4+0.58</f>
        <v>4.58</v>
      </c>
      <c r="D85" s="5" t="s">
        <v>566</v>
      </c>
      <c r="E85" s="15" t="s">
        <v>465</v>
      </c>
      <c r="F85" s="15" t="s">
        <v>466</v>
      </c>
      <c r="G85" s="5" t="s">
        <v>467</v>
      </c>
      <c r="H85" s="5" t="s">
        <v>567</v>
      </c>
      <c r="I85" s="5" t="s">
        <v>567</v>
      </c>
      <c r="J85" s="5" t="s">
        <v>469</v>
      </c>
      <c r="K85" s="5" t="s">
        <v>470</v>
      </c>
      <c r="L85" s="5" t="s">
        <v>471</v>
      </c>
      <c r="M85" s="5"/>
    </row>
    <row r="86" ht="21.35" customHeight="1" spans="1:13">
      <c r="A86" s="5"/>
      <c r="B86" s="5"/>
      <c r="C86" s="6"/>
      <c r="D86" s="5"/>
      <c r="E86" s="15"/>
      <c r="F86" s="15" t="s">
        <v>472</v>
      </c>
      <c r="G86" s="5" t="s">
        <v>473</v>
      </c>
      <c r="H86" s="5" t="s">
        <v>473</v>
      </c>
      <c r="I86" s="5" t="s">
        <v>473</v>
      </c>
      <c r="J86" s="5" t="s">
        <v>473</v>
      </c>
      <c r="K86" s="5" t="s">
        <v>473</v>
      </c>
      <c r="L86" s="5" t="s">
        <v>474</v>
      </c>
      <c r="M86" s="5"/>
    </row>
    <row r="87" ht="21.35" customHeight="1" spans="1:13">
      <c r="A87" s="5"/>
      <c r="B87" s="5"/>
      <c r="C87" s="6"/>
      <c r="D87" s="5"/>
      <c r="E87" s="15"/>
      <c r="F87" s="15" t="s">
        <v>475</v>
      </c>
      <c r="G87" s="5" t="s">
        <v>473</v>
      </c>
      <c r="H87" s="5" t="s">
        <v>473</v>
      </c>
      <c r="I87" s="5" t="s">
        <v>473</v>
      </c>
      <c r="J87" s="5" t="s">
        <v>473</v>
      </c>
      <c r="K87" s="5" t="s">
        <v>473</v>
      </c>
      <c r="L87" s="5" t="s">
        <v>474</v>
      </c>
      <c r="M87" s="5"/>
    </row>
    <row r="88" ht="33.15" customHeight="1" spans="1:13">
      <c r="A88" s="5"/>
      <c r="B88" s="5"/>
      <c r="C88" s="6"/>
      <c r="D88" s="5"/>
      <c r="E88" s="15" t="s">
        <v>476</v>
      </c>
      <c r="F88" s="15" t="s">
        <v>477</v>
      </c>
      <c r="G88" s="5" t="s">
        <v>568</v>
      </c>
      <c r="H88" s="5" t="s">
        <v>479</v>
      </c>
      <c r="I88" s="5" t="s">
        <v>569</v>
      </c>
      <c r="J88" s="5" t="s">
        <v>469</v>
      </c>
      <c r="K88" s="5" t="s">
        <v>480</v>
      </c>
      <c r="L88" s="5" t="s">
        <v>471</v>
      </c>
      <c r="M88" s="5"/>
    </row>
    <row r="89" ht="21.35" customHeight="1" spans="1:13">
      <c r="A89" s="5"/>
      <c r="B89" s="5"/>
      <c r="C89" s="6"/>
      <c r="D89" s="5"/>
      <c r="E89" s="15"/>
      <c r="F89" s="15" t="s">
        <v>481</v>
      </c>
      <c r="G89" s="5" t="s">
        <v>482</v>
      </c>
      <c r="H89" s="5" t="s">
        <v>483</v>
      </c>
      <c r="I89" s="5" t="s">
        <v>482</v>
      </c>
      <c r="J89" s="5" t="s">
        <v>469</v>
      </c>
      <c r="K89" s="5" t="s">
        <v>473</v>
      </c>
      <c r="L89" s="5" t="s">
        <v>474</v>
      </c>
      <c r="M89" s="5"/>
    </row>
    <row r="90" ht="21.35" customHeight="1" spans="1:13">
      <c r="A90" s="5"/>
      <c r="B90" s="5"/>
      <c r="C90" s="6"/>
      <c r="D90" s="5"/>
      <c r="E90" s="15"/>
      <c r="F90" s="15" t="s">
        <v>485</v>
      </c>
      <c r="G90" s="5" t="s">
        <v>486</v>
      </c>
      <c r="H90" s="5" t="s">
        <v>487</v>
      </c>
      <c r="I90" s="5" t="s">
        <v>488</v>
      </c>
      <c r="J90" s="5" t="s">
        <v>469</v>
      </c>
      <c r="K90" s="5" t="s">
        <v>489</v>
      </c>
      <c r="L90" s="5" t="s">
        <v>471</v>
      </c>
      <c r="M90" s="5"/>
    </row>
    <row r="91" ht="21.35" customHeight="1" spans="1:13">
      <c r="A91" s="5"/>
      <c r="B91" s="5"/>
      <c r="C91" s="6"/>
      <c r="D91" s="5"/>
      <c r="E91" s="15" t="s">
        <v>490</v>
      </c>
      <c r="F91" s="15" t="s">
        <v>491</v>
      </c>
      <c r="G91" s="5" t="s">
        <v>473</v>
      </c>
      <c r="H91" s="5" t="s">
        <v>473</v>
      </c>
      <c r="I91" s="5" t="s">
        <v>473</v>
      </c>
      <c r="J91" s="5" t="s">
        <v>473</v>
      </c>
      <c r="K91" s="5" t="s">
        <v>473</v>
      </c>
      <c r="L91" s="5" t="s">
        <v>474</v>
      </c>
      <c r="M91" s="5"/>
    </row>
    <row r="92" ht="33.15" customHeight="1" spans="1:13">
      <c r="A92" s="5"/>
      <c r="B92" s="5"/>
      <c r="C92" s="6"/>
      <c r="D92" s="5"/>
      <c r="E92" s="15"/>
      <c r="F92" s="15" t="s">
        <v>492</v>
      </c>
      <c r="G92" s="5" t="s">
        <v>570</v>
      </c>
      <c r="H92" s="5" t="s">
        <v>513</v>
      </c>
      <c r="I92" s="5" t="s">
        <v>570</v>
      </c>
      <c r="J92" s="5" t="s">
        <v>469</v>
      </c>
      <c r="K92" s="5" t="s">
        <v>473</v>
      </c>
      <c r="L92" s="5" t="s">
        <v>474</v>
      </c>
      <c r="M92" s="5"/>
    </row>
    <row r="93" ht="21.35" customHeight="1" spans="1:13">
      <c r="A93" s="5"/>
      <c r="B93" s="5"/>
      <c r="C93" s="6"/>
      <c r="D93" s="5"/>
      <c r="E93" s="15"/>
      <c r="F93" s="15" t="s">
        <v>495</v>
      </c>
      <c r="G93" s="5" t="s">
        <v>473</v>
      </c>
      <c r="H93" s="5" t="s">
        <v>473</v>
      </c>
      <c r="I93" s="5" t="s">
        <v>473</v>
      </c>
      <c r="J93" s="5" t="s">
        <v>473</v>
      </c>
      <c r="K93" s="5" t="s">
        <v>473</v>
      </c>
      <c r="L93" s="5" t="s">
        <v>474</v>
      </c>
      <c r="M93" s="5"/>
    </row>
    <row r="94" ht="21.35" customHeight="1" spans="1:13">
      <c r="A94" s="5"/>
      <c r="B94" s="5"/>
      <c r="C94" s="6"/>
      <c r="D94" s="5"/>
      <c r="E94" s="15"/>
      <c r="F94" s="15" t="s">
        <v>496</v>
      </c>
      <c r="G94" s="5" t="s">
        <v>473</v>
      </c>
      <c r="H94" s="5" t="s">
        <v>473</v>
      </c>
      <c r="I94" s="5" t="s">
        <v>473</v>
      </c>
      <c r="J94" s="5" t="s">
        <v>473</v>
      </c>
      <c r="K94" s="5" t="s">
        <v>473</v>
      </c>
      <c r="L94" s="5" t="s">
        <v>474</v>
      </c>
      <c r="M94" s="5"/>
    </row>
    <row r="95" ht="24.85" customHeight="1" spans="1:13">
      <c r="A95" s="5"/>
      <c r="B95" s="5"/>
      <c r="C95" s="6"/>
      <c r="D95" s="5"/>
      <c r="E95" s="15" t="s">
        <v>497</v>
      </c>
      <c r="F95" s="15" t="s">
        <v>498</v>
      </c>
      <c r="G95" s="5" t="s">
        <v>571</v>
      </c>
      <c r="H95" s="5" t="s">
        <v>500</v>
      </c>
      <c r="I95" s="5" t="s">
        <v>501</v>
      </c>
      <c r="J95" s="5" t="s">
        <v>469</v>
      </c>
      <c r="K95" s="5" t="s">
        <v>502</v>
      </c>
      <c r="L95" s="5" t="s">
        <v>471</v>
      </c>
      <c r="M95" s="5"/>
    </row>
    <row r="96" ht="21.35" customHeight="1" spans="1:13">
      <c r="A96" s="5" t="s">
        <v>155</v>
      </c>
      <c r="B96" s="5" t="s">
        <v>572</v>
      </c>
      <c r="C96" s="6">
        <f>7+1.47+20</f>
        <v>28.47</v>
      </c>
      <c r="D96" s="5" t="s">
        <v>573</v>
      </c>
      <c r="E96" s="15" t="s">
        <v>465</v>
      </c>
      <c r="F96" s="15" t="s">
        <v>466</v>
      </c>
      <c r="G96" s="5" t="s">
        <v>467</v>
      </c>
      <c r="H96" s="5" t="s">
        <v>574</v>
      </c>
      <c r="I96" s="5" t="s">
        <v>574</v>
      </c>
      <c r="J96" s="5" t="s">
        <v>469</v>
      </c>
      <c r="K96" s="5" t="s">
        <v>470</v>
      </c>
      <c r="L96" s="5" t="s">
        <v>471</v>
      </c>
      <c r="M96" s="5"/>
    </row>
    <row r="97" ht="21.35" customHeight="1" spans="1:13">
      <c r="A97" s="5"/>
      <c r="B97" s="5"/>
      <c r="C97" s="6"/>
      <c r="D97" s="5"/>
      <c r="E97" s="15"/>
      <c r="F97" s="15" t="s">
        <v>472</v>
      </c>
      <c r="G97" s="5" t="s">
        <v>473</v>
      </c>
      <c r="H97" s="5" t="s">
        <v>518</v>
      </c>
      <c r="I97" s="5" t="s">
        <v>473</v>
      </c>
      <c r="J97" s="5" t="s">
        <v>473</v>
      </c>
      <c r="K97" s="5" t="s">
        <v>473</v>
      </c>
      <c r="L97" s="5" t="s">
        <v>474</v>
      </c>
      <c r="M97" s="5"/>
    </row>
    <row r="98" ht="21.35" customHeight="1" spans="1:13">
      <c r="A98" s="5"/>
      <c r="B98" s="5"/>
      <c r="C98" s="6"/>
      <c r="D98" s="5"/>
      <c r="E98" s="15"/>
      <c r="F98" s="15" t="s">
        <v>475</v>
      </c>
      <c r="G98" s="5" t="s">
        <v>473</v>
      </c>
      <c r="H98" s="5" t="s">
        <v>518</v>
      </c>
      <c r="I98" s="5" t="s">
        <v>473</v>
      </c>
      <c r="J98" s="5" t="s">
        <v>473</v>
      </c>
      <c r="K98" s="5" t="s">
        <v>473</v>
      </c>
      <c r="L98" s="5" t="s">
        <v>474</v>
      </c>
      <c r="M98" s="5"/>
    </row>
    <row r="99" ht="21.35" customHeight="1" spans="1:13">
      <c r="A99" s="5"/>
      <c r="B99" s="5"/>
      <c r="C99" s="6"/>
      <c r="D99" s="5"/>
      <c r="E99" s="15" t="s">
        <v>476</v>
      </c>
      <c r="F99" s="15" t="s">
        <v>477</v>
      </c>
      <c r="G99" s="5" t="s">
        <v>575</v>
      </c>
      <c r="H99" s="5" t="s">
        <v>576</v>
      </c>
      <c r="I99" s="5" t="s">
        <v>575</v>
      </c>
      <c r="J99" s="5" t="s">
        <v>469</v>
      </c>
      <c r="K99" s="5" t="s">
        <v>480</v>
      </c>
      <c r="L99" s="5" t="s">
        <v>474</v>
      </c>
      <c r="M99" s="5"/>
    </row>
    <row r="100" ht="21.35" customHeight="1" spans="1:13">
      <c r="A100" s="5"/>
      <c r="B100" s="5"/>
      <c r="C100" s="6"/>
      <c r="D100" s="5"/>
      <c r="E100" s="15"/>
      <c r="F100" s="15" t="s">
        <v>481</v>
      </c>
      <c r="G100" s="5" t="s">
        <v>473</v>
      </c>
      <c r="H100" s="5" t="s">
        <v>473</v>
      </c>
      <c r="I100" s="5" t="s">
        <v>473</v>
      </c>
      <c r="J100" s="5" t="s">
        <v>473</v>
      </c>
      <c r="K100" s="5" t="s">
        <v>473</v>
      </c>
      <c r="L100" s="5" t="s">
        <v>474</v>
      </c>
      <c r="M100" s="5"/>
    </row>
    <row r="101" ht="21.35" customHeight="1" spans="1:13">
      <c r="A101" s="5"/>
      <c r="B101" s="5"/>
      <c r="C101" s="6"/>
      <c r="D101" s="5"/>
      <c r="E101" s="15"/>
      <c r="F101" s="15" t="s">
        <v>485</v>
      </c>
      <c r="G101" s="5" t="s">
        <v>486</v>
      </c>
      <c r="H101" s="5" t="s">
        <v>487</v>
      </c>
      <c r="I101" s="5" t="s">
        <v>488</v>
      </c>
      <c r="J101" s="5" t="s">
        <v>469</v>
      </c>
      <c r="K101" s="5" t="s">
        <v>489</v>
      </c>
      <c r="L101" s="5" t="s">
        <v>471</v>
      </c>
      <c r="M101" s="5"/>
    </row>
    <row r="102" ht="21.35" customHeight="1" spans="1:13">
      <c r="A102" s="5"/>
      <c r="B102" s="5"/>
      <c r="C102" s="6"/>
      <c r="D102" s="5"/>
      <c r="E102" s="15" t="s">
        <v>490</v>
      </c>
      <c r="F102" s="15" t="s">
        <v>491</v>
      </c>
      <c r="G102" s="5" t="s">
        <v>473</v>
      </c>
      <c r="H102" s="5" t="s">
        <v>473</v>
      </c>
      <c r="I102" s="5" t="s">
        <v>473</v>
      </c>
      <c r="J102" s="5" t="s">
        <v>473</v>
      </c>
      <c r="K102" s="5" t="s">
        <v>473</v>
      </c>
      <c r="L102" s="5" t="s">
        <v>474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492</v>
      </c>
      <c r="G103" s="5" t="s">
        <v>577</v>
      </c>
      <c r="H103" s="5" t="s">
        <v>578</v>
      </c>
      <c r="I103" s="5" t="s">
        <v>577</v>
      </c>
      <c r="J103" s="5" t="s">
        <v>469</v>
      </c>
      <c r="K103" s="5" t="s">
        <v>473</v>
      </c>
      <c r="L103" s="5" t="s">
        <v>474</v>
      </c>
      <c r="M103" s="5"/>
    </row>
    <row r="104" ht="21.35" customHeight="1" spans="1:13">
      <c r="A104" s="5"/>
      <c r="B104" s="5"/>
      <c r="C104" s="6"/>
      <c r="D104" s="5"/>
      <c r="E104" s="15"/>
      <c r="F104" s="15" t="s">
        <v>495</v>
      </c>
      <c r="G104" s="5" t="s">
        <v>473</v>
      </c>
      <c r="H104" s="5" t="s">
        <v>473</v>
      </c>
      <c r="I104" s="5" t="s">
        <v>473</v>
      </c>
      <c r="J104" s="5" t="s">
        <v>473</v>
      </c>
      <c r="K104" s="5" t="s">
        <v>473</v>
      </c>
      <c r="L104" s="5" t="s">
        <v>474</v>
      </c>
      <c r="M104" s="5"/>
    </row>
    <row r="105" ht="21.35" customHeight="1" spans="1:13">
      <c r="A105" s="5"/>
      <c r="B105" s="5"/>
      <c r="C105" s="6"/>
      <c r="D105" s="5"/>
      <c r="E105" s="15"/>
      <c r="F105" s="15" t="s">
        <v>496</v>
      </c>
      <c r="G105" s="5" t="s">
        <v>473</v>
      </c>
      <c r="H105" s="5" t="s">
        <v>473</v>
      </c>
      <c r="I105" s="5" t="s">
        <v>473</v>
      </c>
      <c r="J105" s="5" t="s">
        <v>473</v>
      </c>
      <c r="K105" s="5" t="s">
        <v>473</v>
      </c>
      <c r="L105" s="5" t="s">
        <v>474</v>
      </c>
      <c r="M105" s="5"/>
    </row>
    <row r="106" ht="21.35" customHeight="1" spans="1:13">
      <c r="A106" s="5"/>
      <c r="B106" s="5"/>
      <c r="C106" s="6"/>
      <c r="D106" s="5"/>
      <c r="E106" s="15" t="s">
        <v>497</v>
      </c>
      <c r="F106" s="15" t="s">
        <v>498</v>
      </c>
      <c r="G106" s="5" t="s">
        <v>552</v>
      </c>
      <c r="H106" s="5" t="s">
        <v>500</v>
      </c>
      <c r="I106" s="5" t="s">
        <v>552</v>
      </c>
      <c r="J106" s="5" t="s">
        <v>469</v>
      </c>
      <c r="K106" s="5" t="s">
        <v>502</v>
      </c>
      <c r="L106" s="5" t="s">
        <v>471</v>
      </c>
      <c r="M106" s="5"/>
    </row>
    <row r="107" ht="21.35" customHeight="1" spans="1:13">
      <c r="A107" s="5" t="s">
        <v>155</v>
      </c>
      <c r="B107" s="5" t="s">
        <v>579</v>
      </c>
      <c r="C107" s="6">
        <f>5+0.92</f>
        <v>5.92</v>
      </c>
      <c r="D107" s="5" t="s">
        <v>580</v>
      </c>
      <c r="E107" s="15" t="s">
        <v>465</v>
      </c>
      <c r="F107" s="15" t="s">
        <v>466</v>
      </c>
      <c r="G107" s="5" t="s">
        <v>467</v>
      </c>
      <c r="H107" s="5" t="s">
        <v>581</v>
      </c>
      <c r="I107" s="5" t="s">
        <v>581</v>
      </c>
      <c r="J107" s="5" t="s">
        <v>469</v>
      </c>
      <c r="K107" s="5" t="s">
        <v>470</v>
      </c>
      <c r="L107" s="5" t="s">
        <v>471</v>
      </c>
      <c r="M107" s="5"/>
    </row>
    <row r="108" ht="21.35" customHeight="1" spans="1:13">
      <c r="A108" s="5"/>
      <c r="B108" s="5"/>
      <c r="C108" s="6"/>
      <c r="D108" s="5"/>
      <c r="E108" s="15"/>
      <c r="F108" s="15" t="s">
        <v>472</v>
      </c>
      <c r="G108" s="5" t="s">
        <v>473</v>
      </c>
      <c r="H108" s="5" t="s">
        <v>518</v>
      </c>
      <c r="I108" s="5" t="s">
        <v>473</v>
      </c>
      <c r="J108" s="5" t="s">
        <v>469</v>
      </c>
      <c r="K108" s="5" t="s">
        <v>470</v>
      </c>
      <c r="L108" s="5" t="s">
        <v>471</v>
      </c>
      <c r="M108" s="5"/>
    </row>
    <row r="109" ht="21.35" customHeight="1" spans="1:13">
      <c r="A109" s="5"/>
      <c r="B109" s="5"/>
      <c r="C109" s="6"/>
      <c r="D109" s="5"/>
      <c r="E109" s="15"/>
      <c r="F109" s="15" t="s">
        <v>475</v>
      </c>
      <c r="G109" s="5" t="s">
        <v>473</v>
      </c>
      <c r="H109" s="5" t="s">
        <v>518</v>
      </c>
      <c r="I109" s="5" t="s">
        <v>473</v>
      </c>
      <c r="J109" s="5" t="s">
        <v>469</v>
      </c>
      <c r="K109" s="5" t="s">
        <v>470</v>
      </c>
      <c r="L109" s="5" t="s">
        <v>471</v>
      </c>
      <c r="M109" s="5"/>
    </row>
    <row r="110" ht="21.35" customHeight="1" spans="1:13">
      <c r="A110" s="5"/>
      <c r="B110" s="5"/>
      <c r="C110" s="6"/>
      <c r="D110" s="5"/>
      <c r="E110" s="15" t="s">
        <v>476</v>
      </c>
      <c r="F110" s="15" t="s">
        <v>477</v>
      </c>
      <c r="G110" s="5" t="s">
        <v>582</v>
      </c>
      <c r="H110" s="5" t="s">
        <v>583</v>
      </c>
      <c r="I110" s="5" t="s">
        <v>561</v>
      </c>
      <c r="J110" s="5" t="s">
        <v>469</v>
      </c>
      <c r="K110" s="5" t="s">
        <v>561</v>
      </c>
      <c r="L110" s="5" t="s">
        <v>471</v>
      </c>
      <c r="M110" s="5"/>
    </row>
    <row r="111" ht="21.35" customHeight="1" spans="1:13">
      <c r="A111" s="5"/>
      <c r="B111" s="5"/>
      <c r="C111" s="6"/>
      <c r="D111" s="5"/>
      <c r="E111" s="15"/>
      <c r="F111" s="15"/>
      <c r="G111" s="5" t="s">
        <v>584</v>
      </c>
      <c r="H111" s="5" t="s">
        <v>585</v>
      </c>
      <c r="I111" s="5" t="s">
        <v>561</v>
      </c>
      <c r="J111" s="5" t="s">
        <v>469</v>
      </c>
      <c r="K111" s="5" t="s">
        <v>561</v>
      </c>
      <c r="L111" s="5" t="s">
        <v>471</v>
      </c>
      <c r="M111" s="5"/>
    </row>
    <row r="112" ht="21.35" customHeight="1" spans="1:13">
      <c r="A112" s="5"/>
      <c r="B112" s="5"/>
      <c r="C112" s="6"/>
      <c r="D112" s="5"/>
      <c r="E112" s="15"/>
      <c r="F112" s="15" t="s">
        <v>481</v>
      </c>
      <c r="G112" s="5" t="s">
        <v>586</v>
      </c>
      <c r="H112" s="5" t="s">
        <v>587</v>
      </c>
      <c r="I112" s="5" t="s">
        <v>588</v>
      </c>
      <c r="J112" s="5" t="s">
        <v>469</v>
      </c>
      <c r="K112" s="5" t="s">
        <v>473</v>
      </c>
      <c r="L112" s="5" t="s">
        <v>474</v>
      </c>
      <c r="M112" s="5"/>
    </row>
    <row r="113" ht="21.35" customHeight="1" spans="1:13">
      <c r="A113" s="5"/>
      <c r="B113" s="5"/>
      <c r="C113" s="6"/>
      <c r="D113" s="5"/>
      <c r="E113" s="15"/>
      <c r="F113" s="15" t="s">
        <v>485</v>
      </c>
      <c r="G113" s="5" t="s">
        <v>486</v>
      </c>
      <c r="H113" s="5" t="s">
        <v>487</v>
      </c>
      <c r="I113" s="5" t="s">
        <v>488</v>
      </c>
      <c r="J113" s="5" t="s">
        <v>469</v>
      </c>
      <c r="K113" s="5" t="s">
        <v>489</v>
      </c>
      <c r="L113" s="5" t="s">
        <v>474</v>
      </c>
      <c r="M113" s="5"/>
    </row>
    <row r="114" ht="24.85" customHeight="1" spans="1:13">
      <c r="A114" s="5"/>
      <c r="B114" s="5"/>
      <c r="C114" s="6"/>
      <c r="D114" s="5"/>
      <c r="E114" s="15" t="s">
        <v>490</v>
      </c>
      <c r="F114" s="15" t="s">
        <v>491</v>
      </c>
      <c r="G114" s="5" t="s">
        <v>589</v>
      </c>
      <c r="H114" s="5" t="s">
        <v>590</v>
      </c>
      <c r="I114" s="5" t="s">
        <v>591</v>
      </c>
      <c r="J114" s="5" t="s">
        <v>469</v>
      </c>
      <c r="K114" s="5" t="s">
        <v>473</v>
      </c>
      <c r="L114" s="5" t="s">
        <v>471</v>
      </c>
      <c r="M114" s="5"/>
    </row>
    <row r="115" ht="33.15" customHeight="1" spans="1:13">
      <c r="A115" s="5"/>
      <c r="B115" s="5"/>
      <c r="C115" s="6"/>
      <c r="D115" s="5"/>
      <c r="E115" s="15"/>
      <c r="F115" s="15" t="s">
        <v>492</v>
      </c>
      <c r="G115" s="5" t="s">
        <v>592</v>
      </c>
      <c r="H115" s="5" t="s">
        <v>592</v>
      </c>
      <c r="I115" s="5" t="s">
        <v>593</v>
      </c>
      <c r="J115" s="5" t="s">
        <v>469</v>
      </c>
      <c r="K115" s="5" t="s">
        <v>473</v>
      </c>
      <c r="L115" s="5" t="s">
        <v>474</v>
      </c>
      <c r="M115" s="5"/>
    </row>
    <row r="116" ht="21.35" customHeight="1" spans="1:13">
      <c r="A116" s="5"/>
      <c r="B116" s="5"/>
      <c r="C116" s="6"/>
      <c r="D116" s="5"/>
      <c r="E116" s="15"/>
      <c r="F116" s="15" t="s">
        <v>495</v>
      </c>
      <c r="G116" s="5" t="s">
        <v>473</v>
      </c>
      <c r="H116" s="5" t="s">
        <v>473</v>
      </c>
      <c r="I116" s="5" t="s">
        <v>473</v>
      </c>
      <c r="J116" s="5" t="s">
        <v>473</v>
      </c>
      <c r="K116" s="5" t="s">
        <v>473</v>
      </c>
      <c r="L116" s="5" t="s">
        <v>473</v>
      </c>
      <c r="M116" s="5"/>
    </row>
    <row r="117" ht="21.35" customHeight="1" spans="1:13">
      <c r="A117" s="5"/>
      <c r="B117" s="5"/>
      <c r="C117" s="6"/>
      <c r="D117" s="5"/>
      <c r="E117" s="15"/>
      <c r="F117" s="15" t="s">
        <v>496</v>
      </c>
      <c r="G117" s="5" t="s">
        <v>473</v>
      </c>
      <c r="H117" s="5" t="s">
        <v>473</v>
      </c>
      <c r="I117" s="5" t="s">
        <v>473</v>
      </c>
      <c r="J117" s="5" t="s">
        <v>473</v>
      </c>
      <c r="K117" s="5" t="s">
        <v>473</v>
      </c>
      <c r="L117" s="5" t="s">
        <v>473</v>
      </c>
      <c r="M117" s="5"/>
    </row>
    <row r="118" ht="21.35" customHeight="1" spans="1:13">
      <c r="A118" s="5"/>
      <c r="B118" s="5"/>
      <c r="C118" s="6"/>
      <c r="D118" s="5"/>
      <c r="E118" s="15" t="s">
        <v>497</v>
      </c>
      <c r="F118" s="15" t="s">
        <v>498</v>
      </c>
      <c r="G118" s="5" t="s">
        <v>594</v>
      </c>
      <c r="H118" s="5" t="s">
        <v>500</v>
      </c>
      <c r="I118" s="5" t="s">
        <v>552</v>
      </c>
      <c r="J118" s="5" t="s">
        <v>469</v>
      </c>
      <c r="K118" s="5" t="s">
        <v>502</v>
      </c>
      <c r="L118" s="5" t="s">
        <v>471</v>
      </c>
      <c r="M118" s="5"/>
    </row>
    <row r="119" ht="21.35" customHeight="1" spans="1:13">
      <c r="A119" s="5" t="s">
        <v>155</v>
      </c>
      <c r="B119" s="5" t="s">
        <v>595</v>
      </c>
      <c r="C119" s="6">
        <f>7+0.7+4.52</f>
        <v>12.22</v>
      </c>
      <c r="D119" s="5" t="s">
        <v>596</v>
      </c>
      <c r="E119" s="15" t="s">
        <v>465</v>
      </c>
      <c r="F119" s="15" t="s">
        <v>466</v>
      </c>
      <c r="G119" s="5" t="s">
        <v>467</v>
      </c>
      <c r="H119" s="5" t="s">
        <v>597</v>
      </c>
      <c r="I119" s="5" t="s">
        <v>597</v>
      </c>
      <c r="J119" s="5" t="s">
        <v>469</v>
      </c>
      <c r="K119" s="5" t="s">
        <v>470</v>
      </c>
      <c r="L119" s="5" t="s">
        <v>471</v>
      </c>
      <c r="M119" s="5"/>
    </row>
    <row r="120" ht="21.35" customHeight="1" spans="1:13">
      <c r="A120" s="5"/>
      <c r="B120" s="5"/>
      <c r="C120" s="6"/>
      <c r="D120" s="5"/>
      <c r="E120" s="15"/>
      <c r="F120" s="15" t="s">
        <v>472</v>
      </c>
      <c r="G120" s="5" t="s">
        <v>473</v>
      </c>
      <c r="H120" s="5" t="s">
        <v>473</v>
      </c>
      <c r="I120" s="5" t="s">
        <v>473</v>
      </c>
      <c r="J120" s="5" t="s">
        <v>473</v>
      </c>
      <c r="K120" s="5" t="s">
        <v>473</v>
      </c>
      <c r="L120" s="5" t="s">
        <v>474</v>
      </c>
      <c r="M120" s="5"/>
    </row>
    <row r="121" ht="21.35" customHeight="1" spans="1:13">
      <c r="A121" s="5"/>
      <c r="B121" s="5"/>
      <c r="C121" s="6"/>
      <c r="D121" s="5"/>
      <c r="E121" s="15"/>
      <c r="F121" s="15" t="s">
        <v>475</v>
      </c>
      <c r="G121" s="5" t="s">
        <v>473</v>
      </c>
      <c r="H121" s="5" t="s">
        <v>473</v>
      </c>
      <c r="I121" s="5" t="s">
        <v>473</v>
      </c>
      <c r="J121" s="5" t="s">
        <v>473</v>
      </c>
      <c r="K121" s="5" t="s">
        <v>473</v>
      </c>
      <c r="L121" s="5" t="s">
        <v>474</v>
      </c>
      <c r="M121" s="5"/>
    </row>
    <row r="122" ht="21.35" customHeight="1" spans="1:13">
      <c r="A122" s="5"/>
      <c r="B122" s="5"/>
      <c r="C122" s="6"/>
      <c r="D122" s="5"/>
      <c r="E122" s="15" t="s">
        <v>476</v>
      </c>
      <c r="F122" s="15" t="s">
        <v>477</v>
      </c>
      <c r="G122" s="5" t="s">
        <v>598</v>
      </c>
      <c r="H122" s="5" t="s">
        <v>479</v>
      </c>
      <c r="I122" s="5" t="s">
        <v>599</v>
      </c>
      <c r="J122" s="5" t="s">
        <v>469</v>
      </c>
      <c r="K122" s="5" t="s">
        <v>480</v>
      </c>
      <c r="L122" s="5" t="s">
        <v>471</v>
      </c>
      <c r="M122" s="5"/>
    </row>
    <row r="123" ht="21.35" customHeight="1" spans="1:13">
      <c r="A123" s="5"/>
      <c r="B123" s="5"/>
      <c r="C123" s="6"/>
      <c r="D123" s="5"/>
      <c r="E123" s="15"/>
      <c r="F123" s="15" t="s">
        <v>481</v>
      </c>
      <c r="G123" s="5" t="s">
        <v>600</v>
      </c>
      <c r="H123" s="5" t="s">
        <v>601</v>
      </c>
      <c r="I123" s="5" t="s">
        <v>602</v>
      </c>
      <c r="J123" s="5" t="s">
        <v>469</v>
      </c>
      <c r="K123" s="5" t="s">
        <v>484</v>
      </c>
      <c r="L123" s="5" t="s">
        <v>471</v>
      </c>
      <c r="M123" s="5"/>
    </row>
    <row r="124" ht="21.35" customHeight="1" spans="1:13">
      <c r="A124" s="5"/>
      <c r="B124" s="5"/>
      <c r="C124" s="6"/>
      <c r="D124" s="5"/>
      <c r="E124" s="15"/>
      <c r="F124" s="15" t="s">
        <v>485</v>
      </c>
      <c r="G124" s="5" t="s">
        <v>486</v>
      </c>
      <c r="H124" s="5" t="s">
        <v>487</v>
      </c>
      <c r="I124" s="5" t="s">
        <v>488</v>
      </c>
      <c r="J124" s="5" t="s">
        <v>469</v>
      </c>
      <c r="K124" s="5" t="s">
        <v>489</v>
      </c>
      <c r="L124" s="5" t="s">
        <v>471</v>
      </c>
      <c r="M124" s="5"/>
    </row>
    <row r="125" ht="21.35" customHeight="1" spans="1:13">
      <c r="A125" s="5"/>
      <c r="B125" s="5"/>
      <c r="C125" s="6"/>
      <c r="D125" s="5"/>
      <c r="E125" s="15" t="s">
        <v>490</v>
      </c>
      <c r="F125" s="15" t="s">
        <v>491</v>
      </c>
      <c r="G125" s="5" t="s">
        <v>473</v>
      </c>
      <c r="H125" s="5" t="s">
        <v>473</v>
      </c>
      <c r="I125" s="5" t="s">
        <v>473</v>
      </c>
      <c r="J125" s="5" t="s">
        <v>473</v>
      </c>
      <c r="K125" s="5" t="s">
        <v>473</v>
      </c>
      <c r="L125" s="5" t="s">
        <v>474</v>
      </c>
      <c r="M125" s="5"/>
    </row>
    <row r="126" ht="21.35" customHeight="1" spans="1:13">
      <c r="A126" s="5"/>
      <c r="B126" s="5"/>
      <c r="C126" s="6"/>
      <c r="D126" s="5"/>
      <c r="E126" s="15"/>
      <c r="F126" s="15" t="s">
        <v>492</v>
      </c>
      <c r="G126" s="5" t="s">
        <v>603</v>
      </c>
      <c r="H126" s="5" t="s">
        <v>604</v>
      </c>
      <c r="I126" s="5" t="s">
        <v>605</v>
      </c>
      <c r="J126" s="5" t="s">
        <v>469</v>
      </c>
      <c r="K126" s="5" t="s">
        <v>473</v>
      </c>
      <c r="L126" s="5" t="s">
        <v>474</v>
      </c>
      <c r="M126" s="5"/>
    </row>
    <row r="127" ht="21.35" customHeight="1" spans="1:13">
      <c r="A127" s="5"/>
      <c r="B127" s="5"/>
      <c r="C127" s="6"/>
      <c r="D127" s="5"/>
      <c r="E127" s="15"/>
      <c r="F127" s="15" t="s">
        <v>495</v>
      </c>
      <c r="G127" s="5" t="s">
        <v>473</v>
      </c>
      <c r="H127" s="5" t="s">
        <v>473</v>
      </c>
      <c r="I127" s="5" t="s">
        <v>473</v>
      </c>
      <c r="J127" s="5" t="s">
        <v>473</v>
      </c>
      <c r="K127" s="5" t="s">
        <v>473</v>
      </c>
      <c r="L127" s="5" t="s">
        <v>474</v>
      </c>
      <c r="M127" s="5"/>
    </row>
    <row r="128" ht="21.35" customHeight="1" spans="1:13">
      <c r="A128" s="5"/>
      <c r="B128" s="5"/>
      <c r="C128" s="6"/>
      <c r="D128" s="5"/>
      <c r="E128" s="15"/>
      <c r="F128" s="15" t="s">
        <v>496</v>
      </c>
      <c r="G128" s="5" t="s">
        <v>473</v>
      </c>
      <c r="H128" s="5" t="s">
        <v>473</v>
      </c>
      <c r="I128" s="5" t="s">
        <v>473</v>
      </c>
      <c r="J128" s="5" t="s">
        <v>473</v>
      </c>
      <c r="K128" s="5" t="s">
        <v>473</v>
      </c>
      <c r="L128" s="5" t="s">
        <v>474</v>
      </c>
      <c r="M128" s="5"/>
    </row>
    <row r="129" ht="21.35" customHeight="1" spans="1:13">
      <c r="A129" s="5"/>
      <c r="B129" s="5"/>
      <c r="C129" s="6"/>
      <c r="D129" s="5"/>
      <c r="E129" s="15" t="s">
        <v>497</v>
      </c>
      <c r="F129" s="15" t="s">
        <v>498</v>
      </c>
      <c r="G129" s="5" t="s">
        <v>606</v>
      </c>
      <c r="H129" s="5" t="s">
        <v>500</v>
      </c>
      <c r="I129" s="5" t="s">
        <v>501</v>
      </c>
      <c r="J129" s="5" t="s">
        <v>469</v>
      </c>
      <c r="K129" s="5" t="s">
        <v>502</v>
      </c>
      <c r="L129" s="5" t="s">
        <v>471</v>
      </c>
      <c r="M129" s="5"/>
    </row>
    <row r="130" ht="14.3" customHeight="1" spans="1:4">
      <c r="A130" s="7" t="s">
        <v>286</v>
      </c>
      <c r="B130" s="7"/>
      <c r="C130" s="7"/>
      <c r="D130" s="7"/>
    </row>
  </sheetData>
  <autoFilter ref="A4:M130">
    <extLst/>
  </autoFilter>
  <mergeCells count="88">
    <mergeCell ref="C2:M2"/>
    <mergeCell ref="A3:K3"/>
    <mergeCell ref="L3:M3"/>
    <mergeCell ref="E4:M4"/>
    <mergeCell ref="A130:D130"/>
    <mergeCell ref="A4:A5"/>
    <mergeCell ref="A7:A17"/>
    <mergeCell ref="A18:A28"/>
    <mergeCell ref="A29:A39"/>
    <mergeCell ref="A40:A50"/>
    <mergeCell ref="A51:A61"/>
    <mergeCell ref="A62:A72"/>
    <mergeCell ref="A73:A84"/>
    <mergeCell ref="A85:A95"/>
    <mergeCell ref="A96:A106"/>
    <mergeCell ref="A107:A118"/>
    <mergeCell ref="A119:A129"/>
    <mergeCell ref="B4:B5"/>
    <mergeCell ref="B7:B17"/>
    <mergeCell ref="B18:B28"/>
    <mergeCell ref="B29:B39"/>
    <mergeCell ref="B40:B50"/>
    <mergeCell ref="B51:B61"/>
    <mergeCell ref="B62:B72"/>
    <mergeCell ref="B73:B84"/>
    <mergeCell ref="B85:B95"/>
    <mergeCell ref="B96:B106"/>
    <mergeCell ref="B107:B118"/>
    <mergeCell ref="B119:B129"/>
    <mergeCell ref="C4:C5"/>
    <mergeCell ref="C7:C17"/>
    <mergeCell ref="C18:C28"/>
    <mergeCell ref="C29:C39"/>
    <mergeCell ref="C40:C50"/>
    <mergeCell ref="C51:C61"/>
    <mergeCell ref="C62:C72"/>
    <mergeCell ref="C73:C84"/>
    <mergeCell ref="C85:C95"/>
    <mergeCell ref="C96:C106"/>
    <mergeCell ref="C107:C118"/>
    <mergeCell ref="C119:C129"/>
    <mergeCell ref="D4:D5"/>
    <mergeCell ref="D7:D17"/>
    <mergeCell ref="D18:D28"/>
    <mergeCell ref="D29:D39"/>
    <mergeCell ref="D40:D50"/>
    <mergeCell ref="D51:D61"/>
    <mergeCell ref="D62:D72"/>
    <mergeCell ref="D73:D84"/>
    <mergeCell ref="D85:D95"/>
    <mergeCell ref="D96:D106"/>
    <mergeCell ref="D107:D118"/>
    <mergeCell ref="D119:D12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9"/>
    <mergeCell ref="E80:E83"/>
    <mergeCell ref="E85:E87"/>
    <mergeCell ref="E88:E90"/>
    <mergeCell ref="E91:E94"/>
    <mergeCell ref="E96:E98"/>
    <mergeCell ref="E99:E101"/>
    <mergeCell ref="E102:E105"/>
    <mergeCell ref="E107:E109"/>
    <mergeCell ref="E110:E113"/>
    <mergeCell ref="E114:E117"/>
    <mergeCell ref="E119:E121"/>
    <mergeCell ref="E122:E124"/>
    <mergeCell ref="E125:E128"/>
    <mergeCell ref="F76:F77"/>
    <mergeCell ref="F110:F1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7" topLeftCell="A14" activePane="bottomLeft" state="frozen"/>
      <selection/>
      <selection pane="bottomLeft" activeCell="L32" sqref="L32"/>
    </sheetView>
  </sheetViews>
  <sheetFormatPr defaultColWidth="10" defaultRowHeight="14"/>
  <cols>
    <col min="1" max="1" width="7.6" customWidth="1"/>
    <col min="2" max="2" width="16.9545454545455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454545454545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5454545454545" customWidth="1"/>
    <col min="16" max="16" width="6.50909090909091" customWidth="1"/>
    <col min="17" max="17" width="21.8545454545455" customWidth="1"/>
    <col min="18" max="18" width="33.2545454545455" customWidth="1"/>
    <col min="19" max="19" width="12.6272727272727" customWidth="1"/>
  </cols>
  <sheetData>
    <row r="1" ht="14.3" customHeight="1" spans="1:19">
      <c r="A1" s="1"/>
      <c r="S1" s="1" t="s">
        <v>607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404</v>
      </c>
      <c r="B5" s="4" t="s">
        <v>405</v>
      </c>
      <c r="C5" s="4" t="s">
        <v>608</v>
      </c>
      <c r="D5" s="4"/>
      <c r="E5" s="4"/>
      <c r="F5" s="4"/>
      <c r="G5" s="4"/>
      <c r="H5" s="4"/>
      <c r="I5" s="4"/>
      <c r="J5" s="4" t="s">
        <v>609</v>
      </c>
      <c r="K5" s="4" t="s">
        <v>610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451</v>
      </c>
      <c r="D6" s="4" t="s">
        <v>611</v>
      </c>
      <c r="E6" s="4"/>
      <c r="F6" s="4"/>
      <c r="G6" s="4"/>
      <c r="H6" s="4" t="s">
        <v>612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613</v>
      </c>
      <c r="F7" s="4" t="s">
        <v>143</v>
      </c>
      <c r="G7" s="4" t="s">
        <v>614</v>
      </c>
      <c r="H7" s="4" t="s">
        <v>161</v>
      </c>
      <c r="I7" s="4" t="s">
        <v>162</v>
      </c>
      <c r="J7" s="4"/>
      <c r="K7" s="4" t="s">
        <v>454</v>
      </c>
      <c r="L7" s="4" t="s">
        <v>455</v>
      </c>
      <c r="M7" s="4" t="s">
        <v>456</v>
      </c>
      <c r="N7" s="4" t="s">
        <v>461</v>
      </c>
      <c r="O7" s="4" t="s">
        <v>457</v>
      </c>
      <c r="P7" s="4" t="s">
        <v>615</v>
      </c>
      <c r="Q7" s="4" t="s">
        <v>616</v>
      </c>
      <c r="R7" s="4" t="s">
        <v>617</v>
      </c>
      <c r="S7" s="4" t="s">
        <v>462</v>
      </c>
    </row>
    <row r="8" ht="17.05" customHeight="1" spans="1:19">
      <c r="A8" s="5" t="s">
        <v>2</v>
      </c>
      <c r="B8" s="5" t="s">
        <v>4</v>
      </c>
      <c r="C8" s="6">
        <f>D8</f>
        <v>331.10817</v>
      </c>
      <c r="D8" s="6">
        <f>H8+I8</f>
        <v>331.10817</v>
      </c>
      <c r="E8" s="6"/>
      <c r="F8" s="6"/>
      <c r="G8" s="6"/>
      <c r="H8" s="6">
        <f>180.83817+14.91</f>
        <v>195.74817</v>
      </c>
      <c r="I8" s="6">
        <f>95.7+39.66</f>
        <v>135.36</v>
      </c>
      <c r="J8" s="5" t="s">
        <v>618</v>
      </c>
      <c r="K8" s="5" t="s">
        <v>465</v>
      </c>
      <c r="L8" s="5" t="s">
        <v>466</v>
      </c>
      <c r="M8" s="5" t="s">
        <v>467</v>
      </c>
      <c r="N8" s="5" t="s">
        <v>619</v>
      </c>
      <c r="O8" s="5">
        <v>331.11</v>
      </c>
      <c r="P8" s="5" t="s">
        <v>620</v>
      </c>
      <c r="Q8" s="5" t="s">
        <v>467</v>
      </c>
      <c r="R8" s="5" t="s">
        <v>621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472</v>
      </c>
      <c r="M9" s="5" t="s">
        <v>473</v>
      </c>
      <c r="N9" s="5" t="s">
        <v>474</v>
      </c>
      <c r="O9" s="5" t="s">
        <v>473</v>
      </c>
      <c r="P9" s="5" t="s">
        <v>473</v>
      </c>
      <c r="Q9" s="5" t="s">
        <v>473</v>
      </c>
      <c r="R9" s="5" t="s">
        <v>473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475</v>
      </c>
      <c r="M10" s="5" t="s">
        <v>473</v>
      </c>
      <c r="N10" s="5" t="s">
        <v>474</v>
      </c>
      <c r="O10" s="5" t="s">
        <v>473</v>
      </c>
      <c r="P10" s="5" t="s">
        <v>473</v>
      </c>
      <c r="Q10" s="5" t="s">
        <v>473</v>
      </c>
      <c r="R10" s="5" t="s">
        <v>473</v>
      </c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476</v>
      </c>
      <c r="L11" s="8" t="s">
        <v>477</v>
      </c>
      <c r="M11" s="5" t="s">
        <v>622</v>
      </c>
      <c r="N11" s="5" t="s">
        <v>623</v>
      </c>
      <c r="O11" s="5" t="s">
        <v>624</v>
      </c>
      <c r="P11" s="5" t="s">
        <v>480</v>
      </c>
      <c r="Q11" s="5" t="s">
        <v>622</v>
      </c>
      <c r="R11" s="5" t="s">
        <v>625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626</v>
      </c>
      <c r="N12" s="5" t="s">
        <v>623</v>
      </c>
      <c r="O12" s="5" t="s">
        <v>627</v>
      </c>
      <c r="P12" s="5" t="s">
        <v>480</v>
      </c>
      <c r="Q12" s="5" t="s">
        <v>628</v>
      </c>
      <c r="R12" s="5" t="s">
        <v>629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630</v>
      </c>
      <c r="N13" s="5" t="s">
        <v>623</v>
      </c>
      <c r="O13" s="5" t="s">
        <v>631</v>
      </c>
      <c r="P13" s="5" t="s">
        <v>561</v>
      </c>
      <c r="Q13" s="5" t="s">
        <v>630</v>
      </c>
      <c r="R13" s="5" t="s">
        <v>632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633</v>
      </c>
      <c r="N14" s="5" t="s">
        <v>623</v>
      </c>
      <c r="O14" s="5" t="s">
        <v>634</v>
      </c>
      <c r="P14" s="5" t="s">
        <v>635</v>
      </c>
      <c r="Q14" s="5" t="s">
        <v>633</v>
      </c>
      <c r="R14" s="5" t="s">
        <v>636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481</v>
      </c>
      <c r="M15" s="5" t="s">
        <v>473</v>
      </c>
      <c r="N15" s="5" t="s">
        <v>623</v>
      </c>
      <c r="O15" s="5" t="s">
        <v>518</v>
      </c>
      <c r="P15" s="5" t="s">
        <v>473</v>
      </c>
      <c r="Q15" s="5" t="s">
        <v>473</v>
      </c>
      <c r="R15" s="5" t="s">
        <v>473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485</v>
      </c>
      <c r="M16" s="5" t="s">
        <v>637</v>
      </c>
      <c r="N16" s="5" t="s">
        <v>474</v>
      </c>
      <c r="O16" s="5" t="s">
        <v>638</v>
      </c>
      <c r="P16" s="5" t="s">
        <v>489</v>
      </c>
      <c r="Q16" s="5" t="s">
        <v>637</v>
      </c>
      <c r="R16" s="5" t="s">
        <v>639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490</v>
      </c>
      <c r="L17" s="8" t="s">
        <v>491</v>
      </c>
      <c r="M17" s="5" t="s">
        <v>473</v>
      </c>
      <c r="N17" s="5" t="s">
        <v>474</v>
      </c>
      <c r="O17" s="5" t="s">
        <v>473</v>
      </c>
      <c r="P17" s="5" t="s">
        <v>473</v>
      </c>
      <c r="Q17" s="5" t="s">
        <v>473</v>
      </c>
      <c r="R17" s="5" t="s">
        <v>473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492</v>
      </c>
      <c r="M18" s="5" t="s">
        <v>640</v>
      </c>
      <c r="N18" s="5" t="s">
        <v>474</v>
      </c>
      <c r="O18" s="5" t="s">
        <v>539</v>
      </c>
      <c r="P18" s="5" t="s">
        <v>473</v>
      </c>
      <c r="Q18" s="5" t="s">
        <v>640</v>
      </c>
      <c r="R18" s="5" t="s">
        <v>641</v>
      </c>
      <c r="S18" s="5"/>
    </row>
    <row r="19" ht="17.0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642</v>
      </c>
      <c r="N19" s="5" t="s">
        <v>474</v>
      </c>
      <c r="O19" s="5" t="s">
        <v>643</v>
      </c>
      <c r="P19" s="5" t="s">
        <v>473</v>
      </c>
      <c r="Q19" s="5" t="s">
        <v>642</v>
      </c>
      <c r="R19" s="5" t="s">
        <v>644</v>
      </c>
      <c r="S19" s="5"/>
    </row>
    <row r="20" ht="24.8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645</v>
      </c>
      <c r="N20" s="5" t="s">
        <v>474</v>
      </c>
      <c r="O20" s="5" t="s">
        <v>646</v>
      </c>
      <c r="P20" s="5" t="s">
        <v>473</v>
      </c>
      <c r="Q20" s="5" t="s">
        <v>645</v>
      </c>
      <c r="R20" s="5" t="s">
        <v>647</v>
      </c>
      <c r="S20" s="5"/>
    </row>
    <row r="21" ht="17.0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648</v>
      </c>
      <c r="N21" s="5" t="s">
        <v>474</v>
      </c>
      <c r="O21" s="5" t="s">
        <v>494</v>
      </c>
      <c r="P21" s="5" t="s">
        <v>473</v>
      </c>
      <c r="Q21" s="5" t="s">
        <v>648</v>
      </c>
      <c r="R21" s="5" t="s">
        <v>647</v>
      </c>
      <c r="S21" s="5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495</v>
      </c>
      <c r="M22" s="5" t="s">
        <v>473</v>
      </c>
      <c r="N22" s="5" t="s">
        <v>474</v>
      </c>
      <c r="O22" s="5" t="s">
        <v>473</v>
      </c>
      <c r="P22" s="5" t="s">
        <v>473</v>
      </c>
      <c r="Q22" s="5" t="s">
        <v>473</v>
      </c>
      <c r="R22" s="5" t="s">
        <v>473</v>
      </c>
      <c r="S22" s="5"/>
    </row>
    <row r="23" ht="17.0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496</v>
      </c>
      <c r="M23" s="5" t="s">
        <v>473</v>
      </c>
      <c r="N23" s="5" t="s">
        <v>474</v>
      </c>
      <c r="O23" s="5" t="s">
        <v>473</v>
      </c>
      <c r="P23" s="5" t="s">
        <v>473</v>
      </c>
      <c r="Q23" s="5" t="s">
        <v>473</v>
      </c>
      <c r="R23" s="5" t="s">
        <v>473</v>
      </c>
      <c r="S23" s="5"/>
    </row>
    <row r="24" ht="17.0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497</v>
      </c>
      <c r="L24" s="8" t="s">
        <v>498</v>
      </c>
      <c r="M24" s="5" t="s">
        <v>649</v>
      </c>
      <c r="N24" s="5" t="s">
        <v>474</v>
      </c>
      <c r="O24" s="5" t="s">
        <v>650</v>
      </c>
      <c r="P24" s="5" t="s">
        <v>484</v>
      </c>
      <c r="Q24" s="5" t="s">
        <v>649</v>
      </c>
      <c r="R24" s="5" t="s">
        <v>651</v>
      </c>
      <c r="S24" s="5"/>
    </row>
    <row r="25" ht="17.0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/>
      <c r="M25" s="5" t="s">
        <v>652</v>
      </c>
      <c r="N25" s="5" t="s">
        <v>474</v>
      </c>
      <c r="O25" s="5" t="s">
        <v>650</v>
      </c>
      <c r="P25" s="5" t="s">
        <v>484</v>
      </c>
      <c r="Q25" s="5" t="s">
        <v>649</v>
      </c>
      <c r="R25" s="5" t="s">
        <v>651</v>
      </c>
      <c r="S25" s="5"/>
    </row>
    <row r="26" ht="17.0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499</v>
      </c>
      <c r="N26" s="5" t="s">
        <v>474</v>
      </c>
      <c r="O26" s="5" t="s">
        <v>650</v>
      </c>
      <c r="P26" s="5" t="s">
        <v>484</v>
      </c>
      <c r="Q26" s="5" t="s">
        <v>649</v>
      </c>
      <c r="R26" s="5" t="s">
        <v>653</v>
      </c>
      <c r="S26" s="5"/>
    </row>
    <row r="27" ht="14.3" customHeight="1" spans="1:8">
      <c r="A27" s="7" t="s">
        <v>286</v>
      </c>
      <c r="B27" s="7"/>
      <c r="C27" s="7"/>
      <c r="D27" s="7"/>
      <c r="E27" s="7"/>
      <c r="F27" s="7"/>
      <c r="G27" s="7"/>
      <c r="H27" s="7"/>
    </row>
  </sheetData>
  <mergeCells count="29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16"/>
    <mergeCell ref="K17:K23"/>
    <mergeCell ref="K24:K26"/>
    <mergeCell ref="L11:L14"/>
    <mergeCell ref="L18:L21"/>
    <mergeCell ref="L24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topLeftCell="A19" workbookViewId="0">
      <selection activeCell="E34" sqref="E34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1.3" customHeight="1" spans="1:8">
      <c r="A1" s="1"/>
      <c r="H1" s="16" t="s">
        <v>30</v>
      </c>
    </row>
    <row r="2" ht="21.1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276.53817</v>
      </c>
      <c r="C6" s="5" t="s">
        <v>41</v>
      </c>
      <c r="D6" s="21">
        <f>239.1231+54.57</f>
        <v>293.6931</v>
      </c>
      <c r="E6" s="14" t="s">
        <v>42</v>
      </c>
      <c r="F6" s="13">
        <f>F7+F8</f>
        <v>195.74817</v>
      </c>
      <c r="G6" s="5" t="s">
        <v>43</v>
      </c>
      <c r="H6" s="6">
        <f>156.34617+4.8</f>
        <v>161.14617</v>
      </c>
    </row>
    <row r="7" ht="14.2" customHeight="1" spans="1:8">
      <c r="A7" s="5" t="s">
        <v>44</v>
      </c>
      <c r="B7" s="6">
        <v>276.53817</v>
      </c>
      <c r="C7" s="5" t="s">
        <v>45</v>
      </c>
      <c r="D7" s="21"/>
      <c r="E7" s="5" t="s">
        <v>46</v>
      </c>
      <c r="F7" s="6">
        <f>156.34617+4.8</f>
        <v>161.14617</v>
      </c>
      <c r="G7" s="5" t="s">
        <v>47</v>
      </c>
      <c r="H7" s="6">
        <f>120.192+10.11+39.66</f>
        <v>169.962</v>
      </c>
    </row>
    <row r="8" ht="14.2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f>24.492+10.11</f>
        <v>34.602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f>F12</f>
        <v>135.36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f>95.7+39.66</f>
        <v>135.36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1">
        <v>16.52094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4.2" customHeight="1" spans="1:8">
      <c r="A15" s="5" t="s">
        <v>76</v>
      </c>
      <c r="B15" s="6"/>
      <c r="C15" s="5" t="s">
        <v>77</v>
      </c>
      <c r="D15" s="21">
        <v>9.23229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1">
        <v>11.66184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" customHeight="1" spans="1:8">
      <c r="A36" s="5"/>
      <c r="B36" s="5"/>
      <c r="C36" s="5"/>
      <c r="D36" s="21"/>
      <c r="E36" s="5"/>
      <c r="F36" s="5"/>
      <c r="G36" s="5"/>
      <c r="H36" s="5"/>
    </row>
    <row r="37" ht="14.2" customHeight="1" spans="1:8">
      <c r="A37" s="14" t="s">
        <v>127</v>
      </c>
      <c r="B37" s="13">
        <v>276.53817</v>
      </c>
      <c r="C37" s="14" t="s">
        <v>128</v>
      </c>
      <c r="D37" s="13">
        <f>D6+D13+D15+D25</f>
        <v>331.10817</v>
      </c>
      <c r="E37" s="14" t="s">
        <v>128</v>
      </c>
      <c r="F37" s="13">
        <f>F6+F10</f>
        <v>331.10817</v>
      </c>
      <c r="G37" s="14" t="s">
        <v>128</v>
      </c>
      <c r="H37" s="13">
        <f>H6+H7</f>
        <v>331.10817</v>
      </c>
    </row>
    <row r="38" ht="14.2" customHeight="1" spans="1:8">
      <c r="A38" s="14" t="s">
        <v>129</v>
      </c>
      <c r="B38" s="13">
        <v>54.57</v>
      </c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4.2" customHeight="1" spans="1:8">
      <c r="A39" s="5"/>
      <c r="B39" s="6"/>
      <c r="C39" s="5"/>
      <c r="D39" s="6"/>
      <c r="E39" s="14"/>
      <c r="F39" s="13"/>
      <c r="G39" s="14"/>
      <c r="H39" s="13"/>
    </row>
    <row r="40" ht="14.2" customHeight="1" spans="1:8">
      <c r="A40" s="14" t="s">
        <v>131</v>
      </c>
      <c r="B40" s="13">
        <f>B37+B38</f>
        <v>331.10817</v>
      </c>
      <c r="C40" s="14" t="s">
        <v>132</v>
      </c>
      <c r="D40" s="13">
        <f>D37</f>
        <v>331.10817</v>
      </c>
      <c r="E40" s="14" t="s">
        <v>132</v>
      </c>
      <c r="F40" s="13">
        <f>F37</f>
        <v>331.10817</v>
      </c>
      <c r="G40" s="14" t="s">
        <v>132</v>
      </c>
      <c r="H40" s="13">
        <f>H37</f>
        <v>331.10817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H21" sqref="H2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8">
        <f>276.53817+54.57</f>
        <v>331.10817</v>
      </c>
      <c r="D7" s="28">
        <f>276.53817+54.57</f>
        <v>331.10817</v>
      </c>
      <c r="E7" s="28">
        <f>276.53817+54.57</f>
        <v>331.10817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9.9" customHeight="1" spans="1:25">
      <c r="A8" s="12" t="s">
        <v>154</v>
      </c>
      <c r="B8" s="12" t="s">
        <v>4</v>
      </c>
      <c r="C8" s="28">
        <f>276.53817+54.57</f>
        <v>331.10817</v>
      </c>
      <c r="D8" s="28">
        <f>276.53817+54.57</f>
        <v>331.10817</v>
      </c>
      <c r="E8" s="28">
        <f>276.53817+54.57</f>
        <v>331.10817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19.9" customHeight="1" spans="1:25">
      <c r="A9" s="32" t="s">
        <v>155</v>
      </c>
      <c r="B9" s="32" t="s">
        <v>156</v>
      </c>
      <c r="C9" s="21">
        <f>D9</f>
        <v>331.10817</v>
      </c>
      <c r="D9" s="21">
        <f>E9</f>
        <v>331.10817</v>
      </c>
      <c r="E9" s="6">
        <f>276.53817+54.57</f>
        <v>331.10817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24"/>
  <sheetViews>
    <sheetView workbookViewId="0">
      <pane ySplit="6" topLeftCell="A7" activePane="bottomLeft" state="frozen"/>
      <selection/>
      <selection pane="bottomLeft" activeCell="L21" sqref="L21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4.3" customHeight="1" spans="1:11">
      <c r="A1" s="1"/>
      <c r="D1" s="37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7"/>
      <c r="B6" s="27"/>
      <c r="C6" s="27"/>
      <c r="D6" s="39" t="s">
        <v>136</v>
      </c>
      <c r="E6" s="39"/>
      <c r="F6" s="40">
        <f>F7</f>
        <v>331.10507</v>
      </c>
      <c r="G6" s="41">
        <f>G7</f>
        <v>195.74507</v>
      </c>
      <c r="H6" s="41">
        <f>H9</f>
        <v>135.36</v>
      </c>
      <c r="I6" s="41"/>
      <c r="J6" s="39"/>
      <c r="K6" s="39"/>
    </row>
    <row r="7" ht="19.9" customHeight="1" spans="1:11">
      <c r="A7" s="42"/>
      <c r="B7" s="42"/>
      <c r="C7" s="42"/>
      <c r="D7" s="43" t="s">
        <v>154</v>
      </c>
      <c r="E7" s="43" t="s">
        <v>154</v>
      </c>
      <c r="F7" s="40">
        <f>F8</f>
        <v>331.10507</v>
      </c>
      <c r="G7" s="41">
        <f>G8</f>
        <v>195.74507</v>
      </c>
      <c r="H7" s="41">
        <f>H8</f>
        <v>135.36</v>
      </c>
      <c r="I7" s="41"/>
      <c r="J7" s="46"/>
      <c r="K7" s="46"/>
    </row>
    <row r="8" ht="19.9" customHeight="1" spans="1:11">
      <c r="A8" s="42"/>
      <c r="B8" s="42"/>
      <c r="C8" s="42"/>
      <c r="D8" s="43" t="s">
        <v>155</v>
      </c>
      <c r="E8" s="43" t="s">
        <v>169</v>
      </c>
      <c r="F8" s="41">
        <f>F9+F13+F18+F22</f>
        <v>331.10507</v>
      </c>
      <c r="G8" s="41">
        <f>G9+G13+G18+G22</f>
        <v>195.74507</v>
      </c>
      <c r="H8" s="41">
        <f>H9</f>
        <v>135.36</v>
      </c>
      <c r="I8" s="41"/>
      <c r="J8" s="46"/>
      <c r="K8" s="46"/>
    </row>
    <row r="9" ht="18.05" customHeight="1" spans="1:11">
      <c r="A9" s="44" t="s">
        <v>170</v>
      </c>
      <c r="B9" s="45"/>
      <c r="C9" s="45"/>
      <c r="D9" s="43" t="s">
        <v>171</v>
      </c>
      <c r="E9" s="46" t="s">
        <v>172</v>
      </c>
      <c r="F9" s="47">
        <f>G9+H9</f>
        <v>293.69</v>
      </c>
      <c r="G9" s="41">
        <v>158.33</v>
      </c>
      <c r="H9" s="47">
        <v>135.36</v>
      </c>
      <c r="I9" s="41"/>
      <c r="J9" s="46"/>
      <c r="K9" s="46"/>
    </row>
    <row r="10" ht="21.85" customHeight="1" spans="1:11">
      <c r="A10" s="44" t="s">
        <v>170</v>
      </c>
      <c r="B10" s="44" t="s">
        <v>173</v>
      </c>
      <c r="C10" s="45"/>
      <c r="D10" s="48" t="s">
        <v>174</v>
      </c>
      <c r="E10" s="49" t="s">
        <v>175</v>
      </c>
      <c r="F10" s="47">
        <f>G10+H10</f>
        <v>293.69</v>
      </c>
      <c r="G10" s="41">
        <v>158.33</v>
      </c>
      <c r="H10" s="47">
        <v>135.36</v>
      </c>
      <c r="I10" s="41"/>
      <c r="J10" s="49"/>
      <c r="K10" s="49"/>
    </row>
    <row r="11" ht="24.85" customHeight="1" spans="1:11">
      <c r="A11" s="44" t="s">
        <v>170</v>
      </c>
      <c r="B11" s="44" t="s">
        <v>173</v>
      </c>
      <c r="C11" s="44" t="s">
        <v>176</v>
      </c>
      <c r="D11" s="48" t="s">
        <v>177</v>
      </c>
      <c r="E11" s="49" t="s">
        <v>178</v>
      </c>
      <c r="F11" s="47">
        <v>158.33</v>
      </c>
      <c r="G11" s="47">
        <v>158.33</v>
      </c>
      <c r="H11" s="47"/>
      <c r="I11" s="47"/>
      <c r="J11" s="49"/>
      <c r="K11" s="49"/>
    </row>
    <row r="12" ht="24.85" customHeight="1" spans="1:11">
      <c r="A12" s="44" t="s">
        <v>170</v>
      </c>
      <c r="B12" s="44" t="s">
        <v>173</v>
      </c>
      <c r="C12" s="44" t="s">
        <v>179</v>
      </c>
      <c r="D12" s="48" t="s">
        <v>180</v>
      </c>
      <c r="E12" s="49" t="s">
        <v>181</v>
      </c>
      <c r="F12" s="47">
        <f>95.7+39.66</f>
        <v>135.36</v>
      </c>
      <c r="G12" s="47"/>
      <c r="H12" s="47">
        <f>95.7+39.66</f>
        <v>135.36</v>
      </c>
      <c r="I12" s="47"/>
      <c r="J12" s="49"/>
      <c r="K12" s="49"/>
    </row>
    <row r="13" ht="18.05" customHeight="1" spans="1:11">
      <c r="A13" s="44" t="s">
        <v>182</v>
      </c>
      <c r="B13" s="45"/>
      <c r="C13" s="45"/>
      <c r="D13" s="43" t="s">
        <v>183</v>
      </c>
      <c r="E13" s="46" t="s">
        <v>184</v>
      </c>
      <c r="F13" s="40">
        <v>16.52094</v>
      </c>
      <c r="G13" s="41">
        <v>16.52094</v>
      </c>
      <c r="H13" s="41"/>
      <c r="I13" s="41"/>
      <c r="J13" s="46"/>
      <c r="K13" s="46"/>
    </row>
    <row r="14" ht="21.85" customHeight="1" spans="1:11">
      <c r="A14" s="44" t="s">
        <v>182</v>
      </c>
      <c r="B14" s="44" t="s">
        <v>185</v>
      </c>
      <c r="C14" s="45"/>
      <c r="D14" s="48" t="s">
        <v>186</v>
      </c>
      <c r="E14" s="49" t="s">
        <v>187</v>
      </c>
      <c r="F14" s="47">
        <v>15.54912</v>
      </c>
      <c r="G14" s="41">
        <v>15.54912</v>
      </c>
      <c r="H14" s="41"/>
      <c r="I14" s="41"/>
      <c r="J14" s="49"/>
      <c r="K14" s="49"/>
    </row>
    <row r="15" ht="24.85" customHeight="1" spans="1:11">
      <c r="A15" s="44" t="s">
        <v>182</v>
      </c>
      <c r="B15" s="44" t="s">
        <v>185</v>
      </c>
      <c r="C15" s="44" t="s">
        <v>185</v>
      </c>
      <c r="D15" s="48" t="s">
        <v>188</v>
      </c>
      <c r="E15" s="49" t="s">
        <v>189</v>
      </c>
      <c r="F15" s="47">
        <v>15.54912</v>
      </c>
      <c r="G15" s="47">
        <v>15.54912</v>
      </c>
      <c r="H15" s="47"/>
      <c r="I15" s="47"/>
      <c r="J15" s="49"/>
      <c r="K15" s="49"/>
    </row>
    <row r="16" ht="21.85" customHeight="1" spans="1:11">
      <c r="A16" s="44" t="s">
        <v>182</v>
      </c>
      <c r="B16" s="44" t="s">
        <v>179</v>
      </c>
      <c r="C16" s="45"/>
      <c r="D16" s="48" t="s">
        <v>190</v>
      </c>
      <c r="E16" s="49" t="s">
        <v>191</v>
      </c>
      <c r="F16" s="47">
        <v>0.97182</v>
      </c>
      <c r="G16" s="41">
        <v>0.97182</v>
      </c>
      <c r="H16" s="41"/>
      <c r="I16" s="41"/>
      <c r="J16" s="49"/>
      <c r="K16" s="49"/>
    </row>
    <row r="17" ht="24.85" customHeight="1" spans="1:11">
      <c r="A17" s="44" t="s">
        <v>182</v>
      </c>
      <c r="B17" s="44" t="s">
        <v>179</v>
      </c>
      <c r="C17" s="44" t="s">
        <v>179</v>
      </c>
      <c r="D17" s="48" t="s">
        <v>192</v>
      </c>
      <c r="E17" s="49" t="s">
        <v>193</v>
      </c>
      <c r="F17" s="47">
        <v>0.97182</v>
      </c>
      <c r="G17" s="47">
        <v>0.97182</v>
      </c>
      <c r="H17" s="47"/>
      <c r="I17" s="47"/>
      <c r="J17" s="49"/>
      <c r="K17" s="49"/>
    </row>
    <row r="18" ht="18.05" customHeight="1" spans="1:11">
      <c r="A18" s="44" t="s">
        <v>194</v>
      </c>
      <c r="B18" s="45"/>
      <c r="C18" s="45"/>
      <c r="D18" s="43" t="s">
        <v>195</v>
      </c>
      <c r="E18" s="46" t="s">
        <v>196</v>
      </c>
      <c r="F18" s="40">
        <v>9.23229</v>
      </c>
      <c r="G18" s="41">
        <v>9.23229</v>
      </c>
      <c r="H18" s="41"/>
      <c r="I18" s="41"/>
      <c r="J18" s="46"/>
      <c r="K18" s="46"/>
    </row>
    <row r="19" ht="21.85" customHeight="1" spans="1:11">
      <c r="A19" s="44" t="s">
        <v>194</v>
      </c>
      <c r="B19" s="44" t="s">
        <v>197</v>
      </c>
      <c r="C19" s="45"/>
      <c r="D19" s="48" t="s">
        <v>198</v>
      </c>
      <c r="E19" s="49" t="s">
        <v>199</v>
      </c>
      <c r="F19" s="47">
        <v>9.23229</v>
      </c>
      <c r="G19" s="41">
        <v>9.23229</v>
      </c>
      <c r="H19" s="41"/>
      <c r="I19" s="41"/>
      <c r="J19" s="49"/>
      <c r="K19" s="49"/>
    </row>
    <row r="20" ht="24.85" customHeight="1" spans="1:11">
      <c r="A20" s="44" t="s">
        <v>194</v>
      </c>
      <c r="B20" s="44" t="s">
        <v>197</v>
      </c>
      <c r="C20" s="44" t="s">
        <v>176</v>
      </c>
      <c r="D20" s="48" t="s">
        <v>200</v>
      </c>
      <c r="E20" s="49" t="s">
        <v>201</v>
      </c>
      <c r="F20" s="47">
        <v>8.26047</v>
      </c>
      <c r="G20" s="47">
        <v>8.26047</v>
      </c>
      <c r="H20" s="47"/>
      <c r="I20" s="47"/>
      <c r="J20" s="49"/>
      <c r="K20" s="49"/>
    </row>
    <row r="21" ht="24.85" customHeight="1" spans="1:11">
      <c r="A21" s="44" t="s">
        <v>194</v>
      </c>
      <c r="B21" s="44" t="s">
        <v>197</v>
      </c>
      <c r="C21" s="44" t="s">
        <v>202</v>
      </c>
      <c r="D21" s="48" t="s">
        <v>203</v>
      </c>
      <c r="E21" s="49" t="s">
        <v>204</v>
      </c>
      <c r="F21" s="47">
        <v>0.97182</v>
      </c>
      <c r="G21" s="47">
        <v>0.97182</v>
      </c>
      <c r="H21" s="47"/>
      <c r="I21" s="47"/>
      <c r="J21" s="49"/>
      <c r="K21" s="49"/>
    </row>
    <row r="22" ht="18.05" customHeight="1" spans="1:11">
      <c r="A22" s="44" t="s">
        <v>205</v>
      </c>
      <c r="B22" s="45"/>
      <c r="C22" s="45"/>
      <c r="D22" s="43" t="s">
        <v>206</v>
      </c>
      <c r="E22" s="46" t="s">
        <v>207</v>
      </c>
      <c r="F22" s="40">
        <v>11.66184</v>
      </c>
      <c r="G22" s="41">
        <v>11.66184</v>
      </c>
      <c r="H22" s="41"/>
      <c r="I22" s="41"/>
      <c r="J22" s="46"/>
      <c r="K22" s="46"/>
    </row>
    <row r="23" ht="21.85" customHeight="1" spans="1:11">
      <c r="A23" s="44" t="s">
        <v>205</v>
      </c>
      <c r="B23" s="44" t="s">
        <v>208</v>
      </c>
      <c r="C23" s="45"/>
      <c r="D23" s="48" t="s">
        <v>209</v>
      </c>
      <c r="E23" s="49" t="s">
        <v>210</v>
      </c>
      <c r="F23" s="47">
        <v>11.66184</v>
      </c>
      <c r="G23" s="41">
        <v>11.66184</v>
      </c>
      <c r="H23" s="41"/>
      <c r="I23" s="41"/>
      <c r="J23" s="49"/>
      <c r="K23" s="49"/>
    </row>
    <row r="24" ht="24.85" customHeight="1" spans="1:11">
      <c r="A24" s="44" t="s">
        <v>205</v>
      </c>
      <c r="B24" s="44" t="s">
        <v>208</v>
      </c>
      <c r="C24" s="44" t="s">
        <v>176</v>
      </c>
      <c r="D24" s="48" t="s">
        <v>211</v>
      </c>
      <c r="E24" s="49" t="s">
        <v>212</v>
      </c>
      <c r="F24" s="47">
        <v>11.66184</v>
      </c>
      <c r="G24" s="47">
        <v>11.66184</v>
      </c>
      <c r="H24" s="47"/>
      <c r="I24" s="47"/>
      <c r="J24" s="49"/>
      <c r="K24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70" zoomScaleNormal="170" workbookViewId="0">
      <selection activeCell="F9" sqref="F9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6363636363636" customWidth="1"/>
  </cols>
  <sheetData>
    <row r="1" ht="14.3" customHeight="1" spans="1:20">
      <c r="A1" s="1"/>
      <c r="S1" s="16" t="s">
        <v>213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214</v>
      </c>
      <c r="E4" s="18" t="s">
        <v>215</v>
      </c>
      <c r="F4" s="18" t="s">
        <v>216</v>
      </c>
      <c r="G4" s="18" t="s">
        <v>217</v>
      </c>
      <c r="H4" s="18" t="s">
        <v>218</v>
      </c>
      <c r="I4" s="18" t="s">
        <v>219</v>
      </c>
      <c r="J4" s="18" t="s">
        <v>220</v>
      </c>
      <c r="K4" s="18" t="s">
        <v>221</v>
      </c>
      <c r="L4" s="18" t="s">
        <v>222</v>
      </c>
      <c r="M4" s="18" t="s">
        <v>223</v>
      </c>
      <c r="N4" s="18" t="s">
        <v>224</v>
      </c>
      <c r="O4" s="18" t="s">
        <v>225</v>
      </c>
      <c r="P4" s="18" t="s">
        <v>226</v>
      </c>
      <c r="Q4" s="18" t="s">
        <v>227</v>
      </c>
      <c r="R4" s="18" t="s">
        <v>228</v>
      </c>
      <c r="S4" s="18" t="s">
        <v>229</v>
      </c>
      <c r="T4" s="18" t="s">
        <v>230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f>G6+H6</f>
        <v>331.10707</v>
      </c>
      <c r="G6" s="13">
        <f>G7</f>
        <v>161.14507</v>
      </c>
      <c r="H6" s="13">
        <f>H7</f>
        <v>169.962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f>G7+H7</f>
        <v>331.10707</v>
      </c>
      <c r="G7" s="13">
        <f>G8</f>
        <v>161.14507</v>
      </c>
      <c r="H7" s="13">
        <f>H8</f>
        <v>169.962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0" t="s">
        <v>155</v>
      </c>
      <c r="E8" s="20" t="s">
        <v>156</v>
      </c>
      <c r="F8" s="36">
        <f>SUM(F9:F15)</f>
        <v>331.10707</v>
      </c>
      <c r="G8" s="13">
        <f>SUM(G9:G15)</f>
        <v>161.14507</v>
      </c>
      <c r="H8" s="13">
        <f>H10+H9</f>
        <v>169.962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 t="s">
        <v>170</v>
      </c>
      <c r="B9" s="24" t="s">
        <v>173</v>
      </c>
      <c r="C9" s="24" t="s">
        <v>176</v>
      </c>
      <c r="D9" s="19" t="s">
        <v>231</v>
      </c>
      <c r="E9" s="25" t="s">
        <v>232</v>
      </c>
      <c r="F9" s="26">
        <f>G9+H9</f>
        <v>158.332</v>
      </c>
      <c r="G9" s="26">
        <f>123.73</f>
        <v>123.73</v>
      </c>
      <c r="H9" s="26">
        <f>24.492+10.11</f>
        <v>34.602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9.9" customHeight="1" spans="1:20">
      <c r="A10" s="24" t="s">
        <v>170</v>
      </c>
      <c r="B10" s="24" t="s">
        <v>173</v>
      </c>
      <c r="C10" s="24" t="s">
        <v>179</v>
      </c>
      <c r="D10" s="19" t="s">
        <v>231</v>
      </c>
      <c r="E10" s="25" t="s">
        <v>233</v>
      </c>
      <c r="F10" s="26">
        <f>H10</f>
        <v>135.36</v>
      </c>
      <c r="G10" s="26"/>
      <c r="H10" s="26">
        <f>95.7+39.66</f>
        <v>135.36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19.9" customHeight="1" spans="1:20">
      <c r="A11" s="24" t="s">
        <v>182</v>
      </c>
      <c r="B11" s="24" t="s">
        <v>185</v>
      </c>
      <c r="C11" s="24" t="s">
        <v>185</v>
      </c>
      <c r="D11" s="19" t="s">
        <v>231</v>
      </c>
      <c r="E11" s="25" t="s">
        <v>234</v>
      </c>
      <c r="F11" s="26">
        <v>15.54912</v>
      </c>
      <c r="G11" s="26">
        <v>15.54912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19.9" customHeight="1" spans="1:20">
      <c r="A12" s="24" t="s">
        <v>182</v>
      </c>
      <c r="B12" s="24" t="s">
        <v>179</v>
      </c>
      <c r="C12" s="24" t="s">
        <v>179</v>
      </c>
      <c r="D12" s="19" t="s">
        <v>231</v>
      </c>
      <c r="E12" s="25" t="s">
        <v>235</v>
      </c>
      <c r="F12" s="26">
        <v>0.97182</v>
      </c>
      <c r="G12" s="26">
        <v>0.97182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19.9" customHeight="1" spans="1:20">
      <c r="A13" s="24" t="s">
        <v>194</v>
      </c>
      <c r="B13" s="24" t="s">
        <v>197</v>
      </c>
      <c r="C13" s="24" t="s">
        <v>176</v>
      </c>
      <c r="D13" s="19" t="s">
        <v>231</v>
      </c>
      <c r="E13" s="25" t="s">
        <v>236</v>
      </c>
      <c r="F13" s="26">
        <v>8.26047</v>
      </c>
      <c r="G13" s="26">
        <v>8.26047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19.9" customHeight="1" spans="1:20">
      <c r="A14" s="24" t="s">
        <v>194</v>
      </c>
      <c r="B14" s="24" t="s">
        <v>197</v>
      </c>
      <c r="C14" s="24" t="s">
        <v>202</v>
      </c>
      <c r="D14" s="19" t="s">
        <v>231</v>
      </c>
      <c r="E14" s="25" t="s">
        <v>237</v>
      </c>
      <c r="F14" s="26">
        <v>0.97182</v>
      </c>
      <c r="G14" s="26">
        <v>0.97182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19.9" customHeight="1" spans="1:20">
      <c r="A15" s="24" t="s">
        <v>205</v>
      </c>
      <c r="B15" s="24" t="s">
        <v>208</v>
      </c>
      <c r="C15" s="24" t="s">
        <v>176</v>
      </c>
      <c r="D15" s="19" t="s">
        <v>231</v>
      </c>
      <c r="E15" s="25" t="s">
        <v>238</v>
      </c>
      <c r="F15" s="26">
        <v>11.66184</v>
      </c>
      <c r="G15" s="26">
        <v>11.66184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50" zoomScaleNormal="150" workbookViewId="0">
      <selection activeCell="I9" sqref="I9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6363636363636" customWidth="1"/>
  </cols>
  <sheetData>
    <row r="1" ht="14.3" customHeight="1" spans="1:21">
      <c r="A1" s="1"/>
      <c r="T1" s="16" t="s">
        <v>239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214</v>
      </c>
      <c r="E4" s="18" t="s">
        <v>215</v>
      </c>
      <c r="F4" s="18" t="s">
        <v>240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241</v>
      </c>
      <c r="I5" s="18" t="s">
        <v>242</v>
      </c>
      <c r="J5" s="18" t="s">
        <v>225</v>
      </c>
      <c r="K5" s="18" t="s">
        <v>136</v>
      </c>
      <c r="L5" s="18" t="s">
        <v>243</v>
      </c>
      <c r="M5" s="18" t="s">
        <v>244</v>
      </c>
      <c r="N5" s="18" t="s">
        <v>245</v>
      </c>
      <c r="O5" s="18" t="s">
        <v>227</v>
      </c>
      <c r="P5" s="18" t="s">
        <v>246</v>
      </c>
      <c r="Q5" s="18" t="s">
        <v>247</v>
      </c>
      <c r="R5" s="18" t="s">
        <v>248</v>
      </c>
      <c r="S5" s="18" t="s">
        <v>223</v>
      </c>
      <c r="T5" s="18" t="s">
        <v>226</v>
      </c>
      <c r="U5" s="18" t="s">
        <v>230</v>
      </c>
    </row>
    <row r="6" ht="19.9" customHeight="1" spans="1:21">
      <c r="A6" s="14"/>
      <c r="B6" s="14"/>
      <c r="C6" s="14"/>
      <c r="D6" s="14"/>
      <c r="E6" s="14" t="s">
        <v>136</v>
      </c>
      <c r="F6" s="13">
        <f>F7</f>
        <v>331.10707</v>
      </c>
      <c r="G6" s="13">
        <f>H6+I6+J6</f>
        <v>195.74707</v>
      </c>
      <c r="H6" s="13">
        <f>H7</f>
        <v>161.14507</v>
      </c>
      <c r="I6" s="13">
        <f>I7</f>
        <v>34.602</v>
      </c>
      <c r="J6" s="13">
        <v>0</v>
      </c>
      <c r="K6" s="13">
        <f>L6+M6</f>
        <v>135.36</v>
      </c>
      <c r="L6" s="13"/>
      <c r="M6" s="13">
        <f>M7</f>
        <v>135.36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8">
        <f>G7+K7</f>
        <v>331.10707</v>
      </c>
      <c r="G7" s="13">
        <f>H7+I7+J7</f>
        <v>195.74707</v>
      </c>
      <c r="H7" s="13">
        <f>H8</f>
        <v>161.14507</v>
      </c>
      <c r="I7" s="13">
        <f>I8</f>
        <v>34.602</v>
      </c>
      <c r="J7" s="13">
        <v>0</v>
      </c>
      <c r="K7" s="13">
        <f>L7+M7</f>
        <v>135.36</v>
      </c>
      <c r="L7" s="13">
        <v>0</v>
      </c>
      <c r="M7" s="13">
        <f>M8</f>
        <v>135.36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3"/>
      <c r="B8" s="23"/>
      <c r="C8" s="23"/>
      <c r="D8" s="20" t="s">
        <v>155</v>
      </c>
      <c r="E8" s="20" t="s">
        <v>156</v>
      </c>
      <c r="F8" s="28">
        <f>SUM(F9:F15)</f>
        <v>331.10707</v>
      </c>
      <c r="G8" s="13">
        <f>H8+I8+J8</f>
        <v>195.74707</v>
      </c>
      <c r="H8" s="13">
        <f>SUM(H9:H15)</f>
        <v>161.14507</v>
      </c>
      <c r="I8" s="13">
        <f>I9</f>
        <v>34.602</v>
      </c>
      <c r="J8" s="13">
        <v>0</v>
      </c>
      <c r="K8" s="13">
        <f>L8+M8</f>
        <v>135.36</v>
      </c>
      <c r="L8" s="13">
        <v>0</v>
      </c>
      <c r="M8" s="13">
        <f>M10</f>
        <v>135.36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4" t="s">
        <v>170</v>
      </c>
      <c r="B9" s="24" t="s">
        <v>173</v>
      </c>
      <c r="C9" s="24" t="s">
        <v>176</v>
      </c>
      <c r="D9" s="19" t="s">
        <v>231</v>
      </c>
      <c r="E9" s="25" t="s">
        <v>232</v>
      </c>
      <c r="F9" s="21">
        <f>G9</f>
        <v>158.332</v>
      </c>
      <c r="G9" s="6">
        <f>H9+I9</f>
        <v>158.332</v>
      </c>
      <c r="H9" s="6">
        <f>123.73</f>
        <v>123.73</v>
      </c>
      <c r="I9" s="6">
        <f>24.492+10.11</f>
        <v>34.602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4" t="s">
        <v>170</v>
      </c>
      <c r="B10" s="24" t="s">
        <v>173</v>
      </c>
      <c r="C10" s="24" t="s">
        <v>179</v>
      </c>
      <c r="D10" s="19" t="s">
        <v>231</v>
      </c>
      <c r="E10" s="25" t="s">
        <v>233</v>
      </c>
      <c r="F10" s="21">
        <f>K10</f>
        <v>135.36</v>
      </c>
      <c r="G10" s="6"/>
      <c r="H10" s="6"/>
      <c r="I10" s="6"/>
      <c r="J10" s="6"/>
      <c r="K10" s="6">
        <f>M10</f>
        <v>135.36</v>
      </c>
      <c r="L10" s="6"/>
      <c r="M10" s="6">
        <f>95.7+39.66</f>
        <v>135.36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4" t="s">
        <v>182</v>
      </c>
      <c r="B11" s="24" t="s">
        <v>185</v>
      </c>
      <c r="C11" s="24" t="s">
        <v>185</v>
      </c>
      <c r="D11" s="19" t="s">
        <v>231</v>
      </c>
      <c r="E11" s="25" t="s">
        <v>234</v>
      </c>
      <c r="F11" s="21">
        <v>15.54912</v>
      </c>
      <c r="G11" s="6">
        <v>15.54912</v>
      </c>
      <c r="H11" s="6">
        <v>15.54912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4" t="s">
        <v>182</v>
      </c>
      <c r="B12" s="24" t="s">
        <v>179</v>
      </c>
      <c r="C12" s="24" t="s">
        <v>179</v>
      </c>
      <c r="D12" s="19" t="s">
        <v>231</v>
      </c>
      <c r="E12" s="25" t="s">
        <v>235</v>
      </c>
      <c r="F12" s="21">
        <v>0.97182</v>
      </c>
      <c r="G12" s="6">
        <v>0.97182</v>
      </c>
      <c r="H12" s="6">
        <v>0.97182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4" t="s">
        <v>194</v>
      </c>
      <c r="B13" s="24" t="s">
        <v>197</v>
      </c>
      <c r="C13" s="24" t="s">
        <v>176</v>
      </c>
      <c r="D13" s="19" t="s">
        <v>231</v>
      </c>
      <c r="E13" s="25" t="s">
        <v>236</v>
      </c>
      <c r="F13" s="21">
        <v>8.26047</v>
      </c>
      <c r="G13" s="6">
        <v>8.26047</v>
      </c>
      <c r="H13" s="6">
        <v>8.26047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4" t="s">
        <v>194</v>
      </c>
      <c r="B14" s="24" t="s">
        <v>197</v>
      </c>
      <c r="C14" s="24" t="s">
        <v>202</v>
      </c>
      <c r="D14" s="19" t="s">
        <v>231</v>
      </c>
      <c r="E14" s="25" t="s">
        <v>237</v>
      </c>
      <c r="F14" s="21">
        <v>0.97182</v>
      </c>
      <c r="G14" s="6">
        <v>0.97182</v>
      </c>
      <c r="H14" s="6">
        <v>0.97182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4" t="s">
        <v>205</v>
      </c>
      <c r="B15" s="24" t="s">
        <v>208</v>
      </c>
      <c r="C15" s="24" t="s">
        <v>176</v>
      </c>
      <c r="D15" s="19" t="s">
        <v>231</v>
      </c>
      <c r="E15" s="25" t="s">
        <v>238</v>
      </c>
      <c r="F15" s="21">
        <v>11.66184</v>
      </c>
      <c r="G15" s="6">
        <v>11.66184</v>
      </c>
      <c r="H15" s="6">
        <v>11.66184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50" zoomScaleNormal="150" topLeftCell="A9" workbookViewId="0">
      <selection activeCell="D41" sqref="D41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4.3" customHeight="1" spans="1:4">
      <c r="A1" s="1"/>
      <c r="D1" s="16" t="s">
        <v>249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250</v>
      </c>
      <c r="B6" s="13">
        <v>276.53817</v>
      </c>
      <c r="C6" s="14" t="s">
        <v>251</v>
      </c>
      <c r="D6" s="28">
        <f>SUM(D7:D36)</f>
        <v>331.10817</v>
      </c>
    </row>
    <row r="7" ht="17.65" customHeight="1" spans="1:4">
      <c r="A7" s="5" t="s">
        <v>252</v>
      </c>
      <c r="B7" s="6">
        <v>276.53817</v>
      </c>
      <c r="C7" s="5" t="s">
        <v>41</v>
      </c>
      <c r="D7" s="21">
        <f>239.1231+54.57</f>
        <v>293.6931</v>
      </c>
    </row>
    <row r="8" ht="17.65" customHeight="1" spans="1:4">
      <c r="A8" s="5" t="s">
        <v>253</v>
      </c>
      <c r="B8" s="6">
        <v>276.53817</v>
      </c>
      <c r="C8" s="5" t="s">
        <v>45</v>
      </c>
      <c r="D8" s="21"/>
    </row>
    <row r="9" ht="27.1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254</v>
      </c>
      <c r="B10" s="6"/>
      <c r="C10" s="5" t="s">
        <v>53</v>
      </c>
      <c r="D10" s="21"/>
    </row>
    <row r="11" ht="17.65" customHeight="1" spans="1:4">
      <c r="A11" s="5" t="s">
        <v>255</v>
      </c>
      <c r="B11" s="6"/>
      <c r="C11" s="5" t="s">
        <v>57</v>
      </c>
      <c r="D11" s="21"/>
    </row>
    <row r="12" ht="17.65" customHeight="1" spans="1:4">
      <c r="A12" s="5" t="s">
        <v>256</v>
      </c>
      <c r="B12" s="6"/>
      <c r="C12" s="5" t="s">
        <v>61</v>
      </c>
      <c r="D12" s="21"/>
    </row>
    <row r="13" ht="17.65" customHeight="1" spans="1:4">
      <c r="A13" s="14" t="s">
        <v>257</v>
      </c>
      <c r="B13" s="13"/>
      <c r="C13" s="5" t="s">
        <v>65</v>
      </c>
      <c r="D13" s="21"/>
    </row>
    <row r="14" ht="17.65" customHeight="1" spans="1:4">
      <c r="A14" s="5" t="s">
        <v>252</v>
      </c>
      <c r="B14" s="6">
        <v>54.57</v>
      </c>
      <c r="C14" s="5" t="s">
        <v>69</v>
      </c>
      <c r="D14" s="21">
        <v>16.52094</v>
      </c>
    </row>
    <row r="15" ht="17.65" customHeight="1" spans="1:4">
      <c r="A15" s="5" t="s">
        <v>254</v>
      </c>
      <c r="B15" s="6"/>
      <c r="C15" s="5" t="s">
        <v>73</v>
      </c>
      <c r="D15" s="21"/>
    </row>
    <row r="16" ht="17.65" customHeight="1" spans="1:4">
      <c r="A16" s="5" t="s">
        <v>255</v>
      </c>
      <c r="B16" s="6"/>
      <c r="C16" s="5" t="s">
        <v>77</v>
      </c>
      <c r="D16" s="21">
        <v>9.23229</v>
      </c>
    </row>
    <row r="17" ht="17.65" customHeight="1" spans="1:4">
      <c r="A17" s="5" t="s">
        <v>256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11.66184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258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259</v>
      </c>
      <c r="B40" s="13">
        <f>B6+B14</f>
        <v>331.10817</v>
      </c>
      <c r="C40" s="18" t="s">
        <v>260</v>
      </c>
      <c r="D40" s="28">
        <f>D6</f>
        <v>331.10817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26"/>
  <sheetViews>
    <sheetView zoomScale="140" zoomScaleNormal="140" workbookViewId="0">
      <pane ySplit="6" topLeftCell="A7" activePane="bottomLeft" state="frozen"/>
      <selection/>
      <selection pane="bottomLeft" activeCell="J14" sqref="J14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4.3" customHeight="1" spans="1:11">
      <c r="A1" s="1"/>
      <c r="D1" s="1"/>
      <c r="K1" s="16" t="s">
        <v>261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262</v>
      </c>
      <c r="I5" s="4"/>
      <c r="J5" s="4" t="s">
        <v>263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241</v>
      </c>
      <c r="I6" s="4" t="s">
        <v>225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f>F8</f>
        <v>331.10707</v>
      </c>
      <c r="G7" s="13">
        <f>G8</f>
        <v>195.74707</v>
      </c>
      <c r="H7" s="13">
        <f>H8</f>
        <v>161.14507</v>
      </c>
      <c r="I7" s="13">
        <v>0</v>
      </c>
      <c r="J7" s="13">
        <f>J8</f>
        <v>34.602</v>
      </c>
      <c r="K7" s="13">
        <f>K8</f>
        <v>135.36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f>F9</f>
        <v>331.10707</v>
      </c>
      <c r="G8" s="13">
        <f>G9</f>
        <v>195.74707</v>
      </c>
      <c r="H8" s="13">
        <f>H9</f>
        <v>161.14507</v>
      </c>
      <c r="I8" s="13"/>
      <c r="J8" s="13">
        <f>J9</f>
        <v>34.602</v>
      </c>
      <c r="K8" s="13">
        <f>K9</f>
        <v>135.36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f>F10+F14+F19+F23</f>
        <v>331.10707</v>
      </c>
      <c r="G9" s="13">
        <f>G10+G14+G19+G23</f>
        <v>195.74707</v>
      </c>
      <c r="H9" s="13">
        <f>H10+H14+H19+H23</f>
        <v>161.14507</v>
      </c>
      <c r="I9" s="13"/>
      <c r="J9" s="13">
        <f>J10</f>
        <v>34.602</v>
      </c>
      <c r="K9" s="13">
        <f>K10</f>
        <v>135.36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>F11</f>
        <v>293.692</v>
      </c>
      <c r="G10" s="13">
        <f>G11</f>
        <v>158.332</v>
      </c>
      <c r="H10" s="13">
        <f>H11</f>
        <v>123.73</v>
      </c>
      <c r="I10" s="13"/>
      <c r="J10" s="13">
        <f>J11</f>
        <v>34.602</v>
      </c>
      <c r="K10" s="13">
        <f>K11</f>
        <v>135.36</v>
      </c>
    </row>
    <row r="11" ht="19.9" customHeight="1" spans="1:11">
      <c r="A11" s="18" t="s">
        <v>170</v>
      </c>
      <c r="B11" s="35" t="s">
        <v>173</v>
      </c>
      <c r="C11" s="18"/>
      <c r="D11" s="14" t="s">
        <v>264</v>
      </c>
      <c r="E11" s="14" t="s">
        <v>265</v>
      </c>
      <c r="F11" s="13">
        <f>G11+K11</f>
        <v>293.692</v>
      </c>
      <c r="G11" s="13">
        <f>G12</f>
        <v>158.332</v>
      </c>
      <c r="H11" s="13">
        <f>H12</f>
        <v>123.73</v>
      </c>
      <c r="I11" s="13"/>
      <c r="J11" s="13">
        <f>J12</f>
        <v>34.602</v>
      </c>
      <c r="K11" s="13">
        <f>K13</f>
        <v>135.36</v>
      </c>
    </row>
    <row r="12" ht="19.9" customHeight="1" spans="1:11">
      <c r="A12" s="24" t="s">
        <v>170</v>
      </c>
      <c r="B12" s="24" t="s">
        <v>173</v>
      </c>
      <c r="C12" s="24" t="s">
        <v>176</v>
      </c>
      <c r="D12" s="19" t="s">
        <v>266</v>
      </c>
      <c r="E12" s="5" t="s">
        <v>267</v>
      </c>
      <c r="F12" s="6">
        <f>G12</f>
        <v>158.332</v>
      </c>
      <c r="G12" s="6">
        <f>H12+J12</f>
        <v>158.332</v>
      </c>
      <c r="H12" s="21">
        <v>123.73</v>
      </c>
      <c r="I12" s="21"/>
      <c r="J12" s="21">
        <f>24.492+10.11</f>
        <v>34.602</v>
      </c>
      <c r="K12" s="21"/>
    </row>
    <row r="13" ht="19.9" customHeight="1" spans="1:11">
      <c r="A13" s="24" t="s">
        <v>170</v>
      </c>
      <c r="B13" s="24" t="s">
        <v>173</v>
      </c>
      <c r="C13" s="24" t="s">
        <v>179</v>
      </c>
      <c r="D13" s="19" t="s">
        <v>268</v>
      </c>
      <c r="E13" s="5" t="s">
        <v>269</v>
      </c>
      <c r="F13" s="6">
        <f>K13</f>
        <v>135.36</v>
      </c>
      <c r="G13" s="6"/>
      <c r="H13" s="21"/>
      <c r="I13" s="21"/>
      <c r="J13" s="21"/>
      <c r="K13" s="21">
        <f>95.7+39.66</f>
        <v>135.36</v>
      </c>
    </row>
    <row r="14" ht="19.9" customHeight="1" spans="1:11">
      <c r="A14" s="18" t="s">
        <v>182</v>
      </c>
      <c r="B14" s="18"/>
      <c r="C14" s="18"/>
      <c r="D14" s="14" t="s">
        <v>183</v>
      </c>
      <c r="E14" s="14" t="s">
        <v>184</v>
      </c>
      <c r="F14" s="13">
        <v>16.52094</v>
      </c>
      <c r="G14" s="13">
        <v>16.52094</v>
      </c>
      <c r="H14" s="13">
        <v>16.52094</v>
      </c>
      <c r="I14" s="13"/>
      <c r="J14" s="13"/>
      <c r="K14" s="13"/>
    </row>
    <row r="15" ht="19.9" customHeight="1" spans="1:11">
      <c r="A15" s="18" t="s">
        <v>182</v>
      </c>
      <c r="B15" s="35" t="s">
        <v>185</v>
      </c>
      <c r="C15" s="18"/>
      <c r="D15" s="14" t="s">
        <v>270</v>
      </c>
      <c r="E15" s="14" t="s">
        <v>271</v>
      </c>
      <c r="F15" s="13">
        <v>15.54912</v>
      </c>
      <c r="G15" s="13">
        <v>15.54912</v>
      </c>
      <c r="H15" s="13">
        <v>15.54912</v>
      </c>
      <c r="I15" s="13"/>
      <c r="J15" s="13"/>
      <c r="K15" s="13"/>
    </row>
    <row r="16" ht="19.9" customHeight="1" spans="1:11">
      <c r="A16" s="24" t="s">
        <v>182</v>
      </c>
      <c r="B16" s="24" t="s">
        <v>185</v>
      </c>
      <c r="C16" s="24" t="s">
        <v>185</v>
      </c>
      <c r="D16" s="19" t="s">
        <v>272</v>
      </c>
      <c r="E16" s="5" t="s">
        <v>273</v>
      </c>
      <c r="F16" s="6">
        <v>15.54912</v>
      </c>
      <c r="G16" s="6">
        <v>15.54912</v>
      </c>
      <c r="H16" s="21">
        <v>15.54912</v>
      </c>
      <c r="I16" s="21"/>
      <c r="J16" s="21"/>
      <c r="K16" s="21"/>
    </row>
    <row r="17" ht="19.9" customHeight="1" spans="1:11">
      <c r="A17" s="18" t="s">
        <v>182</v>
      </c>
      <c r="B17" s="35" t="s">
        <v>179</v>
      </c>
      <c r="C17" s="18"/>
      <c r="D17" s="14" t="s">
        <v>274</v>
      </c>
      <c r="E17" s="14" t="s">
        <v>235</v>
      </c>
      <c r="F17" s="13">
        <v>0.97182</v>
      </c>
      <c r="G17" s="13">
        <v>0.97182</v>
      </c>
      <c r="H17" s="13">
        <v>0.97182</v>
      </c>
      <c r="I17" s="13"/>
      <c r="J17" s="13"/>
      <c r="K17" s="13"/>
    </row>
    <row r="18" ht="19.9" customHeight="1" spans="1:11">
      <c r="A18" s="24" t="s">
        <v>182</v>
      </c>
      <c r="B18" s="24" t="s">
        <v>179</v>
      </c>
      <c r="C18" s="24" t="s">
        <v>179</v>
      </c>
      <c r="D18" s="19" t="s">
        <v>275</v>
      </c>
      <c r="E18" s="5" t="s">
        <v>191</v>
      </c>
      <c r="F18" s="6">
        <v>0.97182</v>
      </c>
      <c r="G18" s="6">
        <v>0.97182</v>
      </c>
      <c r="H18" s="21">
        <v>0.97182</v>
      </c>
      <c r="I18" s="21"/>
      <c r="J18" s="21"/>
      <c r="K18" s="21"/>
    </row>
    <row r="19" ht="19.9" customHeight="1" spans="1:11">
      <c r="A19" s="18" t="s">
        <v>194</v>
      </c>
      <c r="B19" s="18"/>
      <c r="C19" s="18"/>
      <c r="D19" s="14" t="s">
        <v>195</v>
      </c>
      <c r="E19" s="14" t="s">
        <v>196</v>
      </c>
      <c r="F19" s="13">
        <v>9.23229</v>
      </c>
      <c r="G19" s="13">
        <v>9.23229</v>
      </c>
      <c r="H19" s="13">
        <v>9.23229</v>
      </c>
      <c r="I19" s="13"/>
      <c r="J19" s="13"/>
      <c r="K19" s="13"/>
    </row>
    <row r="20" ht="19.9" customHeight="1" spans="1:11">
      <c r="A20" s="18" t="s">
        <v>194</v>
      </c>
      <c r="B20" s="35" t="s">
        <v>197</v>
      </c>
      <c r="C20" s="18"/>
      <c r="D20" s="14" t="s">
        <v>276</v>
      </c>
      <c r="E20" s="14" t="s">
        <v>277</v>
      </c>
      <c r="F20" s="13">
        <v>9.23229</v>
      </c>
      <c r="G20" s="13">
        <v>9.23229</v>
      </c>
      <c r="H20" s="13">
        <v>9.23229</v>
      </c>
      <c r="I20" s="13"/>
      <c r="J20" s="13"/>
      <c r="K20" s="13"/>
    </row>
    <row r="21" ht="19.9" customHeight="1" spans="1:11">
      <c r="A21" s="24" t="s">
        <v>194</v>
      </c>
      <c r="B21" s="24" t="s">
        <v>197</v>
      </c>
      <c r="C21" s="24" t="s">
        <v>176</v>
      </c>
      <c r="D21" s="19" t="s">
        <v>278</v>
      </c>
      <c r="E21" s="5" t="s">
        <v>279</v>
      </c>
      <c r="F21" s="6">
        <v>8.26047</v>
      </c>
      <c r="G21" s="6">
        <v>8.26047</v>
      </c>
      <c r="H21" s="21">
        <v>8.26047</v>
      </c>
      <c r="I21" s="21"/>
      <c r="J21" s="21"/>
      <c r="K21" s="21"/>
    </row>
    <row r="22" ht="19.9" customHeight="1" spans="1:11">
      <c r="A22" s="24" t="s">
        <v>194</v>
      </c>
      <c r="B22" s="24" t="s">
        <v>197</v>
      </c>
      <c r="C22" s="24" t="s">
        <v>202</v>
      </c>
      <c r="D22" s="19" t="s">
        <v>280</v>
      </c>
      <c r="E22" s="5" t="s">
        <v>281</v>
      </c>
      <c r="F22" s="6">
        <v>0.97182</v>
      </c>
      <c r="G22" s="6">
        <v>0.97182</v>
      </c>
      <c r="H22" s="21">
        <v>0.97182</v>
      </c>
      <c r="I22" s="21"/>
      <c r="J22" s="21"/>
      <c r="K22" s="21"/>
    </row>
    <row r="23" ht="19.9" customHeight="1" spans="1:11">
      <c r="A23" s="18" t="s">
        <v>205</v>
      </c>
      <c r="B23" s="18"/>
      <c r="C23" s="18"/>
      <c r="D23" s="14" t="s">
        <v>206</v>
      </c>
      <c r="E23" s="14" t="s">
        <v>207</v>
      </c>
      <c r="F23" s="13">
        <v>11.66184</v>
      </c>
      <c r="G23" s="13">
        <v>11.66184</v>
      </c>
      <c r="H23" s="13">
        <v>11.66184</v>
      </c>
      <c r="I23" s="13"/>
      <c r="J23" s="13"/>
      <c r="K23" s="13"/>
    </row>
    <row r="24" ht="19.9" customHeight="1" spans="1:11">
      <c r="A24" s="18" t="s">
        <v>205</v>
      </c>
      <c r="B24" s="35" t="s">
        <v>208</v>
      </c>
      <c r="C24" s="18"/>
      <c r="D24" s="14" t="s">
        <v>282</v>
      </c>
      <c r="E24" s="14" t="s">
        <v>283</v>
      </c>
      <c r="F24" s="13">
        <v>11.66184</v>
      </c>
      <c r="G24" s="13">
        <v>11.66184</v>
      </c>
      <c r="H24" s="13">
        <v>11.66184</v>
      </c>
      <c r="I24" s="13"/>
      <c r="J24" s="13"/>
      <c r="K24" s="13"/>
    </row>
    <row r="25" ht="19.9" customHeight="1" spans="1:11">
      <c r="A25" s="24" t="s">
        <v>205</v>
      </c>
      <c r="B25" s="24" t="s">
        <v>208</v>
      </c>
      <c r="C25" s="24" t="s">
        <v>176</v>
      </c>
      <c r="D25" s="19" t="s">
        <v>284</v>
      </c>
      <c r="E25" s="5" t="s">
        <v>285</v>
      </c>
      <c r="F25" s="6">
        <v>11.66184</v>
      </c>
      <c r="G25" s="6">
        <v>11.66184</v>
      </c>
      <c r="H25" s="21">
        <v>11.66184</v>
      </c>
      <c r="I25" s="21"/>
      <c r="J25" s="21"/>
      <c r="K25" s="21"/>
    </row>
    <row r="26" ht="14.3" customHeight="1" spans="1:5">
      <c r="A26" s="7" t="s">
        <v>286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20财政专户管理资金</vt:lpstr>
      <vt:lpstr>19国有资本经营预算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</cp:lastModifiedBy>
  <dcterms:created xsi:type="dcterms:W3CDTF">2024-03-11T01:25:00Z</dcterms:created>
  <dcterms:modified xsi:type="dcterms:W3CDTF">2024-07-01T03:07:34Z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63BE5393FEB5453FB338688846515DDB_12</vt:lpwstr>
  </property>
  <property fmtid="{D5CDD505-2E9C-101B-9397-08002B2CF9AE}" pid="3" name="KSOProductBuildVer">
    <vt:lpwstr>2052-12.1.0.16929</vt:lpwstr>
  </property>
</Properties>
</file>