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0" activeTab="24"/>
  </bookViews>
  <sheets>
    <sheet name="封面" sheetId="1" r:id="rId1"/>
    <sheet name="目录 " sheetId="27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<sst xmlns="http://schemas.openxmlformats.org/spreadsheetml/2006/main" count="1038" uniqueCount="474">
  <si>
    <t>2023年部门预算公开表</t>
  </si>
  <si>
    <t>单位编码：</t>
  </si>
  <si>
    <t>414007</t>
  </si>
  <si>
    <t>单位名称：</t>
  </si>
  <si>
    <t>岳阳县超限治理站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</si>
  <si>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</si>
  <si>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</si>
  <si>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</si>
  <si>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</si>
  <si>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</si>
  <si>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</si>
  <si>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</si>
  <si>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</si>
  <si>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</si>
  <si>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</si>
  <si>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</si>
  <si>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</si>
  <si>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</si>
  <si>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</si>
  <si>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</si>
  <si>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</si>
  <si>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</si>
  <si>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</si>
  <si>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</si>
  <si>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</si>
  <si>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</si>
  <si>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</si>
  <si>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</si>
  <si>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</si>
  <si>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</si>
  <si>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</si>
  <si>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</si>
  <si>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单位：414007岳阳县超限治理站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</si>
  <si>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</si>
  <si>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</si>
  <si>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</si>
  <si>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</si>
  <si>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</si>
  <si>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</si>
  <si>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</si>
  <si>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</si>
  <si>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</si>
  <si>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</si>
  <si>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</si>
  <si>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</si>
  <si>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</si>
  <si>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</si>
  <si>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</si>
  <si>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</si>
  <si>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</si>
  <si>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</si>
  <si>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</si>
  <si>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</si>
  <si>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</si>
  <si>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</si>
  <si>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</si>
  <si>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</si>
  <si>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</si>
  <si>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</si>
  <si>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</si>
  <si>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</si>
  <si>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</si>
  <si>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</si>
  <si>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</si>
  <si>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</si>
  <si>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</si>
  <si>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</si>
  <si>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</si>
  <si>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</si>
  <si>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</si>
  <si>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</si>
  <si>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</si>
  <si>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</si>
  <si>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</si>
  <si>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</si>
  <si>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</si>
  <si>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</si>
  <si>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</si>
  <si>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</si>
  <si>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</si>
  <si>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</si>
  <si>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</si>
  <si>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</si>
  <si>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</si>
  <si>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</si>
  <si>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</si>
  <si>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</si>
  <si>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</si>
  <si>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</si>
  <si>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</si>
  <si>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</si>
  <si>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</si>
  <si>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</si>
  <si>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</si>
  <si>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</si>
  <si>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</si>
  <si>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</si>
  <si>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</si>
  <si>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</si>
  <si>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</si>
  <si>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</si>
  <si>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</si>
  <si>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</si>
  <si>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</si>
  <si>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</si>
  <si>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</si>
  <si>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</si>
  <si>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</si>
  <si>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</si>
  <si>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</si>
  <si>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</si>
  <si>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</si>
  <si>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</si>
  <si>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</si>
  <si>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</si>
  <si>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</si>
  <si>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</si>
  <si>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</si>
  <si>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</si>
  <si>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</si>
  <si>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</si>
  <si>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</si>
  <si>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</si>
  <si>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</si>
  <si>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</si>
  <si>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</si>
  <si>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</si>
  <si>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</si>
  <si>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</si>
  <si>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</si>
  <si>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</si>
  <si>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</si>
  <si>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</si>
  <si>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</si>
  <si>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</si>
  <si>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</si>
  <si>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</si>
  <si>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</si>
  <si>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</si>
  <si>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</si>
  <si>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</si>
  <si>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</si>
  <si>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</si>
  <si>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</si>
  <si>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</si>
  <si>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</si>
  <si>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</si>
  <si>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</si>
  <si>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</si>
  <si>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</si>
  <si>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</si>
  <si>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</si>
  <si>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</si>
  <si>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</si>
  <si>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</si>
  <si>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</si>
  <si>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</si>
  <si>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414007</t>
  </si>
  <si>
    <t xml:space="preserve">  岳阳县超限治理站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</si>
  <si>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</si>
  <si>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</si>
  <si>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</si>
  <si>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</si>
  <si>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</si>
  <si>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</si>
  <si>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</si>
  <si>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</si>
  <si>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</si>
  <si>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</si>
  <si>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</si>
  <si>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</si>
  <si>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</si>
  <si>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</si>
  <si>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</si>
  <si>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</si>
  <si>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</si>
  <si>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</si>
  <si>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</si>
  <si>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</si>
  <si>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</si>
  <si>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</si>
  <si>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</si>
  <si>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</si>
  <si>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214</t>
  </si>
  <si>
    <t>12</t>
  </si>
  <si>
    <t xml:space="preserve">    2140112</t>
  </si>
  <si>
    <t xml:space="preserve">    公路运输管理</t>
  </si>
  <si>
    <t>221</t>
  </si>
  <si>
    <t>02</t>
  </si>
  <si>
    <t xml:space="preserve">    2210201</t>
  </si>
  <si>
    <t xml:space="preserve">    住房公积金</t>
  </si>
  <si>
    <t>03</t>
  </si>
  <si>
    <t xml:space="preserve">    2010399</t>
  </si>
  <si>
    <t xml:space="preserve">    其他政府办公厅（室）及相关机构事务支出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</si>
  <si>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</si>
  <si>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</si>
  <si>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</si>
  <si>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</si>
  <si>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</si>
  <si>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</si>
  <si>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</si>
  <si>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</si>
  <si>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</si>
  <si>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</si>
  <si>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</si>
  <si>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</si>
  <si>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</si>
  <si>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</si>
  <si>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</si>
  <si>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</si>
  <si>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</si>
  <si>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</si>
  <si>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</si>
  <si>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</si>
  <si>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</si>
  <si>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</si>
  <si>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</si>
  <si>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</si>
  <si>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</si>
  <si>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</si>
  <si>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</si>
  <si>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</si>
  <si>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</si>
  <si>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</si>
  <si>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</si>
  <si>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</si>
  <si>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</si>
  <si>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</si>
  <si>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</si>
  <si>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</si>
  <si>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</si>
  <si>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</si>
  <si>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</si>
  <si>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</si>
  <si>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</si>
  <si>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</si>
  <si>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</si>
  <si>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</si>
  <si>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</si>
  <si>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</si>
  <si>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</si>
  <si>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2140112</t>
  </si>
  <si>
    <t xml:space="preserve">     2210201</t>
  </si>
  <si>
    <t xml:space="preserve">     2010399</t>
  </si>
  <si>
    <t>部门公开表08</t>
  </si>
  <si>
    <t>单位：单位：414007_岳阳县超限治理站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</si>
  <si>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</si>
  <si>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</si>
  <si>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</si>
  <si>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</si>
  <si>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</si>
  <si>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</si>
  <si>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</si>
  <si>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</si>
  <si>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</si>
  <si>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</si>
  <si>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</si>
  <si>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</si>
  <si>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</si>
  <si>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</si>
  <si>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</si>
  <si>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</si>
  <si>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</si>
  <si>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</si>
  <si>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</si>
  <si>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</si>
  <si>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</si>
  <si>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</si>
  <si>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</si>
  <si>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</si>
  <si>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</si>
  <si>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</si>
  <si>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</si>
  <si>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</si>
  <si>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</si>
  <si>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</si>
  <si>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</si>
  <si>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</si>
  <si>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</si>
  <si>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</si>
  <si>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</si>
  <si>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</si>
  <si>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</si>
  <si>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</si>
  <si>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</si>
  <si>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</si>
  <si>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</si>
  <si>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</si>
  <si>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</si>
  <si>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</si>
  <si>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</si>
  <si>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30201</t>
  </si>
  <si>
    <t xml:space="preserve">  办公费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</si>
  <si>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</si>
  <si>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</si>
  <si>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</si>
  <si>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</si>
  <si>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</si>
  <si>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</si>
  <si>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</si>
  <si>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</si>
  <si>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</si>
  <si>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</si>
  <si>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</si>
  <si>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</si>
  <si>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</si>
  <si>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</si>
  <si>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</si>
  <si>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</si>
  <si>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</si>
  <si>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</si>
  <si>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</si>
  <si>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</si>
  <si>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</si>
  <si>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</si>
  <si>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</si>
  <si>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</si>
  <si>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</si>
  <si>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</si>
  <si>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</si>
  <si>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</si>
  <si>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</si>
  <si>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</si>
  <si>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</si>
  <si>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</si>
  <si>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</si>
  <si>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</si>
  <si>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</si>
  <si>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</si>
  <si>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</si>
  <si>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</si>
  <si>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</si>
  <si>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</si>
  <si>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</si>
  <si>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</si>
  <si>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</si>
  <si>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</si>
  <si>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</si>
  <si>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</si>
  <si>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</si>
  <si>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</si>
  <si>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</si>
  <si>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</si>
  <si>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</si>
  <si>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</si>
  <si>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</si>
  <si>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</si>
  <si>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</si>
  <si>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</si>
  <si>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</si>
  <si>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</si>
  <si>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</si>
  <si>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</si>
  <si>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</si>
  <si>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</si>
  <si>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</si>
  <si>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</si>
  <si>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</si>
  <si>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</si>
  <si>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</si>
  <si>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</si>
  <si>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</si>
  <si>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</si>
  <si>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</si>
  <si>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</si>
  <si>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</si>
  <si>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</si>
  <si>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</si>
  <si>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</si>
  <si>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</si>
  <si>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</si>
  <si>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</si>
  <si>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</si>
  <si>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</si>
  <si>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</si>
  <si>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</si>
  <si>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</si>
  <si>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</si>
  <si>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</si>
  <si>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</si>
  <si>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</si>
  <si>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</si>
  <si>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</si>
  <si>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</si>
  <si>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</si>
  <si>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</si>
  <si>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</si>
  <si>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</si>
  <si>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</si>
  <si>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</si>
  <si>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</si>
  <si>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</si>
  <si>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</si>
  <si>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</si>
  <si>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</si>
  <si>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</si>
  <si>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414007</t>
  </si>
  <si>
    <t xml:space="preserve">   超载超限治理项目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</si>
  <si>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</si>
  <si>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</si>
  <si>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</si>
  <si>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</si>
  <si>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</si>
  <si>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</si>
  <si>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</si>
  <si>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</si>
  <si>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</si>
  <si>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</si>
  <si>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</si>
  <si>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</si>
  <si>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</si>
  <si>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</si>
  <si>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超载超限治理项目</t>
  </si>
  <si>
    <t>保障全县超载超限工作的开展</t>
  </si>
  <si>
    <t>成本指标</t>
  </si>
  <si>
    <t>经济成本指标</t>
  </si>
  <si>
    <t>执法成本</t>
  </si>
  <si>
    <t>≤2000000</t>
  </si>
  <si>
    <t>执法成本超预算按指标内容扣分</t>
  </si>
  <si>
    <t>元</t>
  </si>
  <si>
    <t>≤</t>
  </si>
  <si>
    <t>社会成本指标</t>
  </si>
  <si>
    <t>无</t>
  </si>
  <si>
    <t>定量</t>
  </si>
  <si>
    <t>生态环境成本指标</t>
  </si>
  <si>
    <t>源头企业超限治理</t>
  </si>
  <si>
    <t>≤200000</t>
  </si>
  <si>
    <t>未达标准酌情扣分</t>
  </si>
  <si>
    <t>产出指标</t>
  </si>
  <si>
    <t>数量指标</t>
  </si>
  <si>
    <t>查获超限车辆台次</t>
  </si>
  <si>
    <t>200台次</t>
  </si>
  <si>
    <t>台</t>
  </si>
  <si>
    <t>时效指标</t>
  </si>
  <si>
    <t>案件办理时效</t>
  </si>
  <si>
    <t>≤3个月</t>
  </si>
  <si>
    <t>办案期限</t>
  </si>
  <si>
    <t>月</t>
  </si>
  <si>
    <t>质量指标</t>
  </si>
  <si>
    <t>案件办结率</t>
  </si>
  <si>
    <t>≥90%</t>
  </si>
  <si>
    <t>%</t>
  </si>
  <si>
    <t>≥</t>
  </si>
  <si>
    <t>满意度指标</t>
  </si>
  <si>
    <t>服务对象满意度指标</t>
  </si>
  <si>
    <t>服务对象满意度</t>
  </si>
  <si>
    <t>≥955%</t>
  </si>
  <si>
    <t>效益指标</t>
  </si>
  <si>
    <t>经济效益指标</t>
  </si>
  <si>
    <t>减少路面损毁</t>
  </si>
  <si>
    <t>≤100千米</t>
  </si>
  <si>
    <t>千米</t>
  </si>
  <si>
    <t>社会效益指标</t>
  </si>
  <si>
    <t>降低因超限引发的事故</t>
  </si>
  <si>
    <t>≤10%</t>
  </si>
  <si>
    <t>生态效益指标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</si>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</sst>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2"/>
      <c r="B4" s="63"/>
      <c r="C4" s="3"/>
      <c r="D4" s="62" t="s">
        <v>1</v>
      </c>
      <c r="E4" s="63" t="s">
        <v>2</v>
      </c>
      <c r="F4" s="63"/>
      <c r="G4" s="63"/>
      <c r="H4" s="63"/>
      <c r="I4" s="3"/>
    </row>
    <row r="5" ht="54.3" customHeight="1" spans="1:9">
      <c r="A5" s="62"/>
      <c r="B5" s="63"/>
      <c r="C5" s="3"/>
      <c r="D5" s="62" t="s">
        <v>3</v>
      </c>
      <c r="E5" s="63" t="s">
        <v>4</v>
      </c>
      <c r="F5" s="63"/>
      <c r="G5" s="63"/>
      <c r="H5" s="63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topLeftCell="A5" workbookViewId="0">
      <selection activeCell="F18" sqref="F18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3"/>
      <c r="B1" s="3"/>
      <c r="C1" s="3"/>
      <c r="D1" s="3"/>
      <c r="E1" s="15" t="s">
        <v>244</v>
      </c>
    </row>
    <row r="2" ht="40.5" customHeight="1" spans="1:5">
      <c r="A2" s="16" t="s">
        <v>14</v>
      </c>
      <c r="B2" s="16"/>
      <c r="C2" s="16"/>
      <c r="D2" s="16"/>
      <c r="E2" s="16"/>
    </row>
    <row r="3" ht="20.7" customHeight="1" spans="1:5">
      <c r="A3" s="27" t="s">
        <v>245</v>
      </c>
      <c r="B3" s="27"/>
      <c r="C3" s="27"/>
      <c r="D3" s="27"/>
      <c r="E3" s="28" t="s">
        <v>246</v>
      </c>
    </row>
    <row r="4" ht="38.8" customHeight="1" spans="1:5">
      <c r="A4" s="11" t="s">
        <v>247</v>
      </c>
      <c r="B4" s="11"/>
      <c r="C4" s="11" t="s">
        <v>248</v>
      </c>
      <c r="D4" s="11"/>
      <c r="E4" s="11"/>
    </row>
    <row r="5" ht="22.8" customHeight="1" spans="1:5">
      <c r="A5" s="11" t="s">
        <v>249</v>
      </c>
      <c r="B5" s="11" t="s">
        <v>162</v>
      </c>
      <c r="C5" s="11" t="s">
        <v>137</v>
      </c>
      <c r="D5" s="11" t="s">
        <v>236</v>
      </c>
      <c r="E5" s="11" t="s">
        <v>237</v>
      </c>
    </row>
    <row r="6" ht="26.45" customHeight="1" spans="1:5">
      <c r="A6" s="12" t="s">
        <v>250</v>
      </c>
      <c r="B6" s="12" t="s">
        <v>215</v>
      </c>
      <c r="C6" s="29">
        <v>126.68</v>
      </c>
      <c r="D6" s="29">
        <v>126.68</v>
      </c>
      <c r="E6" s="29"/>
    </row>
    <row r="7" ht="26.45" customHeight="1" spans="1:5">
      <c r="A7" s="30" t="s">
        <v>251</v>
      </c>
      <c r="B7" s="30" t="s">
        <v>252</v>
      </c>
      <c r="C7" s="19">
        <v>11.86464</v>
      </c>
      <c r="D7" s="19">
        <v>11.86464</v>
      </c>
      <c r="E7" s="31"/>
    </row>
    <row r="8" ht="26.45" customHeight="1" spans="1:5">
      <c r="A8" s="30" t="s">
        <v>253</v>
      </c>
      <c r="B8" s="30" t="s">
        <v>254</v>
      </c>
      <c r="C8" s="19">
        <v>0.74154</v>
      </c>
      <c r="D8" s="19">
        <v>0.74154</v>
      </c>
      <c r="E8" s="31"/>
    </row>
    <row r="9" ht="26.45" customHeight="1" spans="1:5">
      <c r="A9" s="30" t="s">
        <v>255</v>
      </c>
      <c r="B9" s="30" t="s">
        <v>256</v>
      </c>
      <c r="C9" s="19">
        <v>6.3</v>
      </c>
      <c r="D9" s="19">
        <v>6.3</v>
      </c>
      <c r="E9" s="31"/>
    </row>
    <row r="10" ht="26.45" customHeight="1" spans="1:5">
      <c r="A10" s="30" t="s">
        <v>257</v>
      </c>
      <c r="B10" s="30" t="s">
        <v>258</v>
      </c>
      <c r="C10" s="31">
        <v>0.74</v>
      </c>
      <c r="D10" s="31">
        <v>0.74</v>
      </c>
      <c r="E10" s="31"/>
    </row>
    <row r="11" ht="26.45" customHeight="1" spans="1:5">
      <c r="A11" s="30" t="s">
        <v>259</v>
      </c>
      <c r="B11" s="30" t="s">
        <v>260</v>
      </c>
      <c r="C11" s="31">
        <v>27.36</v>
      </c>
      <c r="D11" s="31">
        <v>27.36</v>
      </c>
      <c r="E11" s="31"/>
    </row>
    <row r="12" ht="26.45" customHeight="1" spans="1:5">
      <c r="A12" s="30" t="s">
        <v>261</v>
      </c>
      <c r="B12" s="30" t="s">
        <v>262</v>
      </c>
      <c r="C12" s="31">
        <v>0</v>
      </c>
      <c r="D12" s="31">
        <v>0</v>
      </c>
      <c r="E12" s="31"/>
    </row>
    <row r="13" ht="26.45" customHeight="1" spans="1:5">
      <c r="A13" s="32" t="s">
        <v>263</v>
      </c>
      <c r="B13" s="32" t="s">
        <v>264</v>
      </c>
      <c r="C13" s="31">
        <v>17.47</v>
      </c>
      <c r="D13" s="31">
        <v>17.47</v>
      </c>
      <c r="E13" s="31"/>
    </row>
    <row r="14" ht="26.45" customHeight="1" spans="1:5">
      <c r="A14" s="30" t="s">
        <v>265</v>
      </c>
      <c r="B14" s="30" t="s">
        <v>266</v>
      </c>
      <c r="C14" s="31">
        <v>53.29</v>
      </c>
      <c r="D14" s="31">
        <v>53.29</v>
      </c>
      <c r="E14" s="31"/>
    </row>
    <row r="15" ht="26.45" customHeight="1" spans="1:5">
      <c r="A15" s="30" t="s">
        <v>267</v>
      </c>
      <c r="B15" s="30" t="s">
        <v>268</v>
      </c>
      <c r="C15" s="19">
        <v>8.89848</v>
      </c>
      <c r="D15" s="19">
        <v>8.89848</v>
      </c>
      <c r="E15" s="31"/>
    </row>
    <row r="16" ht="26.45" customHeight="1" spans="1:5">
      <c r="A16" s="12" t="s">
        <v>269</v>
      </c>
      <c r="B16" s="12" t="s">
        <v>270</v>
      </c>
      <c r="C16" s="29">
        <v>37.38</v>
      </c>
      <c r="D16" s="29"/>
      <c r="E16" s="29">
        <v>37.38</v>
      </c>
    </row>
    <row r="17" ht="26.45" customHeight="1" spans="1:5">
      <c r="A17" s="30" t="s">
        <v>271</v>
      </c>
      <c r="B17" s="30" t="s">
        <v>272</v>
      </c>
      <c r="C17" s="31">
        <v>8.82</v>
      </c>
      <c r="D17" s="31"/>
      <c r="E17" s="31">
        <v>8.82</v>
      </c>
    </row>
    <row r="18" ht="26.45" customHeight="1" spans="1:5">
      <c r="A18" s="30" t="s">
        <v>273</v>
      </c>
      <c r="B18" s="30" t="s">
        <v>274</v>
      </c>
      <c r="C18" s="31">
        <v>0.5</v>
      </c>
      <c r="D18" s="31"/>
      <c r="E18" s="31">
        <v>0.5</v>
      </c>
    </row>
    <row r="19" ht="26.45" customHeight="1" spans="1:5">
      <c r="A19" s="30" t="s">
        <v>275</v>
      </c>
      <c r="B19" s="30" t="s">
        <v>276</v>
      </c>
      <c r="C19" s="31">
        <v>0.3</v>
      </c>
      <c r="D19" s="31"/>
      <c r="E19" s="31">
        <v>0.3</v>
      </c>
    </row>
    <row r="20" ht="26.45" customHeight="1" spans="1:5">
      <c r="A20" s="30" t="s">
        <v>277</v>
      </c>
      <c r="B20" s="30" t="s">
        <v>278</v>
      </c>
      <c r="C20" s="31">
        <v>0.06</v>
      </c>
      <c r="D20" s="31"/>
      <c r="E20" s="31">
        <v>0.06</v>
      </c>
    </row>
    <row r="21" ht="26.45" customHeight="1" spans="1:5">
      <c r="A21" s="30" t="s">
        <v>279</v>
      </c>
      <c r="B21" s="30" t="s">
        <v>280</v>
      </c>
      <c r="C21" s="31">
        <v>2</v>
      </c>
      <c r="D21" s="31"/>
      <c r="E21" s="31">
        <v>2</v>
      </c>
    </row>
    <row r="22" ht="26.45" customHeight="1" spans="1:5">
      <c r="A22" s="30" t="s">
        <v>281</v>
      </c>
      <c r="B22" s="30" t="s">
        <v>282</v>
      </c>
      <c r="C22" s="31">
        <v>0</v>
      </c>
      <c r="D22" s="31"/>
      <c r="E22" s="31">
        <v>0</v>
      </c>
    </row>
    <row r="23" ht="26.45" customHeight="1" spans="1:5">
      <c r="A23" s="30" t="s">
        <v>283</v>
      </c>
      <c r="B23" s="30" t="s">
        <v>284</v>
      </c>
      <c r="C23" s="31">
        <v>2</v>
      </c>
      <c r="D23" s="31"/>
      <c r="E23" s="31">
        <v>2</v>
      </c>
    </row>
    <row r="24" ht="26.45" customHeight="1" spans="1:5">
      <c r="A24" s="30" t="s">
        <v>285</v>
      </c>
      <c r="B24" s="30" t="s">
        <v>286</v>
      </c>
      <c r="C24" s="31">
        <v>0.5</v>
      </c>
      <c r="D24" s="31"/>
      <c r="E24" s="31">
        <v>0.5</v>
      </c>
    </row>
    <row r="25" ht="26.45" customHeight="1" spans="1:5">
      <c r="A25" s="32" t="s">
        <v>287</v>
      </c>
      <c r="B25" s="32" t="s">
        <v>288</v>
      </c>
      <c r="C25" s="31">
        <v>0.2</v>
      </c>
      <c r="D25" s="31"/>
      <c r="E25" s="31">
        <v>0.2</v>
      </c>
    </row>
    <row r="26" ht="26.45" customHeight="1" spans="1:5">
      <c r="A26" s="32" t="s">
        <v>289</v>
      </c>
      <c r="B26" s="32" t="s">
        <v>290</v>
      </c>
      <c r="C26" s="31">
        <v>21</v>
      </c>
      <c r="D26" s="31"/>
      <c r="E26" s="31">
        <v>21</v>
      </c>
    </row>
    <row r="27" ht="26.45" customHeight="1" spans="1:5">
      <c r="A27" s="30" t="s">
        <v>291</v>
      </c>
      <c r="B27" s="30" t="s">
        <v>292</v>
      </c>
      <c r="C27" s="31">
        <v>2</v>
      </c>
      <c r="D27" s="31"/>
      <c r="E27" s="31">
        <v>2</v>
      </c>
    </row>
    <row r="28" ht="22.8" customHeight="1" spans="1:5">
      <c r="A28" s="4" t="s">
        <v>137</v>
      </c>
      <c r="B28" s="4"/>
      <c r="C28" s="29">
        <f>126.68+37.38</f>
        <v>164.06</v>
      </c>
      <c r="D28" s="29">
        <v>126.68</v>
      </c>
      <c r="E28" s="29">
        <v>37.38</v>
      </c>
    </row>
    <row r="29" ht="16.35" customHeight="1" spans="1:5">
      <c r="A29" s="33" t="s">
        <v>293</v>
      </c>
      <c r="B29" s="33"/>
      <c r="C29" s="33"/>
      <c r="D29" s="33"/>
      <c r="E29" s="33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30" zoomScaleNormal="130" workbookViewId="0">
      <selection activeCell="L19" sqref="L19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5" t="s">
        <v>294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5" customHeight="1" spans="1:14">
      <c r="A4" s="11" t="s">
        <v>160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198</v>
      </c>
      <c r="H4" s="11"/>
      <c r="I4" s="11"/>
      <c r="J4" s="11"/>
      <c r="K4" s="11"/>
      <c r="L4" s="11" t="s">
        <v>202</v>
      </c>
      <c r="M4" s="11"/>
      <c r="N4" s="11"/>
    </row>
    <row r="5" ht="39.65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295</v>
      </c>
      <c r="I5" s="11" t="s">
        <v>296</v>
      </c>
      <c r="J5" s="11" t="s">
        <v>297</v>
      </c>
      <c r="K5" s="11" t="s">
        <v>298</v>
      </c>
      <c r="L5" s="11" t="s">
        <v>137</v>
      </c>
      <c r="M5" s="11" t="s">
        <v>215</v>
      </c>
      <c r="N5" s="11" t="s">
        <v>299</v>
      </c>
    </row>
    <row r="6" ht="22.8" customHeight="1" spans="1:14">
      <c r="A6" s="14"/>
      <c r="B6" s="14"/>
      <c r="C6" s="14"/>
      <c r="D6" s="14"/>
      <c r="E6" s="14" t="s">
        <v>137</v>
      </c>
      <c r="F6" s="25">
        <f>F7</f>
        <v>126.67699</v>
      </c>
      <c r="G6" s="25"/>
      <c r="H6" s="25"/>
      <c r="I6" s="25"/>
      <c r="J6" s="25"/>
      <c r="K6" s="25"/>
      <c r="L6" s="25">
        <f>L7</f>
        <v>126.67699</v>
      </c>
      <c r="M6" s="25">
        <f>M7</f>
        <v>126.67699</v>
      </c>
      <c r="N6" s="25"/>
    </row>
    <row r="7" ht="22.8" customHeight="1" spans="1:14">
      <c r="A7" s="14"/>
      <c r="B7" s="14"/>
      <c r="C7" s="14"/>
      <c r="D7" s="12" t="s">
        <v>155</v>
      </c>
      <c r="E7" s="12" t="s">
        <v>156</v>
      </c>
      <c r="F7" s="25">
        <f>F8</f>
        <v>126.67699</v>
      </c>
      <c r="G7" s="25"/>
      <c r="H7" s="25"/>
      <c r="I7" s="25"/>
      <c r="J7" s="25"/>
      <c r="K7" s="25"/>
      <c r="L7" s="25">
        <f>L8</f>
        <v>126.67699</v>
      </c>
      <c r="M7" s="25">
        <f>M8</f>
        <v>126.67699</v>
      </c>
      <c r="N7" s="25"/>
    </row>
    <row r="8" ht="22.8" customHeight="1" spans="1:14">
      <c r="A8" s="14"/>
      <c r="B8" s="14"/>
      <c r="C8" s="14"/>
      <c r="D8" s="18" t="s">
        <v>157</v>
      </c>
      <c r="E8" s="18" t="s">
        <v>158</v>
      </c>
      <c r="F8" s="25">
        <f>SUM(F9:F14)</f>
        <v>126.67699</v>
      </c>
      <c r="G8" s="25"/>
      <c r="H8" s="25"/>
      <c r="I8" s="25"/>
      <c r="J8" s="25"/>
      <c r="K8" s="25"/>
      <c r="L8" s="25">
        <f>SUM(L9:L14)</f>
        <v>126.67699</v>
      </c>
      <c r="M8" s="25">
        <f>SUM(M9:M14)</f>
        <v>126.67699</v>
      </c>
      <c r="N8" s="25"/>
    </row>
    <row r="9" ht="22.8" customHeight="1" spans="1:14">
      <c r="A9" s="21" t="s">
        <v>171</v>
      </c>
      <c r="B9" s="21" t="s">
        <v>172</v>
      </c>
      <c r="C9" s="21" t="s">
        <v>172</v>
      </c>
      <c r="D9" s="17" t="s">
        <v>212</v>
      </c>
      <c r="E9" s="5" t="s">
        <v>174</v>
      </c>
      <c r="F9" s="6">
        <v>11.86464</v>
      </c>
      <c r="G9" s="6"/>
      <c r="H9" s="19"/>
      <c r="I9" s="19"/>
      <c r="J9" s="19"/>
      <c r="K9" s="19"/>
      <c r="L9" s="6">
        <v>11.86464</v>
      </c>
      <c r="M9" s="19">
        <v>11.86464</v>
      </c>
      <c r="N9" s="19"/>
    </row>
    <row r="10" ht="22.8" customHeight="1" spans="1:14">
      <c r="A10" s="21" t="s">
        <v>171</v>
      </c>
      <c r="B10" s="21" t="s">
        <v>175</v>
      </c>
      <c r="C10" s="21" t="s">
        <v>175</v>
      </c>
      <c r="D10" s="17" t="s">
        <v>212</v>
      </c>
      <c r="E10" s="5" t="s">
        <v>177</v>
      </c>
      <c r="F10" s="6">
        <v>0.74154</v>
      </c>
      <c r="G10" s="6"/>
      <c r="H10" s="19"/>
      <c r="I10" s="19"/>
      <c r="J10" s="19"/>
      <c r="K10" s="19"/>
      <c r="L10" s="6">
        <v>0.74154</v>
      </c>
      <c r="M10" s="19">
        <v>0.74154</v>
      </c>
      <c r="N10" s="19"/>
    </row>
    <row r="11" ht="22.8" customHeight="1" spans="1:14">
      <c r="A11" s="21" t="s">
        <v>178</v>
      </c>
      <c r="B11" s="21" t="s">
        <v>179</v>
      </c>
      <c r="C11" s="21" t="s">
        <v>180</v>
      </c>
      <c r="D11" s="17" t="s">
        <v>212</v>
      </c>
      <c r="E11" s="5" t="s">
        <v>182</v>
      </c>
      <c r="F11" s="6">
        <v>7.04463</v>
      </c>
      <c r="G11" s="6"/>
      <c r="H11" s="19"/>
      <c r="I11" s="19"/>
      <c r="J11" s="19"/>
      <c r="K11" s="19"/>
      <c r="L11" s="6">
        <v>7.04463</v>
      </c>
      <c r="M11" s="19">
        <v>7.04463</v>
      </c>
      <c r="N11" s="19"/>
    </row>
    <row r="12" ht="22.8" customHeight="1" spans="1:14">
      <c r="A12" s="21" t="s">
        <v>183</v>
      </c>
      <c r="B12" s="21" t="s">
        <v>180</v>
      </c>
      <c r="C12" s="21" t="s">
        <v>184</v>
      </c>
      <c r="D12" s="17" t="s">
        <v>212</v>
      </c>
      <c r="E12" s="5" t="s">
        <v>186</v>
      </c>
      <c r="F12" s="6">
        <v>91.6277</v>
      </c>
      <c r="G12" s="6"/>
      <c r="H12" s="19"/>
      <c r="I12" s="19"/>
      <c r="J12" s="19"/>
      <c r="K12" s="19"/>
      <c r="L12" s="6">
        <v>91.6277</v>
      </c>
      <c r="M12" s="19">
        <v>91.6277</v>
      </c>
      <c r="N12" s="19"/>
    </row>
    <row r="13" ht="22.8" customHeight="1" spans="1:14">
      <c r="A13" s="21" t="s">
        <v>187</v>
      </c>
      <c r="B13" s="21" t="s">
        <v>188</v>
      </c>
      <c r="C13" s="21" t="s">
        <v>180</v>
      </c>
      <c r="D13" s="17" t="s">
        <v>212</v>
      </c>
      <c r="E13" s="5" t="s">
        <v>190</v>
      </c>
      <c r="F13" s="6">
        <v>8.89848</v>
      </c>
      <c r="G13" s="6"/>
      <c r="H13" s="19"/>
      <c r="I13" s="19"/>
      <c r="J13" s="19"/>
      <c r="K13" s="19"/>
      <c r="L13" s="6">
        <v>8.89848</v>
      </c>
      <c r="M13" s="19">
        <v>8.89848</v>
      </c>
      <c r="N13" s="19"/>
    </row>
    <row r="14" ht="18" spans="1:14">
      <c r="A14" s="21">
        <v>201</v>
      </c>
      <c r="B14" s="21" t="s">
        <v>191</v>
      </c>
      <c r="C14" s="21">
        <v>99</v>
      </c>
      <c r="D14" s="26" t="s">
        <v>212</v>
      </c>
      <c r="E14" s="21" t="s">
        <v>193</v>
      </c>
      <c r="F14" s="6">
        <f>L14</f>
        <v>6.5</v>
      </c>
      <c r="G14" s="6"/>
      <c r="H14" s="6"/>
      <c r="I14" s="6"/>
      <c r="J14" s="6"/>
      <c r="K14" s="6"/>
      <c r="L14" s="6">
        <f>M14</f>
        <v>6.5</v>
      </c>
      <c r="M14" s="6">
        <v>6.5</v>
      </c>
      <c r="N14" s="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30" zoomScaleNormal="130" topLeftCell="D1" workbookViewId="0">
      <selection activeCell="H14" sqref="H12:H14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5" t="s">
        <v>300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7" customHeight="1" spans="1:22">
      <c r="A4" s="11" t="s">
        <v>160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301</v>
      </c>
      <c r="H4" s="11"/>
      <c r="I4" s="11"/>
      <c r="J4" s="11"/>
      <c r="K4" s="11"/>
      <c r="L4" s="11" t="s">
        <v>302</v>
      </c>
      <c r="M4" s="11"/>
      <c r="N4" s="11"/>
      <c r="O4" s="11"/>
      <c r="P4" s="11"/>
      <c r="Q4" s="11"/>
      <c r="R4" s="11" t="s">
        <v>297</v>
      </c>
      <c r="S4" s="11" t="s">
        <v>303</v>
      </c>
      <c r="T4" s="11"/>
      <c r="U4" s="11"/>
      <c r="V4" s="11"/>
    </row>
    <row r="5" ht="56.05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304</v>
      </c>
      <c r="I5" s="11" t="s">
        <v>305</v>
      </c>
      <c r="J5" s="11" t="s">
        <v>306</v>
      </c>
      <c r="K5" s="11" t="s">
        <v>307</v>
      </c>
      <c r="L5" s="11" t="s">
        <v>137</v>
      </c>
      <c r="M5" s="11" t="s">
        <v>308</v>
      </c>
      <c r="N5" s="11" t="s">
        <v>309</v>
      </c>
      <c r="O5" s="11" t="s">
        <v>310</v>
      </c>
      <c r="P5" s="11" t="s">
        <v>311</v>
      </c>
      <c r="Q5" s="11" t="s">
        <v>312</v>
      </c>
      <c r="R5" s="11"/>
      <c r="S5" s="11" t="s">
        <v>137</v>
      </c>
      <c r="T5" s="11" t="s">
        <v>313</v>
      </c>
      <c r="U5" s="11" t="s">
        <v>314</v>
      </c>
      <c r="V5" s="11" t="s">
        <v>298</v>
      </c>
    </row>
    <row r="6" ht="22.8" customHeight="1" spans="1:22">
      <c r="A6" s="14"/>
      <c r="B6" s="14"/>
      <c r="C6" s="14"/>
      <c r="D6" s="14"/>
      <c r="E6" s="14" t="s">
        <v>137</v>
      </c>
      <c r="F6" s="13">
        <f>F7</f>
        <v>126.67699</v>
      </c>
      <c r="G6" s="13">
        <f>G7</f>
        <v>98.1277</v>
      </c>
      <c r="H6" s="13">
        <f>H7</f>
        <v>53.2916</v>
      </c>
      <c r="I6" s="13">
        <f>I7</f>
        <v>17.4737</v>
      </c>
      <c r="J6" s="13"/>
      <c r="K6" s="13">
        <v>27.3624</v>
      </c>
      <c r="L6" s="13">
        <v>19.65081</v>
      </c>
      <c r="M6" s="13">
        <v>11.86464</v>
      </c>
      <c r="N6" s="13"/>
      <c r="O6" s="13">
        <v>6.30309</v>
      </c>
      <c r="P6" s="13">
        <v>0.74154</v>
      </c>
      <c r="Q6" s="13">
        <v>0.74154</v>
      </c>
      <c r="R6" s="13">
        <v>8.89848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155</v>
      </c>
      <c r="E7" s="12" t="s">
        <v>156</v>
      </c>
      <c r="F7" s="13">
        <f>F8</f>
        <v>126.67699</v>
      </c>
      <c r="G7" s="13">
        <f>G8</f>
        <v>98.1277</v>
      </c>
      <c r="H7" s="13">
        <f>H8</f>
        <v>53.2916</v>
      </c>
      <c r="I7" s="13">
        <f>I8</f>
        <v>17.4737</v>
      </c>
      <c r="J7" s="13"/>
      <c r="K7" s="13">
        <v>27.3624</v>
      </c>
      <c r="L7" s="13">
        <v>19.65081</v>
      </c>
      <c r="M7" s="13">
        <v>11.86464</v>
      </c>
      <c r="N7" s="13"/>
      <c r="O7" s="13">
        <v>6.30309</v>
      </c>
      <c r="P7" s="13">
        <v>0.74154</v>
      </c>
      <c r="Q7" s="13">
        <v>0.74154</v>
      </c>
      <c r="R7" s="13">
        <v>8.89848</v>
      </c>
      <c r="S7" s="13"/>
      <c r="T7" s="13"/>
      <c r="U7" s="13"/>
      <c r="V7" s="13"/>
    </row>
    <row r="8" ht="22.8" customHeight="1" spans="1:22">
      <c r="A8" s="14"/>
      <c r="B8" s="14"/>
      <c r="C8" s="14"/>
      <c r="D8" s="18" t="s">
        <v>157</v>
      </c>
      <c r="E8" s="18" t="s">
        <v>158</v>
      </c>
      <c r="F8" s="13">
        <f>SUM(F9:F14)</f>
        <v>126.67699</v>
      </c>
      <c r="G8" s="13">
        <f>SUM(G9:G14)</f>
        <v>98.1277</v>
      </c>
      <c r="H8" s="13">
        <f>SUM(H9:H14)</f>
        <v>53.2916</v>
      </c>
      <c r="I8" s="13">
        <v>17.4737</v>
      </c>
      <c r="J8" s="13"/>
      <c r="K8" s="13">
        <v>27.3624</v>
      </c>
      <c r="L8" s="13">
        <v>19.65081</v>
      </c>
      <c r="M8" s="13">
        <v>11.86464</v>
      </c>
      <c r="N8" s="13"/>
      <c r="O8" s="13">
        <v>6.30309</v>
      </c>
      <c r="P8" s="13">
        <v>0.74154</v>
      </c>
      <c r="Q8" s="13">
        <v>0.74154</v>
      </c>
      <c r="R8" s="13">
        <v>8.89848</v>
      </c>
      <c r="S8" s="13"/>
      <c r="T8" s="13"/>
      <c r="U8" s="13"/>
      <c r="V8" s="13"/>
    </row>
    <row r="9" ht="22.8" customHeight="1" spans="1:22">
      <c r="A9" s="21" t="s">
        <v>171</v>
      </c>
      <c r="B9" s="21" t="s">
        <v>172</v>
      </c>
      <c r="C9" s="21" t="s">
        <v>172</v>
      </c>
      <c r="D9" s="17" t="s">
        <v>212</v>
      </c>
      <c r="E9" s="5" t="s">
        <v>174</v>
      </c>
      <c r="F9" s="6">
        <v>11.86464</v>
      </c>
      <c r="G9" s="19"/>
      <c r="H9" s="19"/>
      <c r="I9" s="19"/>
      <c r="J9" s="19"/>
      <c r="K9" s="19"/>
      <c r="L9" s="6">
        <v>11.86464</v>
      </c>
      <c r="M9" s="19">
        <v>11.86464</v>
      </c>
      <c r="N9" s="19"/>
      <c r="O9" s="19"/>
      <c r="P9" s="19"/>
      <c r="Q9" s="19"/>
      <c r="R9" s="19"/>
      <c r="S9" s="6"/>
      <c r="T9" s="19"/>
      <c r="U9" s="19"/>
      <c r="V9" s="19"/>
    </row>
    <row r="10" ht="22.8" customHeight="1" spans="1:22">
      <c r="A10" s="21" t="s">
        <v>171</v>
      </c>
      <c r="B10" s="21" t="s">
        <v>175</v>
      </c>
      <c r="C10" s="21" t="s">
        <v>175</v>
      </c>
      <c r="D10" s="17" t="s">
        <v>212</v>
      </c>
      <c r="E10" s="5" t="s">
        <v>177</v>
      </c>
      <c r="F10" s="6">
        <v>0.74154</v>
      </c>
      <c r="G10" s="19"/>
      <c r="H10" s="19"/>
      <c r="I10" s="19"/>
      <c r="J10" s="19"/>
      <c r="K10" s="19"/>
      <c r="L10" s="6">
        <v>0.74154</v>
      </c>
      <c r="M10" s="19"/>
      <c r="N10" s="19"/>
      <c r="O10" s="19"/>
      <c r="P10" s="19"/>
      <c r="Q10" s="19">
        <v>0.74154</v>
      </c>
      <c r="R10" s="19"/>
      <c r="S10" s="6"/>
      <c r="T10" s="19"/>
      <c r="U10" s="19"/>
      <c r="V10" s="19"/>
    </row>
    <row r="11" ht="22.8" customHeight="1" spans="1:22">
      <c r="A11" s="21" t="s">
        <v>178</v>
      </c>
      <c r="B11" s="21" t="s">
        <v>179</v>
      </c>
      <c r="C11" s="21" t="s">
        <v>180</v>
      </c>
      <c r="D11" s="17" t="s">
        <v>212</v>
      </c>
      <c r="E11" s="5" t="s">
        <v>182</v>
      </c>
      <c r="F11" s="6">
        <v>7.04463</v>
      </c>
      <c r="G11" s="19"/>
      <c r="H11" s="19"/>
      <c r="I11" s="19"/>
      <c r="J11" s="19"/>
      <c r="K11" s="19"/>
      <c r="L11" s="6">
        <v>7.04463</v>
      </c>
      <c r="M11" s="19"/>
      <c r="N11" s="19"/>
      <c r="O11" s="19">
        <v>6.30309</v>
      </c>
      <c r="P11" s="19">
        <v>0.74154</v>
      </c>
      <c r="Q11" s="19"/>
      <c r="R11" s="19"/>
      <c r="S11" s="6"/>
      <c r="T11" s="19"/>
      <c r="U11" s="19"/>
      <c r="V11" s="19"/>
    </row>
    <row r="12" ht="22.8" customHeight="1" spans="1:22">
      <c r="A12" s="21" t="s">
        <v>183</v>
      </c>
      <c r="B12" s="21" t="s">
        <v>180</v>
      </c>
      <c r="C12" s="21" t="s">
        <v>184</v>
      </c>
      <c r="D12" s="17" t="s">
        <v>212</v>
      </c>
      <c r="E12" s="5" t="s">
        <v>186</v>
      </c>
      <c r="F12" s="6">
        <v>91.6277</v>
      </c>
      <c r="G12" s="19">
        <v>91.6277</v>
      </c>
      <c r="H12" s="19">
        <v>46.7916</v>
      </c>
      <c r="I12" s="19">
        <v>17.4737</v>
      </c>
      <c r="J12" s="19"/>
      <c r="K12" s="19">
        <v>27.3624</v>
      </c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8" customHeight="1" spans="1:22">
      <c r="A13" s="21" t="s">
        <v>187</v>
      </c>
      <c r="B13" s="21" t="s">
        <v>188</v>
      </c>
      <c r="C13" s="21" t="s">
        <v>180</v>
      </c>
      <c r="D13" s="17" t="s">
        <v>212</v>
      </c>
      <c r="E13" s="5" t="s">
        <v>190</v>
      </c>
      <c r="F13" s="6">
        <v>8.89848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8.89848</v>
      </c>
      <c r="S13" s="6"/>
      <c r="T13" s="19"/>
      <c r="U13" s="19"/>
      <c r="V13" s="19"/>
    </row>
    <row r="14" ht="18" spans="1:22">
      <c r="A14" s="21">
        <v>201</v>
      </c>
      <c r="B14" s="21" t="s">
        <v>191</v>
      </c>
      <c r="C14" s="21">
        <v>99</v>
      </c>
      <c r="D14" s="26" t="s">
        <v>212</v>
      </c>
      <c r="E14" s="21" t="s">
        <v>193</v>
      </c>
      <c r="F14" s="6">
        <v>6.5</v>
      </c>
      <c r="G14" s="6">
        <v>6.5</v>
      </c>
      <c r="H14" s="6">
        <v>6.5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20" sqref="J20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5" t="s">
        <v>315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195</v>
      </c>
      <c r="E4" s="11" t="s">
        <v>196</v>
      </c>
      <c r="F4" s="11" t="s">
        <v>316</v>
      </c>
      <c r="G4" s="11" t="s">
        <v>317</v>
      </c>
      <c r="H4" s="11" t="s">
        <v>318</v>
      </c>
      <c r="I4" s="11" t="s">
        <v>319</v>
      </c>
      <c r="J4" s="11" t="s">
        <v>320</v>
      </c>
      <c r="K4" s="11" t="s">
        <v>321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19" sqref="O19:P19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5" t="s">
        <v>322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15" customHeight="1" spans="1:18">
      <c r="A4" s="11" t="s">
        <v>160</v>
      </c>
      <c r="B4" s="11"/>
      <c r="C4" s="11"/>
      <c r="D4" s="11" t="s">
        <v>195</v>
      </c>
      <c r="E4" s="11" t="s">
        <v>196</v>
      </c>
      <c r="F4" s="11" t="s">
        <v>316</v>
      </c>
      <c r="G4" s="11" t="s">
        <v>323</v>
      </c>
      <c r="H4" s="11" t="s">
        <v>324</v>
      </c>
      <c r="I4" s="11" t="s">
        <v>325</v>
      </c>
      <c r="J4" s="11" t="s">
        <v>326</v>
      </c>
      <c r="K4" s="11" t="s">
        <v>327</v>
      </c>
      <c r="L4" s="11" t="s">
        <v>328</v>
      </c>
      <c r="M4" s="11" t="s">
        <v>329</v>
      </c>
      <c r="N4" s="11" t="s">
        <v>318</v>
      </c>
      <c r="O4" s="11" t="s">
        <v>330</v>
      </c>
      <c r="P4" s="11" t="s">
        <v>331</v>
      </c>
      <c r="Q4" s="11" t="s">
        <v>319</v>
      </c>
      <c r="R4" s="11" t="s">
        <v>321</v>
      </c>
    </row>
    <row r="5" ht="21.55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0" zoomScaleNormal="140" workbookViewId="0">
      <selection activeCell="P15" sqref="P15:P16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332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45" customHeight="1" spans="1:20">
      <c r="A4" s="11" t="s">
        <v>160</v>
      </c>
      <c r="B4" s="11"/>
      <c r="C4" s="11"/>
      <c r="D4" s="11" t="s">
        <v>195</v>
      </c>
      <c r="E4" s="11" t="s">
        <v>196</v>
      </c>
      <c r="F4" s="11" t="s">
        <v>316</v>
      </c>
      <c r="G4" s="11" t="s">
        <v>199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202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333</v>
      </c>
      <c r="I5" s="11" t="s">
        <v>334</v>
      </c>
      <c r="J5" s="11" t="s">
        <v>335</v>
      </c>
      <c r="K5" s="11" t="s">
        <v>336</v>
      </c>
      <c r="L5" s="11" t="s">
        <v>337</v>
      </c>
      <c r="M5" s="11" t="s">
        <v>338</v>
      </c>
      <c r="N5" s="11" t="s">
        <v>339</v>
      </c>
      <c r="O5" s="11" t="s">
        <v>340</v>
      </c>
      <c r="P5" s="11" t="s">
        <v>341</v>
      </c>
      <c r="Q5" s="11" t="s">
        <v>342</v>
      </c>
      <c r="R5" s="11" t="s">
        <v>137</v>
      </c>
      <c r="S5" s="11" t="s">
        <v>270</v>
      </c>
      <c r="T5" s="11" t="s">
        <v>299</v>
      </c>
    </row>
    <row r="6" ht="22.8" customHeight="1" spans="1:20">
      <c r="A6" s="14"/>
      <c r="B6" s="14"/>
      <c r="C6" s="14"/>
      <c r="D6" s="14"/>
      <c r="E6" s="14" t="s">
        <v>137</v>
      </c>
      <c r="F6" s="25">
        <f>F7</f>
        <v>37.38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f>R7</f>
        <v>37.38</v>
      </c>
      <c r="S6" s="25">
        <f>S7</f>
        <v>37.38</v>
      </c>
      <c r="T6" s="25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25">
        <f>F8</f>
        <v>37.38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f>R8</f>
        <v>37.38</v>
      </c>
      <c r="S7" s="25">
        <f>S8</f>
        <v>37.38</v>
      </c>
      <c r="T7" s="25"/>
    </row>
    <row r="8" ht="22.8" customHeight="1" spans="1:20">
      <c r="A8" s="14"/>
      <c r="B8" s="14"/>
      <c r="C8" s="14"/>
      <c r="D8" s="18" t="s">
        <v>157</v>
      </c>
      <c r="E8" s="18" t="s">
        <v>158</v>
      </c>
      <c r="F8" s="25">
        <f>F9</f>
        <v>37.38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f>R9</f>
        <v>37.38</v>
      </c>
      <c r="S8" s="25">
        <f>S9</f>
        <v>37.38</v>
      </c>
      <c r="T8" s="25"/>
    </row>
    <row r="9" ht="22.8" customHeight="1" spans="1:20">
      <c r="A9" s="21" t="s">
        <v>183</v>
      </c>
      <c r="B9" s="21" t="s">
        <v>180</v>
      </c>
      <c r="C9" s="21" t="s">
        <v>184</v>
      </c>
      <c r="D9" s="17" t="s">
        <v>212</v>
      </c>
      <c r="E9" s="5" t="s">
        <v>186</v>
      </c>
      <c r="F9" s="6">
        <f>R9</f>
        <v>37.38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f>S9</f>
        <v>37.38</v>
      </c>
      <c r="S9" s="19">
        <f>16.38+21</f>
        <v>37.38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40" zoomScaleNormal="140" workbookViewId="0">
      <selection activeCell="AG4" sqref="AG4:AG5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3.8" customHeight="1" spans="1:33">
      <c r="A1" s="3"/>
      <c r="F1" s="3"/>
      <c r="AF1" s="15" t="s">
        <v>343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5" customHeight="1" spans="1:33">
      <c r="A4" s="11" t="s">
        <v>160</v>
      </c>
      <c r="B4" s="11"/>
      <c r="C4" s="11"/>
      <c r="D4" s="11" t="s">
        <v>195</v>
      </c>
      <c r="E4" s="11" t="s">
        <v>196</v>
      </c>
      <c r="F4" s="11" t="s">
        <v>344</v>
      </c>
      <c r="G4" s="11" t="s">
        <v>345</v>
      </c>
      <c r="H4" s="11" t="s">
        <v>346</v>
      </c>
      <c r="I4" s="11" t="s">
        <v>347</v>
      </c>
      <c r="J4" s="11" t="s">
        <v>348</v>
      </c>
      <c r="K4" s="11" t="s">
        <v>349</v>
      </c>
      <c r="L4" s="11" t="s">
        <v>350</v>
      </c>
      <c r="M4" s="11" t="s">
        <v>351</v>
      </c>
      <c r="N4" s="11" t="s">
        <v>352</v>
      </c>
      <c r="O4" s="11" t="s">
        <v>353</v>
      </c>
      <c r="P4" s="11" t="s">
        <v>354</v>
      </c>
      <c r="Q4" s="11" t="s">
        <v>339</v>
      </c>
      <c r="R4" s="11" t="s">
        <v>341</v>
      </c>
      <c r="S4" s="11" t="s">
        <v>355</v>
      </c>
      <c r="T4" s="11" t="s">
        <v>334</v>
      </c>
      <c r="U4" s="11" t="s">
        <v>335</v>
      </c>
      <c r="V4" s="11" t="s">
        <v>338</v>
      </c>
      <c r="W4" s="11" t="s">
        <v>356</v>
      </c>
      <c r="X4" s="11" t="s">
        <v>357</v>
      </c>
      <c r="Y4" s="11" t="s">
        <v>358</v>
      </c>
      <c r="Z4" s="11" t="s">
        <v>359</v>
      </c>
      <c r="AA4" s="11" t="s">
        <v>337</v>
      </c>
      <c r="AB4" s="11" t="s">
        <v>360</v>
      </c>
      <c r="AC4" s="11" t="s">
        <v>361</v>
      </c>
      <c r="AD4" s="11" t="s">
        <v>340</v>
      </c>
      <c r="AE4" s="11" t="s">
        <v>362</v>
      </c>
      <c r="AF4" s="11" t="s">
        <v>363</v>
      </c>
      <c r="AG4" s="11" t="s">
        <v>342</v>
      </c>
    </row>
    <row r="5" ht="21.55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137</v>
      </c>
      <c r="F6" s="25">
        <f>SUM(G6:AG6)</f>
        <v>37.38</v>
      </c>
      <c r="G6" s="25">
        <v>2</v>
      </c>
      <c r="H6" s="25">
        <v>2</v>
      </c>
      <c r="I6" s="25"/>
      <c r="J6" s="25"/>
      <c r="K6" s="25"/>
      <c r="L6" s="25">
        <v>2</v>
      </c>
      <c r="M6" s="25">
        <v>0.06</v>
      </c>
      <c r="N6" s="25"/>
      <c r="O6" s="25"/>
      <c r="P6" s="25">
        <v>0.3</v>
      </c>
      <c r="Q6" s="25"/>
      <c r="R6" s="25"/>
      <c r="S6" s="25"/>
      <c r="T6" s="25">
        <v>0.2</v>
      </c>
      <c r="U6" s="25">
        <v>0.5</v>
      </c>
      <c r="V6" s="25">
        <v>0.5</v>
      </c>
      <c r="W6" s="25"/>
      <c r="X6" s="25"/>
      <c r="Y6" s="25"/>
      <c r="Z6" s="25"/>
      <c r="AA6" s="25"/>
      <c r="AB6" s="25"/>
      <c r="AC6" s="25"/>
      <c r="AD6" s="25"/>
      <c r="AE6" s="25">
        <v>8.82</v>
      </c>
      <c r="AF6" s="25"/>
      <c r="AG6" s="25">
        <f>AG7</f>
        <v>21</v>
      </c>
    </row>
    <row r="7" ht="22.8" customHeight="1" spans="1:33">
      <c r="A7" s="14"/>
      <c r="B7" s="14"/>
      <c r="C7" s="14"/>
      <c r="D7" s="12" t="s">
        <v>155</v>
      </c>
      <c r="E7" s="12" t="s">
        <v>156</v>
      </c>
      <c r="F7" s="25">
        <f>SUM(G7:AG7)</f>
        <v>37.38</v>
      </c>
      <c r="G7" s="25">
        <v>2</v>
      </c>
      <c r="H7" s="25">
        <v>2</v>
      </c>
      <c r="I7" s="25"/>
      <c r="J7" s="25"/>
      <c r="K7" s="25"/>
      <c r="L7" s="25">
        <v>2</v>
      </c>
      <c r="M7" s="25">
        <v>0.06</v>
      </c>
      <c r="N7" s="25"/>
      <c r="O7" s="25"/>
      <c r="P7" s="25">
        <v>0.3</v>
      </c>
      <c r="Q7" s="25"/>
      <c r="R7" s="25"/>
      <c r="S7" s="25"/>
      <c r="T7" s="25">
        <v>0.2</v>
      </c>
      <c r="U7" s="25">
        <v>0.5</v>
      </c>
      <c r="V7" s="25">
        <v>0.5</v>
      </c>
      <c r="W7" s="25"/>
      <c r="X7" s="25"/>
      <c r="Y7" s="25"/>
      <c r="Z7" s="25"/>
      <c r="AA7" s="25"/>
      <c r="AB7" s="25"/>
      <c r="AC7" s="25"/>
      <c r="AD7" s="25"/>
      <c r="AE7" s="25">
        <v>8.82</v>
      </c>
      <c r="AF7" s="25"/>
      <c r="AG7" s="25">
        <f>AG8</f>
        <v>21</v>
      </c>
    </row>
    <row r="8" ht="22.8" customHeight="1" spans="1:33">
      <c r="A8" s="14"/>
      <c r="B8" s="14"/>
      <c r="C8" s="14"/>
      <c r="D8" s="18" t="s">
        <v>157</v>
      </c>
      <c r="E8" s="18" t="s">
        <v>158</v>
      </c>
      <c r="F8" s="25">
        <f>SUM(G8:AG8)</f>
        <v>37.38</v>
      </c>
      <c r="G8" s="25">
        <v>2</v>
      </c>
      <c r="H8" s="25">
        <v>2</v>
      </c>
      <c r="I8" s="25"/>
      <c r="J8" s="25"/>
      <c r="K8" s="25"/>
      <c r="L8" s="25">
        <v>2</v>
      </c>
      <c r="M8" s="25">
        <v>0.06</v>
      </c>
      <c r="N8" s="25"/>
      <c r="O8" s="25"/>
      <c r="P8" s="25">
        <v>0.3</v>
      </c>
      <c r="Q8" s="25"/>
      <c r="R8" s="25"/>
      <c r="S8" s="25"/>
      <c r="T8" s="25">
        <v>0.2</v>
      </c>
      <c r="U8" s="25">
        <v>0.5</v>
      </c>
      <c r="V8" s="25">
        <v>0.5</v>
      </c>
      <c r="W8" s="25"/>
      <c r="X8" s="25"/>
      <c r="Y8" s="25"/>
      <c r="Z8" s="25"/>
      <c r="AA8" s="25"/>
      <c r="AB8" s="25"/>
      <c r="AC8" s="25"/>
      <c r="AD8" s="25"/>
      <c r="AE8" s="25">
        <v>8.82</v>
      </c>
      <c r="AF8" s="25"/>
      <c r="AG8" s="25">
        <f>AG9</f>
        <v>21</v>
      </c>
    </row>
    <row r="9" ht="22.8" customHeight="1" spans="1:33">
      <c r="A9" s="21" t="s">
        <v>183</v>
      </c>
      <c r="B9" s="21" t="s">
        <v>180</v>
      </c>
      <c r="C9" s="21" t="s">
        <v>184</v>
      </c>
      <c r="D9" s="17" t="s">
        <v>212</v>
      </c>
      <c r="E9" s="5" t="s">
        <v>186</v>
      </c>
      <c r="F9" s="19">
        <f>SUM(G9:AG9)</f>
        <v>37.38</v>
      </c>
      <c r="G9" s="19">
        <v>2</v>
      </c>
      <c r="H9" s="19">
        <v>2</v>
      </c>
      <c r="I9" s="19"/>
      <c r="J9" s="19"/>
      <c r="K9" s="19"/>
      <c r="L9" s="19">
        <v>2</v>
      </c>
      <c r="M9" s="19">
        <v>0.06</v>
      </c>
      <c r="N9" s="19"/>
      <c r="O9" s="19"/>
      <c r="P9" s="19">
        <v>0.3</v>
      </c>
      <c r="Q9" s="19"/>
      <c r="R9" s="19"/>
      <c r="S9" s="19"/>
      <c r="T9" s="19">
        <v>0.2</v>
      </c>
      <c r="U9" s="19">
        <v>0.5</v>
      </c>
      <c r="V9" s="19">
        <v>0.5</v>
      </c>
      <c r="W9" s="19"/>
      <c r="X9" s="19"/>
      <c r="Y9" s="19"/>
      <c r="Z9" s="19"/>
      <c r="AA9" s="19"/>
      <c r="AB9" s="19"/>
      <c r="AC9" s="19"/>
      <c r="AD9" s="19"/>
      <c r="AE9" s="19">
        <v>8.82</v>
      </c>
      <c r="AF9" s="19"/>
      <c r="AG9" s="19">
        <v>21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4" sqref="G24:H24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"/>
      <c r="G1" s="15" t="s">
        <v>364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365</v>
      </c>
      <c r="B4" s="11" t="s">
        <v>366</v>
      </c>
      <c r="C4" s="11" t="s">
        <v>367</v>
      </c>
      <c r="D4" s="11" t="s">
        <v>368</v>
      </c>
      <c r="E4" s="11" t="s">
        <v>369</v>
      </c>
      <c r="F4" s="11"/>
      <c r="G4" s="11"/>
      <c r="H4" s="11" t="s">
        <v>370</v>
      </c>
    </row>
    <row r="5" ht="25.85" customHeight="1" spans="1:8">
      <c r="A5" s="11"/>
      <c r="B5" s="11"/>
      <c r="C5" s="11"/>
      <c r="D5" s="11"/>
      <c r="E5" s="11" t="s">
        <v>139</v>
      </c>
      <c r="F5" s="11" t="s">
        <v>371</v>
      </c>
      <c r="G5" s="11" t="s">
        <v>372</v>
      </c>
      <c r="H5" s="11"/>
    </row>
    <row r="6" ht="22.8" customHeight="1" spans="1:8">
      <c r="A6" s="14"/>
      <c r="B6" s="14" t="s">
        <v>137</v>
      </c>
      <c r="C6" s="13">
        <v>0.5</v>
      </c>
      <c r="D6" s="13"/>
      <c r="E6" s="13"/>
      <c r="F6" s="13"/>
      <c r="G6" s="13"/>
      <c r="H6" s="13">
        <v>0.5</v>
      </c>
    </row>
    <row r="7" ht="22.8" customHeight="1" spans="1:8">
      <c r="A7" s="12" t="s">
        <v>155</v>
      </c>
      <c r="B7" s="12" t="s">
        <v>156</v>
      </c>
      <c r="C7" s="13">
        <v>0.5</v>
      </c>
      <c r="D7" s="13"/>
      <c r="E7" s="13"/>
      <c r="F7" s="13"/>
      <c r="G7" s="13"/>
      <c r="H7" s="13">
        <v>0.5</v>
      </c>
    </row>
    <row r="8" ht="22.8" customHeight="1" spans="1:8">
      <c r="A8" s="17" t="s">
        <v>157</v>
      </c>
      <c r="B8" s="17" t="s">
        <v>158</v>
      </c>
      <c r="C8" s="19">
        <v>0.5</v>
      </c>
      <c r="D8" s="19"/>
      <c r="E8" s="6"/>
      <c r="F8" s="19"/>
      <c r="G8" s="19"/>
      <c r="H8" s="19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9" sqref="G19:G20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"/>
      <c r="G1" s="15" t="s">
        <v>373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374</v>
      </c>
      <c r="E4" s="11"/>
      <c r="F4" s="11"/>
      <c r="G4" s="11"/>
      <c r="H4" s="11" t="s">
        <v>164</v>
      </c>
    </row>
    <row r="5" ht="19.8" customHeight="1" spans="1:8">
      <c r="A5" s="11"/>
      <c r="B5" s="11"/>
      <c r="C5" s="11"/>
      <c r="D5" s="11" t="s">
        <v>139</v>
      </c>
      <c r="E5" s="11" t="s">
        <v>236</v>
      </c>
      <c r="F5" s="11"/>
      <c r="G5" s="11" t="s">
        <v>237</v>
      </c>
      <c r="H5" s="11"/>
    </row>
    <row r="6" ht="27.6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20" sqref="Q20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375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195</v>
      </c>
      <c r="E4" s="11" t="s">
        <v>196</v>
      </c>
      <c r="F4" s="11" t="s">
        <v>197</v>
      </c>
      <c r="G4" s="11" t="s">
        <v>198</v>
      </c>
      <c r="H4" s="11" t="s">
        <v>199</v>
      </c>
      <c r="I4" s="11" t="s">
        <v>200</v>
      </c>
      <c r="J4" s="11" t="s">
        <v>201</v>
      </c>
      <c r="K4" s="11" t="s">
        <v>202</v>
      </c>
      <c r="L4" s="11" t="s">
        <v>203</v>
      </c>
      <c r="M4" s="11" t="s">
        <v>204</v>
      </c>
      <c r="N4" s="11" t="s">
        <v>205</v>
      </c>
      <c r="O4" s="11" t="s">
        <v>206</v>
      </c>
      <c r="P4" s="11" t="s">
        <v>207</v>
      </c>
      <c r="Q4" s="11" t="s">
        <v>208</v>
      </c>
      <c r="R4" s="11" t="s">
        <v>209</v>
      </c>
      <c r="S4" s="11" t="s">
        <v>210</v>
      </c>
      <c r="T4" s="11" t="s">
        <v>211</v>
      </c>
    </row>
    <row r="5" ht="19.8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18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962962962963" style="53" customWidth="1"/>
    <col min="2" max="2" width="9.90740740740741" style="53" customWidth="1"/>
    <col min="3" max="3" width="52.3796296296296" style="53" customWidth="1"/>
    <col min="4" max="4" width="53.75" style="53" customWidth="1"/>
    <col min="5" max="16384" width="10" style="53"/>
  </cols>
  <sheetData>
    <row r="1" ht="32.75" customHeight="1" spans="1:3">
      <c r="A1" s="54"/>
      <c r="B1" s="55" t="s">
        <v>5</v>
      </c>
      <c r="C1" s="55"/>
    </row>
    <row r="2" ht="25" customHeight="1" spans="2:3">
      <c r="B2" s="55"/>
      <c r="C2" s="55"/>
    </row>
    <row r="3" ht="31.05" customHeight="1" spans="2:3">
      <c r="B3" s="56" t="s">
        <v>6</v>
      </c>
      <c r="C3" s="56"/>
    </row>
    <row r="4" ht="32.55" customHeight="1" spans="2:4">
      <c r="B4" s="57">
        <v>1</v>
      </c>
      <c r="C4" s="58" t="s">
        <v>7</v>
      </c>
      <c r="D4" s="59"/>
    </row>
    <row r="5" ht="32.55" customHeight="1" spans="2:4">
      <c r="B5" s="57">
        <v>2</v>
      </c>
      <c r="C5" s="58" t="s">
        <v>8</v>
      </c>
      <c r="D5" s="59"/>
    </row>
    <row r="6" ht="32.55" customHeight="1" spans="2:4">
      <c r="B6" s="57">
        <v>3</v>
      </c>
      <c r="C6" s="58" t="s">
        <v>9</v>
      </c>
      <c r="D6" s="59"/>
    </row>
    <row r="7" ht="32.55" customHeight="1" spans="2:4">
      <c r="B7" s="57">
        <v>4</v>
      </c>
      <c r="C7" s="58" t="s">
        <v>10</v>
      </c>
      <c r="D7" s="59"/>
    </row>
    <row r="8" ht="32.55" customHeight="1" spans="2:4">
      <c r="B8" s="57">
        <v>5</v>
      </c>
      <c r="C8" s="58" t="s">
        <v>11</v>
      </c>
      <c r="D8" s="59"/>
    </row>
    <row r="9" ht="32.55" customHeight="1" spans="2:4">
      <c r="B9" s="57">
        <v>6</v>
      </c>
      <c r="C9" s="58" t="s">
        <v>12</v>
      </c>
      <c r="D9" s="59"/>
    </row>
    <row r="10" ht="32.55" customHeight="1" spans="2:4">
      <c r="B10" s="57">
        <v>7</v>
      </c>
      <c r="C10" s="58" t="s">
        <v>13</v>
      </c>
      <c r="D10" s="59"/>
    </row>
    <row r="11" ht="32.55" customHeight="1" spans="2:4">
      <c r="B11" s="57">
        <v>8</v>
      </c>
      <c r="C11" s="58" t="s">
        <v>14</v>
      </c>
      <c r="D11" s="59"/>
    </row>
    <row r="12" ht="32.55" customHeight="1" spans="2:4">
      <c r="B12" s="57">
        <v>9</v>
      </c>
      <c r="C12" s="58" t="s">
        <v>15</v>
      </c>
      <c r="D12" s="59"/>
    </row>
    <row r="13" ht="32.55" customHeight="1" spans="2:4">
      <c r="B13" s="57">
        <v>10</v>
      </c>
      <c r="C13" s="58" t="s">
        <v>16</v>
      </c>
      <c r="D13" s="59"/>
    </row>
    <row r="14" ht="32.55" customHeight="1" spans="2:4">
      <c r="B14" s="57">
        <v>11</v>
      </c>
      <c r="C14" s="58" t="s">
        <v>17</v>
      </c>
      <c r="D14" s="59"/>
    </row>
    <row r="15" ht="32.55" customHeight="1" spans="2:4">
      <c r="B15" s="57">
        <v>12</v>
      </c>
      <c r="C15" s="58" t="s">
        <v>18</v>
      </c>
      <c r="D15" s="59"/>
    </row>
    <row r="16" ht="32.55" customHeight="1" spans="2:4">
      <c r="B16" s="57">
        <v>13</v>
      </c>
      <c r="C16" s="58" t="s">
        <v>19</v>
      </c>
      <c r="D16" s="59"/>
    </row>
    <row r="17" ht="32.55" customHeight="1" spans="2:3">
      <c r="B17" s="57">
        <v>14</v>
      </c>
      <c r="C17" s="58" t="s">
        <v>20</v>
      </c>
    </row>
    <row r="18" ht="32.55" customHeight="1" spans="2:3">
      <c r="B18" s="57">
        <v>15</v>
      </c>
      <c r="C18" s="58" t="s">
        <v>21</v>
      </c>
    </row>
    <row r="19" ht="32.55" customHeight="1" spans="2:3">
      <c r="B19" s="57">
        <v>16</v>
      </c>
      <c r="C19" s="58" t="s">
        <v>22</v>
      </c>
    </row>
    <row r="20" ht="32.55" customHeight="1" spans="2:3">
      <c r="B20" s="57">
        <v>17</v>
      </c>
      <c r="C20" s="58" t="s">
        <v>23</v>
      </c>
    </row>
    <row r="21" ht="32.55" customHeight="1" spans="2:3">
      <c r="B21" s="57">
        <v>18</v>
      </c>
      <c r="C21" s="58" t="s">
        <v>24</v>
      </c>
    </row>
    <row r="22" ht="32.55" customHeight="1" spans="2:3">
      <c r="B22" s="57">
        <v>19</v>
      </c>
      <c r="C22" s="58" t="s">
        <v>25</v>
      </c>
    </row>
    <row r="23" ht="32.55" customHeight="1" spans="2:3">
      <c r="B23" s="57">
        <v>20</v>
      </c>
      <c r="C23" s="58" t="s">
        <v>26</v>
      </c>
    </row>
    <row r="24" ht="32.55" customHeight="1" spans="2:3">
      <c r="B24" s="57">
        <v>21</v>
      </c>
      <c r="C24" s="58" t="s">
        <v>27</v>
      </c>
    </row>
    <row r="25" ht="32.55" customHeight="1" spans="2:3">
      <c r="B25" s="57">
        <v>22</v>
      </c>
      <c r="C25" s="58" t="s">
        <v>28</v>
      </c>
    </row>
    <row r="26" ht="32.55" customHeight="1" spans="2:3">
      <c r="B26" s="57">
        <v>23</v>
      </c>
      <c r="C26" s="60" t="s">
        <v>29</v>
      </c>
    </row>
    <row r="27" ht="30" customHeight="1" spans="2:2">
      <c r="B27" s="5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19" sqref="R19:R20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376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3" customHeight="1" spans="1:20">
      <c r="A4" s="11" t="s">
        <v>160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215</v>
      </c>
      <c r="I5" s="11" t="s">
        <v>216</v>
      </c>
      <c r="J5" s="11" t="s">
        <v>206</v>
      </c>
      <c r="K5" s="11" t="s">
        <v>137</v>
      </c>
      <c r="L5" s="11" t="s">
        <v>218</v>
      </c>
      <c r="M5" s="11" t="s">
        <v>219</v>
      </c>
      <c r="N5" s="11" t="s">
        <v>208</v>
      </c>
      <c r="O5" s="11" t="s">
        <v>220</v>
      </c>
      <c r="P5" s="11" t="s">
        <v>221</v>
      </c>
      <c r="Q5" s="11" t="s">
        <v>222</v>
      </c>
      <c r="R5" s="11" t="s">
        <v>204</v>
      </c>
      <c r="S5" s="11" t="s">
        <v>207</v>
      </c>
      <c r="T5" s="11" t="s">
        <v>211</v>
      </c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6" sqref="H16:H1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5" t="s">
        <v>377</v>
      </c>
    </row>
    <row r="2" ht="38.8" customHeight="1" spans="1:8">
      <c r="A2" s="16" t="s">
        <v>378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8" customHeight="1" spans="1:8">
      <c r="A4" s="11" t="s">
        <v>161</v>
      </c>
      <c r="B4" s="11" t="s">
        <v>162</v>
      </c>
      <c r="C4" s="11" t="s">
        <v>137</v>
      </c>
      <c r="D4" s="11" t="s">
        <v>379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236</v>
      </c>
      <c r="F5" s="11"/>
      <c r="G5" s="11" t="s">
        <v>237</v>
      </c>
      <c r="H5" s="11"/>
    </row>
    <row r="6" ht="23.25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0" sqref="H20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5" t="s">
        <v>380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7" customHeight="1" spans="1:8">
      <c r="A4" s="11" t="s">
        <v>161</v>
      </c>
      <c r="B4" s="11" t="s">
        <v>162</v>
      </c>
      <c r="C4" s="11" t="s">
        <v>137</v>
      </c>
      <c r="D4" s="11" t="s">
        <v>381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236</v>
      </c>
      <c r="F5" s="11"/>
      <c r="G5" s="11" t="s">
        <v>237</v>
      </c>
      <c r="H5" s="11"/>
    </row>
    <row r="6" ht="24.15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60" zoomScaleNormal="160"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"/>
      <c r="M1" s="15" t="s">
        <v>382</v>
      </c>
      <c r="N1" s="15"/>
    </row>
    <row r="2" ht="45.7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05" customHeight="1" spans="1:14">
      <c r="A4" s="11" t="s">
        <v>195</v>
      </c>
      <c r="B4" s="11" t="s">
        <v>383</v>
      </c>
      <c r="C4" s="11" t="s">
        <v>384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385</v>
      </c>
      <c r="N4" s="11"/>
    </row>
    <row r="5" ht="31.9" customHeight="1" spans="1:14">
      <c r="A5" s="11"/>
      <c r="B5" s="11"/>
      <c r="C5" s="11" t="s">
        <v>386</v>
      </c>
      <c r="D5" s="11" t="s">
        <v>140</v>
      </c>
      <c r="E5" s="11"/>
      <c r="F5" s="11"/>
      <c r="G5" s="11"/>
      <c r="H5" s="11"/>
      <c r="I5" s="11"/>
      <c r="J5" s="11" t="s">
        <v>387</v>
      </c>
      <c r="K5" s="11" t="s">
        <v>142</v>
      </c>
      <c r="L5" s="11" t="s">
        <v>143</v>
      </c>
      <c r="M5" s="11" t="s">
        <v>388</v>
      </c>
      <c r="N5" s="11" t="s">
        <v>389</v>
      </c>
    </row>
    <row r="6" ht="44.85" customHeight="1" spans="1:14">
      <c r="A6" s="11"/>
      <c r="B6" s="11"/>
      <c r="C6" s="11"/>
      <c r="D6" s="11" t="s">
        <v>390</v>
      </c>
      <c r="E6" s="11" t="s">
        <v>391</v>
      </c>
      <c r="F6" s="11" t="s">
        <v>392</v>
      </c>
      <c r="G6" s="11" t="s">
        <v>393</v>
      </c>
      <c r="H6" s="11" t="s">
        <v>394</v>
      </c>
      <c r="I6" s="11" t="s">
        <v>395</v>
      </c>
      <c r="J6" s="11"/>
      <c r="K6" s="11"/>
      <c r="L6" s="11"/>
      <c r="M6" s="11"/>
      <c r="N6" s="11"/>
    </row>
    <row r="7" ht="22.8" customHeight="1" spans="1:14">
      <c r="A7" s="14"/>
      <c r="B7" s="4" t="s">
        <v>137</v>
      </c>
      <c r="C7" s="13">
        <v>185</v>
      </c>
      <c r="D7" s="13">
        <v>185</v>
      </c>
      <c r="E7" s="13"/>
      <c r="F7" s="13">
        <v>185</v>
      </c>
      <c r="G7" s="13"/>
      <c r="H7" s="13"/>
      <c r="I7" s="13"/>
      <c r="J7" s="13"/>
      <c r="K7" s="13"/>
      <c r="L7" s="13"/>
      <c r="M7" s="13">
        <v>185</v>
      </c>
      <c r="N7" s="14"/>
    </row>
    <row r="8" ht="22.8" customHeight="1" spans="1:14">
      <c r="A8" s="12" t="s">
        <v>155</v>
      </c>
      <c r="B8" s="12" t="s">
        <v>156</v>
      </c>
      <c r="C8" s="13">
        <v>185</v>
      </c>
      <c r="D8" s="13">
        <v>185</v>
      </c>
      <c r="E8" s="13"/>
      <c r="F8" s="13">
        <v>185</v>
      </c>
      <c r="G8" s="13"/>
      <c r="H8" s="13"/>
      <c r="I8" s="13"/>
      <c r="J8" s="13"/>
      <c r="K8" s="13"/>
      <c r="L8" s="13"/>
      <c r="M8" s="13">
        <v>185</v>
      </c>
      <c r="N8" s="14"/>
    </row>
    <row r="9" ht="22.8" customHeight="1" spans="1:14">
      <c r="A9" s="17" t="s">
        <v>396</v>
      </c>
      <c r="B9" s="17" t="s">
        <v>397</v>
      </c>
      <c r="C9" s="6">
        <v>185</v>
      </c>
      <c r="D9" s="6">
        <v>185</v>
      </c>
      <c r="E9" s="6"/>
      <c r="F9" s="6">
        <v>185</v>
      </c>
      <c r="G9" s="6"/>
      <c r="H9" s="6"/>
      <c r="I9" s="6"/>
      <c r="J9" s="6"/>
      <c r="K9" s="6"/>
      <c r="L9" s="6"/>
      <c r="M9" s="6">
        <v>185</v>
      </c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15" activePane="bottomLeft" state="frozen"/>
      <selection/>
      <selection pane="bottomLeft" activeCell="I31" sqref="I31:I3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398</v>
      </c>
    </row>
    <row r="2" ht="37.95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195</v>
      </c>
      <c r="B4" s="11" t="s">
        <v>399</v>
      </c>
      <c r="C4" s="11" t="s">
        <v>400</v>
      </c>
      <c r="D4" s="11" t="s">
        <v>401</v>
      </c>
      <c r="E4" s="11" t="s">
        <v>402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403</v>
      </c>
      <c r="F5" s="11" t="s">
        <v>404</v>
      </c>
      <c r="G5" s="11" t="s">
        <v>405</v>
      </c>
      <c r="H5" s="11" t="s">
        <v>406</v>
      </c>
      <c r="I5" s="11" t="s">
        <v>407</v>
      </c>
      <c r="J5" s="11" t="s">
        <v>408</v>
      </c>
      <c r="K5" s="11" t="s">
        <v>409</v>
      </c>
      <c r="L5" s="11" t="s">
        <v>410</v>
      </c>
      <c r="M5" s="11" t="s">
        <v>411</v>
      </c>
    </row>
    <row r="6" ht="28.45" customHeight="1" spans="1:13">
      <c r="A6" s="12" t="s">
        <v>2</v>
      </c>
      <c r="B6" s="12" t="s">
        <v>4</v>
      </c>
      <c r="C6" s="13">
        <v>185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157</v>
      </c>
      <c r="B7" s="5" t="s">
        <v>412</v>
      </c>
      <c r="C7" s="6">
        <v>185</v>
      </c>
      <c r="D7" s="5" t="s">
        <v>413</v>
      </c>
      <c r="E7" s="14" t="s">
        <v>414</v>
      </c>
      <c r="F7" s="5" t="s">
        <v>415</v>
      </c>
      <c r="G7" s="5" t="s">
        <v>416</v>
      </c>
      <c r="H7" s="5" t="s">
        <v>417</v>
      </c>
      <c r="I7" s="5" t="s">
        <v>416</v>
      </c>
      <c r="J7" s="5" t="s">
        <v>418</v>
      </c>
      <c r="K7" s="5" t="s">
        <v>419</v>
      </c>
      <c r="L7" s="5" t="s">
        <v>420</v>
      </c>
      <c r="M7" s="5"/>
    </row>
    <row r="8" ht="43.1" customHeight="1" spans="1:13">
      <c r="A8" s="5"/>
      <c r="B8" s="5"/>
      <c r="C8" s="6"/>
      <c r="D8" s="5"/>
      <c r="E8" s="14"/>
      <c r="F8" s="5" t="s">
        <v>421</v>
      </c>
      <c r="G8" s="5" t="s">
        <v>422</v>
      </c>
      <c r="H8" s="5" t="s">
        <v>422</v>
      </c>
      <c r="I8" s="5" t="s">
        <v>422</v>
      </c>
      <c r="J8" s="5" t="s">
        <v>422</v>
      </c>
      <c r="K8" s="5" t="s">
        <v>422</v>
      </c>
      <c r="L8" s="5" t="s">
        <v>423</v>
      </c>
      <c r="M8" s="5"/>
    </row>
    <row r="9" ht="43.1" customHeight="1" spans="1:13">
      <c r="A9" s="5"/>
      <c r="B9" s="5"/>
      <c r="C9" s="6"/>
      <c r="D9" s="5"/>
      <c r="E9" s="14"/>
      <c r="F9" s="5" t="s">
        <v>424</v>
      </c>
      <c r="G9" s="5" t="s">
        <v>425</v>
      </c>
      <c r="H9" s="5" t="s">
        <v>426</v>
      </c>
      <c r="I9" s="5" t="s">
        <v>425</v>
      </c>
      <c r="J9" s="5" t="s">
        <v>427</v>
      </c>
      <c r="K9" s="5" t="s">
        <v>419</v>
      </c>
      <c r="L9" s="5" t="s">
        <v>420</v>
      </c>
      <c r="M9" s="5"/>
    </row>
    <row r="10" ht="43.1" customHeight="1" spans="1:13">
      <c r="A10" s="5"/>
      <c r="B10" s="5"/>
      <c r="C10" s="6"/>
      <c r="D10" s="5"/>
      <c r="E10" s="14" t="s">
        <v>428</v>
      </c>
      <c r="F10" s="5" t="s">
        <v>429</v>
      </c>
      <c r="G10" s="5" t="s">
        <v>430</v>
      </c>
      <c r="H10" s="5" t="s">
        <v>431</v>
      </c>
      <c r="I10" s="5" t="s">
        <v>430</v>
      </c>
      <c r="J10" s="5" t="s">
        <v>427</v>
      </c>
      <c r="K10" s="5" t="s">
        <v>432</v>
      </c>
      <c r="L10" s="5" t="s">
        <v>423</v>
      </c>
      <c r="M10" s="5"/>
    </row>
    <row r="11" ht="43.1" customHeight="1" spans="1:13">
      <c r="A11" s="5"/>
      <c r="B11" s="5"/>
      <c r="C11" s="6"/>
      <c r="D11" s="5"/>
      <c r="E11" s="14"/>
      <c r="F11" s="5" t="s">
        <v>433</v>
      </c>
      <c r="G11" s="5" t="s">
        <v>434</v>
      </c>
      <c r="H11" s="5" t="s">
        <v>435</v>
      </c>
      <c r="I11" s="5" t="s">
        <v>436</v>
      </c>
      <c r="J11" s="5" t="s">
        <v>427</v>
      </c>
      <c r="K11" s="5" t="s">
        <v>437</v>
      </c>
      <c r="L11" s="5" t="s">
        <v>423</v>
      </c>
      <c r="M11" s="5"/>
    </row>
    <row r="12" ht="43.1" customHeight="1" spans="1:13">
      <c r="A12" s="5"/>
      <c r="B12" s="5"/>
      <c r="C12" s="6"/>
      <c r="D12" s="5"/>
      <c r="E12" s="14"/>
      <c r="F12" s="5" t="s">
        <v>438</v>
      </c>
      <c r="G12" s="5" t="s">
        <v>439</v>
      </c>
      <c r="H12" s="5" t="s">
        <v>440</v>
      </c>
      <c r="I12" s="5" t="s">
        <v>439</v>
      </c>
      <c r="J12" s="5" t="s">
        <v>427</v>
      </c>
      <c r="K12" s="5" t="s">
        <v>441</v>
      </c>
      <c r="L12" s="5" t="s">
        <v>442</v>
      </c>
      <c r="M12" s="5"/>
    </row>
    <row r="13" ht="43.1" customHeight="1" spans="1:13">
      <c r="A13" s="5"/>
      <c r="B13" s="5"/>
      <c r="C13" s="6"/>
      <c r="D13" s="5"/>
      <c r="E13" s="14" t="s">
        <v>443</v>
      </c>
      <c r="F13" s="5" t="s">
        <v>444</v>
      </c>
      <c r="G13" s="5" t="s">
        <v>444</v>
      </c>
      <c r="H13" s="5" t="s">
        <v>445</v>
      </c>
      <c r="I13" s="5" t="s">
        <v>446</v>
      </c>
      <c r="J13" s="5" t="s">
        <v>445</v>
      </c>
      <c r="K13" s="5" t="s">
        <v>441</v>
      </c>
      <c r="L13" s="5" t="s">
        <v>442</v>
      </c>
      <c r="M13" s="5"/>
    </row>
    <row r="14" ht="43.1" customHeight="1" spans="1:13">
      <c r="A14" s="5"/>
      <c r="B14" s="5"/>
      <c r="C14" s="6"/>
      <c r="D14" s="5"/>
      <c r="E14" s="14" t="s">
        <v>447</v>
      </c>
      <c r="F14" s="5" t="s">
        <v>448</v>
      </c>
      <c r="G14" s="5" t="s">
        <v>449</v>
      </c>
      <c r="H14" s="5" t="s">
        <v>450</v>
      </c>
      <c r="I14" s="5" t="s">
        <v>449</v>
      </c>
      <c r="J14" s="5" t="s">
        <v>427</v>
      </c>
      <c r="K14" s="5" t="s">
        <v>451</v>
      </c>
      <c r="L14" s="5" t="s">
        <v>423</v>
      </c>
      <c r="M14" s="5"/>
    </row>
    <row r="15" ht="43.1" customHeight="1" spans="1:13">
      <c r="A15" s="5"/>
      <c r="B15" s="5"/>
      <c r="C15" s="6"/>
      <c r="D15" s="5"/>
      <c r="E15" s="14"/>
      <c r="F15" s="5" t="s">
        <v>452</v>
      </c>
      <c r="G15" s="5" t="s">
        <v>453</v>
      </c>
      <c r="H15" s="5" t="s">
        <v>454</v>
      </c>
      <c r="I15" s="5" t="s">
        <v>453</v>
      </c>
      <c r="J15" s="5" t="s">
        <v>427</v>
      </c>
      <c r="K15" s="5" t="s">
        <v>441</v>
      </c>
      <c r="L15" s="5" t="s">
        <v>420</v>
      </c>
      <c r="M15" s="5"/>
    </row>
    <row r="16" ht="43.1" customHeight="1" spans="1:13">
      <c r="A16" s="5"/>
      <c r="B16" s="5"/>
      <c r="C16" s="6"/>
      <c r="D16" s="5"/>
      <c r="E16" s="14"/>
      <c r="F16" s="5" t="s">
        <v>455</v>
      </c>
      <c r="G16" s="5" t="s">
        <v>422</v>
      </c>
      <c r="H16" s="5" t="s">
        <v>422</v>
      </c>
      <c r="I16" s="5" t="s">
        <v>422</v>
      </c>
      <c r="J16" s="5" t="s">
        <v>422</v>
      </c>
      <c r="K16" s="5" t="s">
        <v>422</v>
      </c>
      <c r="L16" s="5" t="s">
        <v>423</v>
      </c>
      <c r="M16" s="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zoomScale="160" zoomScaleNormal="160" workbookViewId="0">
      <pane ySplit="7" topLeftCell="A8" activePane="bottomLeft" state="frozen"/>
      <selection/>
      <selection pane="bottomLeft" activeCell="Q14" sqref="Q14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25.2407407407407" customWidth="1"/>
    <col min="11" max="11" width="6.50925925925926" customWidth="1"/>
    <col min="12" max="12" width="12.2037037037037" customWidth="1"/>
    <col min="13" max="13" width="8.27777777777778" customWidth="1"/>
    <col min="14" max="14" width="8.13888888888889" customWidth="1"/>
    <col min="15" max="15" width="7.87962962962963" customWidth="1"/>
    <col min="16" max="16" width="6.24074074074074" customWidth="1"/>
    <col min="17" max="17" width="18.8703703703704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" t="s">
        <v>456</v>
      </c>
    </row>
    <row r="2" ht="42.25" customHeight="1" spans="1:19">
      <c r="A2" s="1" t="s">
        <v>457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1" customHeight="1" spans="1:19">
      <c r="A5" s="4" t="s">
        <v>365</v>
      </c>
      <c r="B5" s="4" t="s">
        <v>366</v>
      </c>
      <c r="C5" s="4" t="s">
        <v>458</v>
      </c>
      <c r="D5" s="4"/>
      <c r="E5" s="4"/>
      <c r="F5" s="4"/>
      <c r="G5" s="4"/>
      <c r="H5" s="4"/>
      <c r="I5" s="4"/>
      <c r="J5" s="4" t="s">
        <v>459</v>
      </c>
      <c r="K5" s="4" t="s">
        <v>460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400</v>
      </c>
      <c r="D6" s="4" t="s">
        <v>461</v>
      </c>
      <c r="E6" s="4"/>
      <c r="F6" s="4"/>
      <c r="G6" s="4"/>
      <c r="H6" s="4" t="s">
        <v>462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463</v>
      </c>
      <c r="F7" s="4" t="s">
        <v>144</v>
      </c>
      <c r="G7" s="4" t="s">
        <v>464</v>
      </c>
      <c r="H7" s="4" t="s">
        <v>163</v>
      </c>
      <c r="I7" s="4" t="s">
        <v>164</v>
      </c>
      <c r="J7" s="4"/>
      <c r="K7" s="4" t="s">
        <v>403</v>
      </c>
      <c r="L7" s="4" t="s">
        <v>404</v>
      </c>
      <c r="M7" s="4" t="s">
        <v>405</v>
      </c>
      <c r="N7" s="4" t="s">
        <v>410</v>
      </c>
      <c r="O7" s="4" t="s">
        <v>406</v>
      </c>
      <c r="P7" s="4" t="s">
        <v>465</v>
      </c>
      <c r="Q7" s="4" t="s">
        <v>466</v>
      </c>
      <c r="R7" s="4" t="s">
        <v>467</v>
      </c>
      <c r="S7" s="4" t="s">
        <v>411</v>
      </c>
    </row>
    <row r="8" ht="19.55" customHeight="1" spans="1:19">
      <c r="A8" s="5" t="s">
        <v>2</v>
      </c>
      <c r="B8" s="5" t="s">
        <v>4</v>
      </c>
      <c r="C8" s="6">
        <f>D8</f>
        <v>349.05699</v>
      </c>
      <c r="D8" s="6">
        <f>H8+I8</f>
        <v>349.05699</v>
      </c>
      <c r="E8" s="6"/>
      <c r="F8" s="6"/>
      <c r="G8" s="6"/>
      <c r="H8" s="6">
        <f>136.55699+27.5</f>
        <v>164.05699</v>
      </c>
      <c r="I8" s="6">
        <v>185</v>
      </c>
      <c r="J8" s="5"/>
      <c r="K8" s="7" t="s">
        <v>428</v>
      </c>
      <c r="L8" s="7" t="s">
        <v>468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469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470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414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471</v>
      </c>
      <c r="L12" s="7" t="s">
        <v>448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452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455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472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443</v>
      </c>
      <c r="L16" s="7" t="s">
        <v>444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473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3"/>
      <c r="H1" s="15" t="s">
        <v>31</v>
      </c>
    </row>
    <row r="2" ht="24.15" customHeight="1" spans="1:8">
      <c r="A2" s="52" t="s">
        <v>7</v>
      </c>
      <c r="B2" s="52"/>
      <c r="C2" s="52"/>
      <c r="D2" s="52"/>
      <c r="E2" s="52"/>
      <c r="F2" s="52"/>
      <c r="G2" s="52"/>
      <c r="H2" s="52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9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4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25" customHeight="1" spans="1:8">
      <c r="A6" s="14" t="s">
        <v>41</v>
      </c>
      <c r="B6" s="6">
        <v>321.55699</v>
      </c>
      <c r="C6" s="5" t="s">
        <v>42</v>
      </c>
      <c r="D6" s="19"/>
      <c r="E6" s="14" t="s">
        <v>43</v>
      </c>
      <c r="F6" s="13">
        <f>F7+F8+F9</f>
        <v>164.05699</v>
      </c>
      <c r="G6" s="5" t="s">
        <v>44</v>
      </c>
      <c r="H6" s="6"/>
    </row>
    <row r="7" ht="16.25" customHeight="1" spans="1:8">
      <c r="A7" s="5" t="s">
        <v>45</v>
      </c>
      <c r="B7" s="6">
        <v>136.55699</v>
      </c>
      <c r="C7" s="5" t="s">
        <v>46</v>
      </c>
      <c r="D7" s="19"/>
      <c r="E7" s="5" t="s">
        <v>47</v>
      </c>
      <c r="F7" s="6">
        <f>120.17699+6.5</f>
        <v>126.67699</v>
      </c>
      <c r="G7" s="5" t="s">
        <v>48</v>
      </c>
      <c r="H7" s="6"/>
    </row>
    <row r="8" ht="16.25" customHeight="1" spans="1:8">
      <c r="A8" s="14" t="s">
        <v>49</v>
      </c>
      <c r="B8" s="6">
        <v>185</v>
      </c>
      <c r="C8" s="5" t="s">
        <v>50</v>
      </c>
      <c r="D8" s="19"/>
      <c r="E8" s="5" t="s">
        <v>51</v>
      </c>
      <c r="F8" s="6">
        <f>16.38+21</f>
        <v>37.38</v>
      </c>
      <c r="G8" s="5" t="s">
        <v>52</v>
      </c>
      <c r="H8" s="6"/>
    </row>
    <row r="9" ht="16.25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25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v>185</v>
      </c>
      <c r="G10" s="5" t="s">
        <v>60</v>
      </c>
      <c r="H10" s="6">
        <f>136.55699+27.5</f>
        <v>164.05699</v>
      </c>
    </row>
    <row r="11" ht="16.25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/>
      <c r="G11" s="5" t="s">
        <v>64</v>
      </c>
      <c r="H11" s="6"/>
    </row>
    <row r="12" ht="16.25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/>
      <c r="G12" s="5" t="s">
        <v>68</v>
      </c>
      <c r="H12" s="6"/>
    </row>
    <row r="13" ht="16.25" customHeight="1" spans="1:8">
      <c r="A13" s="5" t="s">
        <v>69</v>
      </c>
      <c r="B13" s="6"/>
      <c r="C13" s="5" t="s">
        <v>70</v>
      </c>
      <c r="D13" s="19">
        <v>12.60618</v>
      </c>
      <c r="E13" s="5" t="s">
        <v>71</v>
      </c>
      <c r="F13" s="6"/>
      <c r="G13" s="5" t="s">
        <v>72</v>
      </c>
      <c r="H13" s="6"/>
    </row>
    <row r="14" ht="16.25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/>
    </row>
    <row r="15" ht="16.25" customHeight="1" spans="1:8">
      <c r="A15" s="5" t="s">
        <v>77</v>
      </c>
      <c r="B15" s="6"/>
      <c r="C15" s="5" t="s">
        <v>78</v>
      </c>
      <c r="D15" s="19">
        <v>7.04463</v>
      </c>
      <c r="E15" s="5" t="s">
        <v>79</v>
      </c>
      <c r="F15" s="6"/>
      <c r="G15" s="5" t="s">
        <v>80</v>
      </c>
      <c r="H15" s="6"/>
    </row>
    <row r="16" ht="16.25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/>
      <c r="G16" s="5" t="s">
        <v>84</v>
      </c>
      <c r="H16" s="6"/>
    </row>
    <row r="17" ht="16.25" customHeight="1" spans="1:8">
      <c r="A17" s="5" t="s">
        <v>85</v>
      </c>
      <c r="B17" s="6"/>
      <c r="C17" s="5" t="s">
        <v>86</v>
      </c>
      <c r="D17" s="19"/>
      <c r="E17" s="5" t="s">
        <v>87</v>
      </c>
      <c r="F17" s="6"/>
      <c r="G17" s="5" t="s">
        <v>88</v>
      </c>
      <c r="H17" s="6"/>
    </row>
    <row r="18" ht="16.25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25" customHeight="1" spans="1:8">
      <c r="A19" s="5" t="s">
        <v>93</v>
      </c>
      <c r="B19" s="6"/>
      <c r="C19" s="5" t="s">
        <v>94</v>
      </c>
      <c r="D19" s="19">
        <f>293.0077+27.5</f>
        <v>320.5077</v>
      </c>
      <c r="E19" s="5" t="s">
        <v>95</v>
      </c>
      <c r="F19" s="6"/>
      <c r="G19" s="5" t="s">
        <v>96</v>
      </c>
      <c r="H19" s="6">
        <v>185</v>
      </c>
    </row>
    <row r="20" ht="16.25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>
        <v>185</v>
      </c>
      <c r="G20" s="5"/>
      <c r="H20" s="6"/>
    </row>
    <row r="21" ht="16.25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25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25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25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25" customHeight="1" spans="1:8">
      <c r="A25" s="5" t="s">
        <v>109</v>
      </c>
      <c r="B25" s="6"/>
      <c r="C25" s="5" t="s">
        <v>110</v>
      </c>
      <c r="D25" s="19">
        <v>8.89848</v>
      </c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25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25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25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25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25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25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128</v>
      </c>
      <c r="B37" s="13">
        <v>321.55699</v>
      </c>
      <c r="C37" s="14" t="s">
        <v>129</v>
      </c>
      <c r="D37" s="13">
        <f>SUM(D6:D35)</f>
        <v>349.05699</v>
      </c>
      <c r="E37" s="14" t="s">
        <v>129</v>
      </c>
      <c r="F37" s="13">
        <f>F6+F10+F21</f>
        <v>349.05699</v>
      </c>
      <c r="G37" s="14" t="s">
        <v>129</v>
      </c>
      <c r="H37" s="13">
        <f>SUM(H6:H19)</f>
        <v>349.05699</v>
      </c>
    </row>
    <row r="38" ht="16.25" customHeight="1" spans="1:8">
      <c r="A38" s="14" t="s">
        <v>130</v>
      </c>
      <c r="B38" s="13">
        <v>27.5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132</v>
      </c>
      <c r="B40" s="13">
        <f>B37+B38</f>
        <v>349.05699</v>
      </c>
      <c r="C40" s="14" t="s">
        <v>133</v>
      </c>
      <c r="D40" s="13">
        <f>D37</f>
        <v>349.05699</v>
      </c>
      <c r="E40" s="14" t="s">
        <v>133</v>
      </c>
      <c r="F40" s="13">
        <f>F37</f>
        <v>349.05699</v>
      </c>
      <c r="G40" s="14" t="s">
        <v>133</v>
      </c>
      <c r="H40" s="13">
        <f>H37</f>
        <v>349.05699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C7" sqref="C7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137</v>
      </c>
      <c r="C7" s="25">
        <f>D7+S7</f>
        <v>349.05699</v>
      </c>
      <c r="D7" s="25">
        <v>321.55699</v>
      </c>
      <c r="E7" s="25">
        <v>321.55699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v>27.5</v>
      </c>
      <c r="T7" s="25">
        <v>27.5</v>
      </c>
      <c r="U7" s="25"/>
      <c r="V7" s="25"/>
      <c r="W7" s="25"/>
      <c r="X7" s="25"/>
      <c r="Y7" s="25"/>
    </row>
    <row r="8" ht="22.8" customHeight="1" spans="1:25">
      <c r="A8" s="12" t="s">
        <v>155</v>
      </c>
      <c r="B8" s="12" t="s">
        <v>156</v>
      </c>
      <c r="C8" s="25">
        <f>D8+S8</f>
        <v>349.05699</v>
      </c>
      <c r="D8" s="25">
        <v>321.55699</v>
      </c>
      <c r="E8" s="25">
        <v>321.55699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>
        <v>27.5</v>
      </c>
      <c r="T8" s="25">
        <v>27.5</v>
      </c>
      <c r="U8" s="25"/>
      <c r="V8" s="25"/>
      <c r="W8" s="25"/>
      <c r="X8" s="25"/>
      <c r="Y8" s="25"/>
    </row>
    <row r="9" ht="22.8" customHeight="1" spans="1:25">
      <c r="A9" s="30" t="s">
        <v>157</v>
      </c>
      <c r="B9" s="30" t="s">
        <v>158</v>
      </c>
      <c r="C9" s="19">
        <f>D9+S9</f>
        <v>349.05699</v>
      </c>
      <c r="D9" s="19">
        <v>321.55699</v>
      </c>
      <c r="E9" s="6">
        <v>321.55699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27.5</v>
      </c>
      <c r="T9" s="6">
        <f>'1收支总表'!B38</f>
        <v>27.5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workbookViewId="0">
      <selection activeCell="A14" sqref="A14:E14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3"/>
      <c r="D1" s="38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8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40" t="s">
        <v>137</v>
      </c>
      <c r="E6" s="40"/>
      <c r="F6" s="41">
        <f>F7</f>
        <v>349.05699</v>
      </c>
      <c r="G6" s="41">
        <f>G7</f>
        <v>164.05699</v>
      </c>
      <c r="H6" s="41">
        <f>H7</f>
        <v>185</v>
      </c>
      <c r="I6" s="41"/>
      <c r="J6" s="40"/>
      <c r="K6" s="40"/>
    </row>
    <row r="7" ht="22.8" customHeight="1" spans="1:11">
      <c r="A7" s="42"/>
      <c r="B7" s="42"/>
      <c r="C7" s="42"/>
      <c r="D7" s="43" t="s">
        <v>155</v>
      </c>
      <c r="E7" s="43" t="s">
        <v>156</v>
      </c>
      <c r="F7" s="44">
        <f>F8</f>
        <v>349.05699</v>
      </c>
      <c r="G7" s="44">
        <f>G8</f>
        <v>164.05699</v>
      </c>
      <c r="H7" s="44">
        <f>H8</f>
        <v>185</v>
      </c>
      <c r="I7" s="44"/>
      <c r="J7" s="51"/>
      <c r="K7" s="51"/>
    </row>
    <row r="8" ht="22.8" customHeight="1" spans="1:11">
      <c r="A8" s="42"/>
      <c r="B8" s="42"/>
      <c r="C8" s="42"/>
      <c r="D8" s="43" t="s">
        <v>157</v>
      </c>
      <c r="E8" s="43" t="s">
        <v>158</v>
      </c>
      <c r="F8" s="44">
        <f>SUM(F9:F14)</f>
        <v>349.05699</v>
      </c>
      <c r="G8" s="44">
        <f>SUM(G9:G14)</f>
        <v>164.05699</v>
      </c>
      <c r="H8" s="44">
        <f>SUM(H9:H14)</f>
        <v>185</v>
      </c>
      <c r="I8" s="44"/>
      <c r="J8" s="51"/>
      <c r="K8" s="51"/>
    </row>
    <row r="9" ht="22.8" customHeight="1" spans="1:11">
      <c r="A9" s="45" t="s">
        <v>171</v>
      </c>
      <c r="B9" s="45" t="s">
        <v>172</v>
      </c>
      <c r="C9" s="45" t="s">
        <v>172</v>
      </c>
      <c r="D9" s="46" t="s">
        <v>173</v>
      </c>
      <c r="E9" s="47" t="s">
        <v>174</v>
      </c>
      <c r="F9" s="48">
        <f t="shared" ref="F9:F14" si="0">G9+H9</f>
        <v>11.86464</v>
      </c>
      <c r="G9" s="48">
        <v>11.86464</v>
      </c>
      <c r="H9" s="48"/>
      <c r="I9" s="48"/>
      <c r="J9" s="47"/>
      <c r="K9" s="47"/>
    </row>
    <row r="10" ht="22.8" customHeight="1" spans="1:11">
      <c r="A10" s="45" t="s">
        <v>171</v>
      </c>
      <c r="B10" s="45" t="s">
        <v>175</v>
      </c>
      <c r="C10" s="45" t="s">
        <v>175</v>
      </c>
      <c r="D10" s="46" t="s">
        <v>176</v>
      </c>
      <c r="E10" s="47" t="s">
        <v>177</v>
      </c>
      <c r="F10" s="48">
        <f t="shared" si="0"/>
        <v>0.74154</v>
      </c>
      <c r="G10" s="48">
        <v>0.74154</v>
      </c>
      <c r="H10" s="48"/>
      <c r="I10" s="48"/>
      <c r="J10" s="47"/>
      <c r="K10" s="47"/>
    </row>
    <row r="11" ht="22.8" customHeight="1" spans="1:11">
      <c r="A11" s="45" t="s">
        <v>178</v>
      </c>
      <c r="B11" s="45" t="s">
        <v>179</v>
      </c>
      <c r="C11" s="45" t="s">
        <v>180</v>
      </c>
      <c r="D11" s="46" t="s">
        <v>181</v>
      </c>
      <c r="E11" s="47" t="s">
        <v>182</v>
      </c>
      <c r="F11" s="48">
        <f t="shared" si="0"/>
        <v>7.04463</v>
      </c>
      <c r="G11" s="48">
        <v>7.04463</v>
      </c>
      <c r="H11" s="48"/>
      <c r="I11" s="48"/>
      <c r="J11" s="47"/>
      <c r="K11" s="47"/>
    </row>
    <row r="12" ht="22.8" customHeight="1" spans="1:11">
      <c r="A12" s="45" t="s">
        <v>183</v>
      </c>
      <c r="B12" s="45" t="s">
        <v>180</v>
      </c>
      <c r="C12" s="45" t="s">
        <v>184</v>
      </c>
      <c r="D12" s="46" t="s">
        <v>185</v>
      </c>
      <c r="E12" s="47" t="s">
        <v>186</v>
      </c>
      <c r="F12" s="48">
        <f t="shared" si="0"/>
        <v>314.0077</v>
      </c>
      <c r="G12" s="48">
        <f>108.0077+21</f>
        <v>129.0077</v>
      </c>
      <c r="H12" s="48">
        <v>185</v>
      </c>
      <c r="I12" s="48"/>
      <c r="J12" s="47"/>
      <c r="K12" s="47"/>
    </row>
    <row r="13" ht="22.8" customHeight="1" spans="1:11">
      <c r="A13" s="45" t="s">
        <v>187</v>
      </c>
      <c r="B13" s="45" t="s">
        <v>188</v>
      </c>
      <c r="C13" s="45" t="s">
        <v>180</v>
      </c>
      <c r="D13" s="46" t="s">
        <v>189</v>
      </c>
      <c r="E13" s="47" t="s">
        <v>190</v>
      </c>
      <c r="F13" s="48">
        <f t="shared" si="0"/>
        <v>8.89848</v>
      </c>
      <c r="G13" s="48">
        <v>8.89848</v>
      </c>
      <c r="H13" s="48"/>
      <c r="I13" s="48"/>
      <c r="J13" s="47"/>
      <c r="K13" s="47"/>
    </row>
    <row r="14" customFormat="1" ht="22.8" customHeight="1" spans="1:11">
      <c r="A14" s="45">
        <v>201</v>
      </c>
      <c r="B14" s="49" t="s">
        <v>191</v>
      </c>
      <c r="C14" s="45">
        <v>99</v>
      </c>
      <c r="D14" s="50" t="s">
        <v>192</v>
      </c>
      <c r="E14" s="47" t="s">
        <v>193</v>
      </c>
      <c r="F14" s="48">
        <f t="shared" si="0"/>
        <v>6.5</v>
      </c>
      <c r="G14" s="48">
        <v>6.5</v>
      </c>
      <c r="H14" s="48"/>
      <c r="I14" s="48"/>
      <c r="J14" s="47"/>
      <c r="K14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40" zoomScaleNormal="140" workbookViewId="0">
      <selection activeCell="A14" sqref="A14:E14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194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8" customHeight="1" spans="1:20">
      <c r="A4" s="4" t="s">
        <v>160</v>
      </c>
      <c r="B4" s="4"/>
      <c r="C4" s="4"/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4" t="s">
        <v>206</v>
      </c>
      <c r="P4" s="4" t="s">
        <v>207</v>
      </c>
      <c r="Q4" s="4" t="s">
        <v>208</v>
      </c>
      <c r="R4" s="4" t="s">
        <v>209</v>
      </c>
      <c r="S4" s="4" t="s">
        <v>210</v>
      </c>
      <c r="T4" s="4" t="s">
        <v>211</v>
      </c>
    </row>
    <row r="5" ht="20.7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137</v>
      </c>
      <c r="F6" s="13">
        <f>F7</f>
        <v>349.05699</v>
      </c>
      <c r="G6" s="13"/>
      <c r="H6" s="13"/>
      <c r="I6" s="13"/>
      <c r="J6" s="13"/>
      <c r="K6" s="13">
        <f>K7</f>
        <v>164.05699</v>
      </c>
      <c r="L6" s="13"/>
      <c r="M6" s="13"/>
      <c r="N6" s="13"/>
      <c r="O6" s="13"/>
      <c r="P6" s="13"/>
      <c r="Q6" s="13"/>
      <c r="R6" s="13"/>
      <c r="S6" s="13"/>
      <c r="T6" s="13">
        <v>185</v>
      </c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13">
        <f>F8</f>
        <v>349.05699</v>
      </c>
      <c r="G7" s="13"/>
      <c r="H7" s="13"/>
      <c r="I7" s="13"/>
      <c r="J7" s="13"/>
      <c r="K7" s="13">
        <f>K8</f>
        <v>164.05699</v>
      </c>
      <c r="L7" s="13"/>
      <c r="M7" s="13"/>
      <c r="N7" s="13"/>
      <c r="O7" s="13"/>
      <c r="P7" s="13"/>
      <c r="Q7" s="13"/>
      <c r="R7" s="13"/>
      <c r="S7" s="13"/>
      <c r="T7" s="13">
        <v>185</v>
      </c>
    </row>
    <row r="8" ht="22.8" customHeight="1" spans="1:20">
      <c r="A8" s="20"/>
      <c r="B8" s="20"/>
      <c r="C8" s="20"/>
      <c r="D8" s="18" t="s">
        <v>157</v>
      </c>
      <c r="E8" s="18" t="s">
        <v>158</v>
      </c>
      <c r="F8" s="37">
        <f>SUM(F9:F14)</f>
        <v>349.05699</v>
      </c>
      <c r="G8" s="37"/>
      <c r="H8" s="37"/>
      <c r="I8" s="37"/>
      <c r="J8" s="37"/>
      <c r="K8" s="37">
        <f>SUM(K9:K14)</f>
        <v>164.05699</v>
      </c>
      <c r="L8" s="37"/>
      <c r="M8" s="37"/>
      <c r="N8" s="37"/>
      <c r="O8" s="37"/>
      <c r="P8" s="37"/>
      <c r="Q8" s="37"/>
      <c r="R8" s="37"/>
      <c r="S8" s="37"/>
      <c r="T8" s="37">
        <v>185</v>
      </c>
    </row>
    <row r="9" ht="22.8" customHeight="1" spans="1:20">
      <c r="A9" s="21" t="s">
        <v>183</v>
      </c>
      <c r="B9" s="21" t="s">
        <v>180</v>
      </c>
      <c r="C9" s="21" t="s">
        <v>184</v>
      </c>
      <c r="D9" s="17" t="s">
        <v>212</v>
      </c>
      <c r="E9" s="22" t="s">
        <v>186</v>
      </c>
      <c r="F9" s="23">
        <f>K9+T9</f>
        <v>314.0077</v>
      </c>
      <c r="G9" s="23"/>
      <c r="H9" s="23"/>
      <c r="I9" s="23"/>
      <c r="J9" s="23"/>
      <c r="K9" s="23">
        <f>108.0077+21</f>
        <v>129.0077</v>
      </c>
      <c r="L9" s="23"/>
      <c r="M9" s="23"/>
      <c r="N9" s="23"/>
      <c r="O9" s="23"/>
      <c r="P9" s="23"/>
      <c r="Q9" s="23"/>
      <c r="R9" s="23"/>
      <c r="S9" s="23"/>
      <c r="T9" s="23">
        <v>185</v>
      </c>
    </row>
    <row r="10" ht="22.8" customHeight="1" spans="1:20">
      <c r="A10" s="21" t="s">
        <v>171</v>
      </c>
      <c r="B10" s="21" t="s">
        <v>172</v>
      </c>
      <c r="C10" s="21" t="s">
        <v>172</v>
      </c>
      <c r="D10" s="17" t="s">
        <v>212</v>
      </c>
      <c r="E10" s="22" t="s">
        <v>174</v>
      </c>
      <c r="F10" s="23">
        <v>11.86464</v>
      </c>
      <c r="G10" s="23"/>
      <c r="H10" s="23"/>
      <c r="I10" s="23"/>
      <c r="J10" s="23"/>
      <c r="K10" s="23">
        <v>11.86464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171</v>
      </c>
      <c r="B11" s="21" t="s">
        <v>175</v>
      </c>
      <c r="C11" s="21" t="s">
        <v>175</v>
      </c>
      <c r="D11" s="17" t="s">
        <v>212</v>
      </c>
      <c r="E11" s="22" t="s">
        <v>177</v>
      </c>
      <c r="F11" s="23">
        <v>0.74154</v>
      </c>
      <c r="G11" s="23"/>
      <c r="H11" s="23"/>
      <c r="I11" s="23"/>
      <c r="J11" s="23"/>
      <c r="K11" s="23">
        <v>0.74154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178</v>
      </c>
      <c r="B12" s="21" t="s">
        <v>179</v>
      </c>
      <c r="C12" s="21" t="s">
        <v>180</v>
      </c>
      <c r="D12" s="17" t="s">
        <v>212</v>
      </c>
      <c r="E12" s="22" t="s">
        <v>182</v>
      </c>
      <c r="F12" s="23">
        <v>7.04463</v>
      </c>
      <c r="G12" s="23"/>
      <c r="H12" s="23"/>
      <c r="I12" s="23"/>
      <c r="J12" s="23"/>
      <c r="K12" s="23">
        <v>7.04463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187</v>
      </c>
      <c r="B13" s="21" t="s">
        <v>188</v>
      </c>
      <c r="C13" s="21" t="s">
        <v>180</v>
      </c>
      <c r="D13" s="17" t="s">
        <v>212</v>
      </c>
      <c r="E13" s="22" t="s">
        <v>190</v>
      </c>
      <c r="F13" s="23">
        <v>8.89848</v>
      </c>
      <c r="G13" s="23"/>
      <c r="H13" s="23"/>
      <c r="I13" s="23"/>
      <c r="J13" s="23"/>
      <c r="K13" s="23">
        <v>8.89848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18" spans="1:20">
      <c r="A14" s="21">
        <v>201</v>
      </c>
      <c r="B14" s="21" t="s">
        <v>191</v>
      </c>
      <c r="C14" s="21">
        <v>99</v>
      </c>
      <c r="D14" s="17" t="s">
        <v>212</v>
      </c>
      <c r="E14" s="17" t="s">
        <v>193</v>
      </c>
      <c r="F14" s="23">
        <f>K14</f>
        <v>6.5</v>
      </c>
      <c r="G14" s="23"/>
      <c r="H14" s="23"/>
      <c r="I14" s="23"/>
      <c r="J14" s="23"/>
      <c r="K14" s="23">
        <v>6.5</v>
      </c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40" zoomScaleNormal="140" workbookViewId="0">
      <selection activeCell="I16" sqref="I16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"/>
      <c r="T1" s="15" t="s">
        <v>213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4" customHeight="1" spans="1:21">
      <c r="A4" s="4" t="s">
        <v>160</v>
      </c>
      <c r="B4" s="4"/>
      <c r="C4" s="4"/>
      <c r="D4" s="4" t="s">
        <v>195</v>
      </c>
      <c r="E4" s="4" t="s">
        <v>196</v>
      </c>
      <c r="F4" s="4" t="s">
        <v>214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215</v>
      </c>
      <c r="I5" s="4" t="s">
        <v>216</v>
      </c>
      <c r="J5" s="4" t="s">
        <v>206</v>
      </c>
      <c r="K5" s="4" t="s">
        <v>137</v>
      </c>
      <c r="L5" s="4" t="s">
        <v>217</v>
      </c>
      <c r="M5" s="4" t="s">
        <v>218</v>
      </c>
      <c r="N5" s="4" t="s">
        <v>219</v>
      </c>
      <c r="O5" s="4" t="s">
        <v>208</v>
      </c>
      <c r="P5" s="4" t="s">
        <v>220</v>
      </c>
      <c r="Q5" s="4" t="s">
        <v>221</v>
      </c>
      <c r="R5" s="4" t="s">
        <v>222</v>
      </c>
      <c r="S5" s="4" t="s">
        <v>204</v>
      </c>
      <c r="T5" s="4" t="s">
        <v>207</v>
      </c>
      <c r="U5" s="4" t="s">
        <v>211</v>
      </c>
    </row>
    <row r="6" ht="22.8" customHeight="1" spans="1:21">
      <c r="A6" s="14"/>
      <c r="B6" s="14"/>
      <c r="C6" s="14"/>
      <c r="D6" s="14"/>
      <c r="E6" s="14" t="s">
        <v>137</v>
      </c>
      <c r="F6" s="13">
        <f t="shared" ref="F6:K6" si="0">F7</f>
        <v>349.05699</v>
      </c>
      <c r="G6" s="13">
        <f t="shared" si="0"/>
        <v>164.05699</v>
      </c>
      <c r="H6" s="13">
        <f t="shared" si="0"/>
        <v>126.67699</v>
      </c>
      <c r="I6" s="13">
        <f t="shared" si="0"/>
        <v>37.38</v>
      </c>
      <c r="J6" s="13">
        <f t="shared" si="0"/>
        <v>0</v>
      </c>
      <c r="K6" s="13">
        <f t="shared" si="0"/>
        <v>185</v>
      </c>
      <c r="L6" s="13"/>
      <c r="M6" s="13"/>
      <c r="N6" s="13"/>
      <c r="O6" s="13"/>
      <c r="P6" s="13"/>
      <c r="Q6" s="13"/>
      <c r="R6" s="13"/>
      <c r="S6" s="13"/>
      <c r="T6" s="13"/>
      <c r="U6" s="13">
        <v>185</v>
      </c>
    </row>
    <row r="7" ht="22.8" customHeight="1" spans="1:21">
      <c r="A7" s="14"/>
      <c r="B7" s="14"/>
      <c r="C7" s="14"/>
      <c r="D7" s="12" t="s">
        <v>155</v>
      </c>
      <c r="E7" s="12" t="s">
        <v>156</v>
      </c>
      <c r="F7" s="25">
        <f t="shared" ref="F7:K7" si="1">F8</f>
        <v>349.05699</v>
      </c>
      <c r="G7" s="25">
        <f t="shared" si="1"/>
        <v>164.05699</v>
      </c>
      <c r="H7" s="25">
        <f t="shared" si="1"/>
        <v>126.67699</v>
      </c>
      <c r="I7" s="25">
        <f t="shared" si="1"/>
        <v>37.38</v>
      </c>
      <c r="J7" s="25">
        <f t="shared" si="1"/>
        <v>0</v>
      </c>
      <c r="K7" s="25">
        <f t="shared" si="1"/>
        <v>185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>
        <v>185</v>
      </c>
    </row>
    <row r="8" ht="22.8" customHeight="1" spans="1:21">
      <c r="A8" s="20"/>
      <c r="B8" s="20"/>
      <c r="C8" s="20"/>
      <c r="D8" s="18" t="s">
        <v>157</v>
      </c>
      <c r="E8" s="18" t="s">
        <v>158</v>
      </c>
      <c r="F8" s="25">
        <f t="shared" ref="F8:K8" si="2">SUM(F9:F14)</f>
        <v>349.05699</v>
      </c>
      <c r="G8" s="25">
        <f t="shared" si="2"/>
        <v>164.05699</v>
      </c>
      <c r="H8" s="25">
        <f t="shared" si="2"/>
        <v>126.67699</v>
      </c>
      <c r="I8" s="25">
        <f t="shared" si="2"/>
        <v>37.38</v>
      </c>
      <c r="J8" s="25">
        <f t="shared" si="2"/>
        <v>0</v>
      </c>
      <c r="K8" s="25">
        <f t="shared" si="2"/>
        <v>185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>
        <v>185</v>
      </c>
    </row>
    <row r="9" ht="22.8" customHeight="1" spans="1:21">
      <c r="A9" s="21" t="s">
        <v>183</v>
      </c>
      <c r="B9" s="21" t="s">
        <v>180</v>
      </c>
      <c r="C9" s="21" t="s">
        <v>184</v>
      </c>
      <c r="D9" s="17" t="s">
        <v>212</v>
      </c>
      <c r="E9" s="22" t="s">
        <v>186</v>
      </c>
      <c r="F9" s="19">
        <f t="shared" ref="F9:F14" si="3">G9+K9</f>
        <v>314.0077</v>
      </c>
      <c r="G9" s="6">
        <f t="shared" ref="G9:G14" si="4">H9+I9+J9</f>
        <v>129.0077</v>
      </c>
      <c r="H9" s="6">
        <v>91.6277</v>
      </c>
      <c r="I9" s="6">
        <f>16.38+21</f>
        <v>37.38</v>
      </c>
      <c r="J9" s="6"/>
      <c r="K9" s="6">
        <v>185</v>
      </c>
      <c r="L9" s="6"/>
      <c r="M9" s="6"/>
      <c r="N9" s="6"/>
      <c r="O9" s="6"/>
      <c r="P9" s="6"/>
      <c r="Q9" s="6"/>
      <c r="R9" s="6"/>
      <c r="S9" s="6"/>
      <c r="T9" s="6"/>
      <c r="U9" s="6">
        <v>185</v>
      </c>
    </row>
    <row r="10" ht="22.8" customHeight="1" spans="1:21">
      <c r="A10" s="21" t="s">
        <v>171</v>
      </c>
      <c r="B10" s="21" t="s">
        <v>172</v>
      </c>
      <c r="C10" s="21" t="s">
        <v>172</v>
      </c>
      <c r="D10" s="17" t="s">
        <v>212</v>
      </c>
      <c r="E10" s="22" t="s">
        <v>174</v>
      </c>
      <c r="F10" s="19">
        <f t="shared" si="3"/>
        <v>11.86464</v>
      </c>
      <c r="G10" s="6">
        <f t="shared" si="4"/>
        <v>11.86464</v>
      </c>
      <c r="H10" s="6">
        <v>11.86464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1" t="s">
        <v>171</v>
      </c>
      <c r="B11" s="21" t="s">
        <v>175</v>
      </c>
      <c r="C11" s="21" t="s">
        <v>175</v>
      </c>
      <c r="D11" s="17" t="s">
        <v>212</v>
      </c>
      <c r="E11" s="22" t="s">
        <v>177</v>
      </c>
      <c r="F11" s="19">
        <f t="shared" si="3"/>
        <v>0.74154</v>
      </c>
      <c r="G11" s="6">
        <f t="shared" si="4"/>
        <v>0.74154</v>
      </c>
      <c r="H11" s="6">
        <v>0.74154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1" t="s">
        <v>178</v>
      </c>
      <c r="B12" s="21" t="s">
        <v>179</v>
      </c>
      <c r="C12" s="21" t="s">
        <v>180</v>
      </c>
      <c r="D12" s="17" t="s">
        <v>212</v>
      </c>
      <c r="E12" s="22" t="s">
        <v>182</v>
      </c>
      <c r="F12" s="19">
        <f t="shared" si="3"/>
        <v>7.04463</v>
      </c>
      <c r="G12" s="6">
        <f t="shared" si="4"/>
        <v>7.04463</v>
      </c>
      <c r="H12" s="6">
        <v>7.04463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1" t="s">
        <v>187</v>
      </c>
      <c r="B13" s="21" t="s">
        <v>188</v>
      </c>
      <c r="C13" s="21" t="s">
        <v>180</v>
      </c>
      <c r="D13" s="17" t="s">
        <v>212</v>
      </c>
      <c r="E13" s="22" t="s">
        <v>190</v>
      </c>
      <c r="F13" s="19">
        <f t="shared" si="3"/>
        <v>8.89848</v>
      </c>
      <c r="G13" s="6">
        <f t="shared" si="4"/>
        <v>8.89848</v>
      </c>
      <c r="H13" s="6">
        <v>8.89848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7" spans="1:21">
      <c r="A14" s="21">
        <v>201</v>
      </c>
      <c r="B14" s="21" t="s">
        <v>191</v>
      </c>
      <c r="C14" s="21">
        <v>99</v>
      </c>
      <c r="D14" s="17" t="s">
        <v>212</v>
      </c>
      <c r="E14" s="17" t="s">
        <v>193</v>
      </c>
      <c r="F14" s="19">
        <f t="shared" si="3"/>
        <v>6.5</v>
      </c>
      <c r="G14" s="6">
        <f t="shared" si="4"/>
        <v>6.5</v>
      </c>
      <c r="H14" s="6">
        <v>6.5</v>
      </c>
      <c r="I14" s="19"/>
      <c r="J14" s="6"/>
      <c r="K14" s="6"/>
      <c r="L14" s="19"/>
      <c r="M14" s="6"/>
      <c r="N14" s="6"/>
      <c r="O14" s="19"/>
      <c r="P14" s="6"/>
      <c r="Q14" s="6"/>
      <c r="R14" s="19"/>
      <c r="S14" s="6"/>
      <c r="T14" s="6"/>
      <c r="U1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50" zoomScaleNormal="150" topLeftCell="A29" workbookViewId="0">
      <selection activeCell="D7" sqref="D7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5" t="s">
        <v>223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" customHeight="1" spans="1:5">
      <c r="A4" s="11" t="s">
        <v>34</v>
      </c>
      <c r="B4" s="11"/>
      <c r="C4" s="11" t="s">
        <v>35</v>
      </c>
      <c r="D4" s="11"/>
      <c r="E4" s="35"/>
    </row>
    <row r="5" ht="20.2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35"/>
    </row>
    <row r="6" ht="20.2" customHeight="1" spans="1:5">
      <c r="A6" s="14" t="s">
        <v>224</v>
      </c>
      <c r="B6" s="13">
        <v>321.55699</v>
      </c>
      <c r="C6" s="14" t="s">
        <v>225</v>
      </c>
      <c r="D6" s="25">
        <f>SUM(D7:D36)</f>
        <v>349.05699</v>
      </c>
      <c r="E6" s="33"/>
    </row>
    <row r="7" ht="20.2" customHeight="1" spans="1:5">
      <c r="A7" s="5" t="s">
        <v>226</v>
      </c>
      <c r="B7" s="6">
        <v>321.55699</v>
      </c>
      <c r="C7" s="5" t="s">
        <v>42</v>
      </c>
      <c r="D7" s="19"/>
      <c r="E7" s="33"/>
    </row>
    <row r="8" ht="20.2" customHeight="1" spans="1:5">
      <c r="A8" s="5" t="s">
        <v>227</v>
      </c>
      <c r="B8" s="6">
        <v>136.55699</v>
      </c>
      <c r="C8" s="5" t="s">
        <v>46</v>
      </c>
      <c r="D8" s="19"/>
      <c r="E8" s="33"/>
    </row>
    <row r="9" ht="31.05" customHeight="1" spans="1:5">
      <c r="A9" s="5" t="s">
        <v>49</v>
      </c>
      <c r="B9" s="6">
        <v>185</v>
      </c>
      <c r="C9" s="5" t="s">
        <v>50</v>
      </c>
      <c r="D9" s="19"/>
      <c r="E9" s="33"/>
    </row>
    <row r="10" ht="20.2" customHeight="1" spans="1:5">
      <c r="A10" s="5" t="s">
        <v>228</v>
      </c>
      <c r="B10" s="6"/>
      <c r="C10" s="5" t="s">
        <v>54</v>
      </c>
      <c r="D10" s="19"/>
      <c r="E10" s="33"/>
    </row>
    <row r="11" ht="20.2" customHeight="1" spans="1:5">
      <c r="A11" s="5" t="s">
        <v>229</v>
      </c>
      <c r="B11" s="6"/>
      <c r="C11" s="5" t="s">
        <v>58</v>
      </c>
      <c r="D11" s="19"/>
      <c r="E11" s="33"/>
    </row>
    <row r="12" ht="20.2" customHeight="1" spans="1:5">
      <c r="A12" s="5" t="s">
        <v>230</v>
      </c>
      <c r="B12" s="6"/>
      <c r="C12" s="5" t="s">
        <v>62</v>
      </c>
      <c r="D12" s="19"/>
      <c r="E12" s="33"/>
    </row>
    <row r="13" ht="20.2" customHeight="1" spans="1:5">
      <c r="A13" s="14" t="s">
        <v>231</v>
      </c>
      <c r="B13" s="13">
        <f>B14</f>
        <v>27.5</v>
      </c>
      <c r="C13" s="5" t="s">
        <v>66</v>
      </c>
      <c r="D13" s="19"/>
      <c r="E13" s="33"/>
    </row>
    <row r="14" ht="20.2" customHeight="1" spans="1:5">
      <c r="A14" s="5" t="s">
        <v>226</v>
      </c>
      <c r="B14" s="6">
        <f>'1收支总表'!B38</f>
        <v>27.5</v>
      </c>
      <c r="C14" s="5" t="s">
        <v>70</v>
      </c>
      <c r="D14" s="19">
        <v>12.60618</v>
      </c>
      <c r="E14" s="33"/>
    </row>
    <row r="15" ht="20.2" customHeight="1" spans="1:5">
      <c r="A15" s="5" t="s">
        <v>228</v>
      </c>
      <c r="B15" s="6"/>
      <c r="C15" s="5" t="s">
        <v>74</v>
      </c>
      <c r="D15" s="19"/>
      <c r="E15" s="33"/>
    </row>
    <row r="16" ht="20.2" customHeight="1" spans="1:5">
      <c r="A16" s="5" t="s">
        <v>229</v>
      </c>
      <c r="B16" s="6"/>
      <c r="C16" s="5" t="s">
        <v>78</v>
      </c>
      <c r="D16" s="19">
        <v>7.04463</v>
      </c>
      <c r="E16" s="33"/>
    </row>
    <row r="17" ht="20.2" customHeight="1" spans="1:5">
      <c r="A17" s="5" t="s">
        <v>230</v>
      </c>
      <c r="B17" s="6"/>
      <c r="C17" s="5" t="s">
        <v>82</v>
      </c>
      <c r="D17" s="19"/>
      <c r="E17" s="33"/>
    </row>
    <row r="18" ht="20.2" customHeight="1" spans="1:5">
      <c r="A18" s="5"/>
      <c r="B18" s="6"/>
      <c r="C18" s="5" t="s">
        <v>86</v>
      </c>
      <c r="D18" s="19"/>
      <c r="E18" s="33"/>
    </row>
    <row r="19" ht="20.2" customHeight="1" spans="1:5">
      <c r="A19" s="5"/>
      <c r="B19" s="5"/>
      <c r="C19" s="5" t="s">
        <v>90</v>
      </c>
      <c r="D19" s="19"/>
      <c r="E19" s="33"/>
    </row>
    <row r="20" ht="20.2" customHeight="1" spans="1:5">
      <c r="A20" s="5"/>
      <c r="B20" s="5"/>
      <c r="C20" s="5" t="s">
        <v>94</v>
      </c>
      <c r="D20" s="19">
        <f>293.0077+'1收支总表'!B38</f>
        <v>320.5077</v>
      </c>
      <c r="E20" s="33"/>
    </row>
    <row r="21" ht="20.2" customHeight="1" spans="1:5">
      <c r="A21" s="5"/>
      <c r="B21" s="5"/>
      <c r="C21" s="5" t="s">
        <v>98</v>
      </c>
      <c r="D21" s="19"/>
      <c r="E21" s="33"/>
    </row>
    <row r="22" ht="20.2" customHeight="1" spans="1:5">
      <c r="A22" s="5"/>
      <c r="B22" s="5"/>
      <c r="C22" s="5" t="s">
        <v>101</v>
      </c>
      <c r="D22" s="19"/>
      <c r="E22" s="33"/>
    </row>
    <row r="23" ht="20.2" customHeight="1" spans="1:5">
      <c r="A23" s="5"/>
      <c r="B23" s="5"/>
      <c r="C23" s="5" t="s">
        <v>104</v>
      </c>
      <c r="D23" s="19"/>
      <c r="E23" s="33"/>
    </row>
    <row r="24" ht="20.2" customHeight="1" spans="1:5">
      <c r="A24" s="5"/>
      <c r="B24" s="5"/>
      <c r="C24" s="5" t="s">
        <v>106</v>
      </c>
      <c r="D24" s="19"/>
      <c r="E24" s="33"/>
    </row>
    <row r="25" ht="20.2" customHeight="1" spans="1:5">
      <c r="A25" s="5"/>
      <c r="B25" s="5"/>
      <c r="C25" s="5" t="s">
        <v>108</v>
      </c>
      <c r="D25" s="19"/>
      <c r="E25" s="33"/>
    </row>
    <row r="26" ht="20.2" customHeight="1" spans="1:5">
      <c r="A26" s="5"/>
      <c r="B26" s="5"/>
      <c r="C26" s="5" t="s">
        <v>110</v>
      </c>
      <c r="D26" s="19">
        <v>8.89848</v>
      </c>
      <c r="E26" s="33"/>
    </row>
    <row r="27" ht="20.2" customHeight="1" spans="1:5">
      <c r="A27" s="5"/>
      <c r="B27" s="5"/>
      <c r="C27" s="5" t="s">
        <v>112</v>
      </c>
      <c r="D27" s="19"/>
      <c r="E27" s="33"/>
    </row>
    <row r="28" ht="20.2" customHeight="1" spans="1:5">
      <c r="A28" s="5"/>
      <c r="B28" s="5"/>
      <c r="C28" s="5" t="s">
        <v>114</v>
      </c>
      <c r="D28" s="19"/>
      <c r="E28" s="33"/>
    </row>
    <row r="29" ht="20.2" customHeight="1" spans="1:5">
      <c r="A29" s="5"/>
      <c r="B29" s="5"/>
      <c r="C29" s="5" t="s">
        <v>116</v>
      </c>
      <c r="D29" s="19"/>
      <c r="E29" s="33"/>
    </row>
    <row r="30" ht="20.2" customHeight="1" spans="1:5">
      <c r="A30" s="5"/>
      <c r="B30" s="5"/>
      <c r="C30" s="5" t="s">
        <v>118</v>
      </c>
      <c r="D30" s="19"/>
      <c r="E30" s="33"/>
    </row>
    <row r="31" ht="20.2" customHeight="1" spans="1:5">
      <c r="A31" s="5"/>
      <c r="B31" s="5"/>
      <c r="C31" s="5" t="s">
        <v>120</v>
      </c>
      <c r="D31" s="19"/>
      <c r="E31" s="33"/>
    </row>
    <row r="32" ht="20.2" customHeight="1" spans="1:5">
      <c r="A32" s="5"/>
      <c r="B32" s="5"/>
      <c r="C32" s="5" t="s">
        <v>122</v>
      </c>
      <c r="D32" s="19"/>
      <c r="E32" s="33"/>
    </row>
    <row r="33" ht="20.2" customHeight="1" spans="1:5">
      <c r="A33" s="5"/>
      <c r="B33" s="5"/>
      <c r="C33" s="5" t="s">
        <v>124</v>
      </c>
      <c r="D33" s="19"/>
      <c r="E33" s="33"/>
    </row>
    <row r="34" ht="20.2" customHeight="1" spans="1:5">
      <c r="A34" s="5"/>
      <c r="B34" s="5"/>
      <c r="C34" s="5" t="s">
        <v>125</v>
      </c>
      <c r="D34" s="19"/>
      <c r="E34" s="33"/>
    </row>
    <row r="35" ht="20.2" customHeight="1" spans="1:5">
      <c r="A35" s="5"/>
      <c r="B35" s="5"/>
      <c r="C35" s="5" t="s">
        <v>126</v>
      </c>
      <c r="D35" s="19"/>
      <c r="E35" s="33"/>
    </row>
    <row r="36" ht="20.2" customHeight="1" spans="1:5">
      <c r="A36" s="5"/>
      <c r="B36" s="5"/>
      <c r="C36" s="5" t="s">
        <v>127</v>
      </c>
      <c r="D36" s="19"/>
      <c r="E36" s="33"/>
    </row>
    <row r="37" ht="20.2" customHeight="1" spans="1:5">
      <c r="A37" s="5"/>
      <c r="B37" s="5"/>
      <c r="C37" s="5"/>
      <c r="D37" s="5"/>
      <c r="E37" s="33"/>
    </row>
    <row r="38" ht="20.2" customHeight="1" spans="1:5">
      <c r="A38" s="14"/>
      <c r="B38" s="14"/>
      <c r="C38" s="14" t="s">
        <v>232</v>
      </c>
      <c r="D38" s="13"/>
      <c r="E38" s="36"/>
    </row>
    <row r="39" ht="20.2" customHeight="1" spans="1:5">
      <c r="A39" s="14"/>
      <c r="B39" s="14"/>
      <c r="C39" s="14"/>
      <c r="D39" s="14"/>
      <c r="E39" s="36"/>
    </row>
    <row r="40" ht="20.2" customHeight="1" spans="1:5">
      <c r="A40" s="4" t="s">
        <v>233</v>
      </c>
      <c r="B40" s="13">
        <f>B6+B13</f>
        <v>349.05699</v>
      </c>
      <c r="C40" s="4" t="s">
        <v>234</v>
      </c>
      <c r="D40" s="25">
        <f>D6</f>
        <v>349.05699</v>
      </c>
      <c r="E40" s="3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0" zoomScaleNormal="130" workbookViewId="0">
      <selection activeCell="H13" sqref="H13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11">
      <c r="A1" s="3"/>
      <c r="D1" s="3"/>
      <c r="K1" s="15" t="s">
        <v>235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5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20.7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236</v>
      </c>
      <c r="I5" s="11"/>
      <c r="J5" s="11" t="s">
        <v>237</v>
      </c>
      <c r="K5" s="11"/>
    </row>
    <row r="6" ht="28.45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215</v>
      </c>
      <c r="I6" s="11" t="s">
        <v>206</v>
      </c>
      <c r="J6" s="11"/>
      <c r="K6" s="11"/>
    </row>
    <row r="7" ht="22.8" customHeight="1" spans="1:11">
      <c r="A7" s="5"/>
      <c r="B7" s="5"/>
      <c r="C7" s="5"/>
      <c r="D7" s="14"/>
      <c r="E7" s="14" t="s">
        <v>137</v>
      </c>
      <c r="F7" s="13">
        <f>F8</f>
        <v>349.05699</v>
      </c>
      <c r="G7" s="13">
        <f>G8</f>
        <v>164.05699</v>
      </c>
      <c r="H7" s="13">
        <f>H8</f>
        <v>126.67699</v>
      </c>
      <c r="I7" s="13"/>
      <c r="J7" s="13">
        <f>J8</f>
        <v>37.38</v>
      </c>
      <c r="K7" s="13">
        <f>K8</f>
        <v>185</v>
      </c>
    </row>
    <row r="8" ht="22.8" customHeight="1" spans="1:11">
      <c r="A8" s="5"/>
      <c r="B8" s="5"/>
      <c r="C8" s="5"/>
      <c r="D8" s="12" t="s">
        <v>155</v>
      </c>
      <c r="E8" s="12" t="s">
        <v>156</v>
      </c>
      <c r="F8" s="13">
        <f>F9</f>
        <v>349.05699</v>
      </c>
      <c r="G8" s="13">
        <f>G9</f>
        <v>164.05699</v>
      </c>
      <c r="H8" s="13">
        <f>H9</f>
        <v>126.67699</v>
      </c>
      <c r="I8" s="13"/>
      <c r="J8" s="13">
        <f>J9</f>
        <v>37.38</v>
      </c>
      <c r="K8" s="13">
        <f>K9</f>
        <v>185</v>
      </c>
    </row>
    <row r="9" ht="22.8" customHeight="1" spans="1:11">
      <c r="A9" s="5"/>
      <c r="B9" s="5"/>
      <c r="C9" s="5"/>
      <c r="D9" s="18" t="s">
        <v>157</v>
      </c>
      <c r="E9" s="18" t="s">
        <v>158</v>
      </c>
      <c r="F9" s="13">
        <f>SUM(F10:F15)</f>
        <v>349.05699</v>
      </c>
      <c r="G9" s="13">
        <f>SUM(G10:G15)</f>
        <v>164.05699</v>
      </c>
      <c r="H9" s="13">
        <f>SUM(H10:H15)</f>
        <v>126.67699</v>
      </c>
      <c r="I9" s="13"/>
      <c r="J9" s="13">
        <f>SUM(J10:J15)</f>
        <v>37.38</v>
      </c>
      <c r="K9" s="13">
        <f>SUM(K10:K15)</f>
        <v>185</v>
      </c>
    </row>
    <row r="10" ht="22.8" customHeight="1" spans="1:11">
      <c r="A10" s="21" t="s">
        <v>171</v>
      </c>
      <c r="B10" s="21" t="s">
        <v>172</v>
      </c>
      <c r="C10" s="21" t="s">
        <v>172</v>
      </c>
      <c r="D10" s="17" t="s">
        <v>238</v>
      </c>
      <c r="E10" s="5" t="s">
        <v>174</v>
      </c>
      <c r="F10" s="6">
        <f t="shared" ref="F10:F15" si="0">G10+K10</f>
        <v>11.86464</v>
      </c>
      <c r="G10" s="6">
        <v>11.86464</v>
      </c>
      <c r="H10" s="19">
        <v>11.86464</v>
      </c>
      <c r="I10" s="19"/>
      <c r="J10" s="19"/>
      <c r="K10" s="19"/>
    </row>
    <row r="11" ht="22.8" customHeight="1" spans="1:11">
      <c r="A11" s="21" t="s">
        <v>171</v>
      </c>
      <c r="B11" s="21" t="s">
        <v>175</v>
      </c>
      <c r="C11" s="21" t="s">
        <v>175</v>
      </c>
      <c r="D11" s="17" t="s">
        <v>239</v>
      </c>
      <c r="E11" s="5" t="s">
        <v>177</v>
      </c>
      <c r="F11" s="6">
        <f t="shared" si="0"/>
        <v>0.74154</v>
      </c>
      <c r="G11" s="6">
        <v>0.74154</v>
      </c>
      <c r="H11" s="19">
        <v>0.74154</v>
      </c>
      <c r="I11" s="19"/>
      <c r="J11" s="19"/>
      <c r="K11" s="19"/>
    </row>
    <row r="12" ht="22.8" customHeight="1" spans="1:11">
      <c r="A12" s="21" t="s">
        <v>178</v>
      </c>
      <c r="B12" s="21" t="s">
        <v>179</v>
      </c>
      <c r="C12" s="21" t="s">
        <v>180</v>
      </c>
      <c r="D12" s="17" t="s">
        <v>240</v>
      </c>
      <c r="E12" s="5" t="s">
        <v>182</v>
      </c>
      <c r="F12" s="6">
        <f t="shared" si="0"/>
        <v>7.04463</v>
      </c>
      <c r="G12" s="6">
        <v>7.04463</v>
      </c>
      <c r="H12" s="19">
        <v>7.04463</v>
      </c>
      <c r="I12" s="19"/>
      <c r="J12" s="19"/>
      <c r="K12" s="19"/>
    </row>
    <row r="13" ht="22.8" customHeight="1" spans="1:11">
      <c r="A13" s="21" t="s">
        <v>183</v>
      </c>
      <c r="B13" s="21" t="s">
        <v>180</v>
      </c>
      <c r="C13" s="21" t="s">
        <v>184</v>
      </c>
      <c r="D13" s="17" t="s">
        <v>241</v>
      </c>
      <c r="E13" s="5" t="s">
        <v>186</v>
      </c>
      <c r="F13" s="6">
        <f t="shared" si="0"/>
        <v>314.0077</v>
      </c>
      <c r="G13" s="6">
        <f>H13+J13</f>
        <v>129.0077</v>
      </c>
      <c r="H13" s="19">
        <v>91.6277</v>
      </c>
      <c r="I13" s="19"/>
      <c r="J13" s="19">
        <f>16.38+21</f>
        <v>37.38</v>
      </c>
      <c r="K13" s="19">
        <v>185</v>
      </c>
    </row>
    <row r="14" ht="22.8" customHeight="1" spans="1:11">
      <c r="A14" s="21" t="s">
        <v>187</v>
      </c>
      <c r="B14" s="21" t="s">
        <v>188</v>
      </c>
      <c r="C14" s="21" t="s">
        <v>180</v>
      </c>
      <c r="D14" s="17" t="s">
        <v>242</v>
      </c>
      <c r="E14" s="5" t="s">
        <v>190</v>
      </c>
      <c r="F14" s="6">
        <f t="shared" si="0"/>
        <v>8.89848</v>
      </c>
      <c r="G14" s="6">
        <f>H14+J14</f>
        <v>8.89848</v>
      </c>
      <c r="H14" s="19">
        <v>8.89848</v>
      </c>
      <c r="I14" s="19"/>
      <c r="J14" s="19"/>
      <c r="K14" s="19"/>
    </row>
    <row r="15" ht="23" customHeight="1" spans="1:11">
      <c r="A15" s="21">
        <v>201</v>
      </c>
      <c r="B15" s="21" t="s">
        <v>191</v>
      </c>
      <c r="C15" s="21">
        <v>99</v>
      </c>
      <c r="D15" s="34" t="s">
        <v>243</v>
      </c>
      <c r="E15" s="21" t="s">
        <v>193</v>
      </c>
      <c r="F15" s="6">
        <f t="shared" si="0"/>
        <v>6.5</v>
      </c>
      <c r="G15" s="19">
        <f>H15+J15</f>
        <v>6.5</v>
      </c>
      <c r="H15" s="19">
        <v>6.5</v>
      </c>
      <c r="I15" s="19"/>
      <c r="J15" s="19"/>
      <c r="K15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2023-02-10T19:04:00Z</dcterms:created>
  <dcterms:modified xsi:type="dcterms:W3CDTF">2024-07-18T05:15:01Z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5F88ABF4B2644589AD65AE14375CAE1F_13</vt:lpwstr>
  </property>
  <property fmtid="{D5CDD505-2E9C-101B-9397-08002B2CF9AE}" pid="3" name="KSOProductBuildVer">
    <vt:lpwstr>2052-12.1.0.17147</vt:lpwstr>
  </property>
</Properties>
</file>