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8350" windowHeight="7140"/>
  </bookViews>
  <sheets>
    <sheet name="收入支出决算总表" sheetId="1" r:id="rId1"/>
    <sheet name="收入决算表" sheetId="2" r:id="rId2"/>
    <sheet name="支出决算表" sheetId="3" r:id="rId3"/>
    <sheet name="财政拨款收入支出决算总表" sheetId="4" r:id="rId4"/>
    <sheet name="一般公共预算财政拨款支出决算表" sheetId="5" r:id="rId5"/>
    <sheet name="一般公共预算财政拨款基本支出决算表" sheetId="6" r:id="rId6"/>
    <sheet name="政府性基金预算财政拨款收入支出决算表" sheetId="7" r:id="rId7"/>
    <sheet name="国有资本经营预算财政拨款支出决算表" sheetId="8" r:id="rId8"/>
    <sheet name="财政拨款“三公&quot;经费支出决算表" sheetId="9" r:id="rId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<sst xmlns="http://schemas.openxmlformats.org/spreadsheetml/2006/main" count="1485" uniqueCount="391">
  <si>
    <t>收入支出决算总表</t>
  </si>
  <si>
    <t>公开01表</t>
  </si>
  <si>
    <t>部门：</t>
  </si>
  <si>
    <t>金额单位：万元</t>
  </si>
  <si>
    <t>收入</t>
  </si>
  <si>
    <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</si>
  <si>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</si>
  <si>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</si>
  <si>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</si>
  <si>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</si>
  <si>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</si>
  <si>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</si>
  <si>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</si>
  <si>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</si>
  <si>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</si>
  <si>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</si>
  <si>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</si>
  <si>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</si>
  <si>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</si>
  <si>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</si>
  <si>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三、国防支出</t>
  </si>
  <si>
    <t>34</t>
  </si>
  <si>
    <t>四、上级补助收入</t>
  </si>
  <si>
    <t>四、公共安全支出</t>
  </si>
  <si>
    <t>35</t>
  </si>
  <si>
    <t>五、事业收入</t>
  </si>
  <si>
    <t>五、教育支出</t>
  </si>
  <si>
    <t>36</t>
  </si>
  <si>
    <t>六、经营收入</t>
  </si>
  <si>
    <t>六、科学技术支出</t>
  </si>
  <si>
    <t>37</t>
  </si>
  <si>
    <t>七、附属单位上缴收入</t>
  </si>
  <si>
    <t>七、文化旅游体育与传媒支出</t>
  </si>
  <si>
    <t>38</t>
  </si>
  <si>
    <t>八、其他收入</t>
  </si>
  <si>
    <t>八、社会保障和就业支出</t>
  </si>
  <si>
    <t>39</t>
  </si>
  <si>
    <t>九、卫生健康支出</t>
  </si>
  <si>
    <t>40</t>
  </si>
  <si>
    <t>十、节能环保支出</t>
  </si>
  <si>
    <t>41</t>
  </si>
  <si>
    <t>十一、城乡社区支出</t>
  </si>
  <si>
    <t>42</t>
  </si>
  <si>
    <t>十二、农林水支出</t>
  </si>
  <si>
    <t>43</t>
  </si>
  <si>
    <t>十三、交通运输支出</t>
  </si>
  <si>
    <t>44</t>
  </si>
  <si>
    <t>十四、资源勘探工业信息等支出</t>
  </si>
  <si>
    <t>45</t>
  </si>
  <si>
    <t>十五、商业服务业等支出</t>
  </si>
  <si>
    <t>46</t>
  </si>
  <si>
    <t>十六、金融支出</t>
  </si>
  <si>
    <t>47</t>
  </si>
  <si>
    <t>十七、援助其他地区支出</t>
  </si>
  <si>
    <t>48</t>
  </si>
  <si>
    <t>十八、自然资源海洋气象等支出</t>
  </si>
  <si>
    <t>49</t>
  </si>
  <si>
    <t>十九、住房保障支出</t>
  </si>
  <si>
    <t>50</t>
  </si>
  <si>
    <t>二十、粮油物资储备支出</t>
  </si>
  <si>
    <t>51</t>
  </si>
  <si>
    <t>二十一、国有资本经营预算支出</t>
  </si>
  <si>
    <t>52</t>
  </si>
  <si>
    <t>二十二、灾害防治及应急管理支出</t>
  </si>
  <si>
    <t>53</t>
  </si>
  <si>
    <t>二十三、其他支出</t>
  </si>
  <si>
    <t>54</t>
  </si>
  <si>
    <t>二十四、债务还本支出</t>
  </si>
  <si>
    <t>55</t>
  </si>
  <si>
    <t>二十五、债务付息支出</t>
  </si>
  <si>
    <t>56</t>
  </si>
  <si>
    <t>二十六、抗疫特别国债安排的支出</t>
  </si>
  <si>
    <t>57</t>
  </si>
  <si>
    <t>本年收入合计</t>
  </si>
  <si>
    <t>本年支出合计</t>
  </si>
  <si>
    <t>58</t>
  </si>
  <si>
    <t>使用非财政拨款结余</t>
  </si>
  <si>
    <t>结余分配</t>
  </si>
  <si>
    <t>59</t>
  </si>
  <si>
    <t>年初结转和结余</t>
  </si>
  <si>
    <t>年末结转和结余</t>
  </si>
  <si>
    <t>60</t>
  </si>
  <si>
    <t>61</t>
  </si>
  <si>
    <t>总计</t>
  </si>
  <si>
    <t>62</t>
  </si>
  <si>
    <t>注：1.本表反映部门本年度的总收支和年末结转结余情况。</t>
  </si>
  <si>
    <t xml:space="preserve">    2.本套报表金额单位转换时可能存在尾数误差。</t>
  </si>
  <si>
    <t>— 1 —</t>
  </si>
  <si>
    <t>收入决算表</t>
  </si>
  <si>
    <t>公开02表</t>
  </si>
  <si>
    <t>科目名称</t>
  </si>
  <si>
    <t>财政拨款收入</t>
  </si>
  <si>
    <t>上级补助收入</t>
  </si>
  <si>
    <t>事业收入</t>
  </si>
  <si>
    <t>经营收入</t>
  </si>
  <si>
    <t>附属单位上缴收入</t>
  </si>
  <si>
    <t>其他收入</t>
  </si>
  <si>
    <t>功能分类科目编码</t>
  </si>
  <si>
    <t>小计</t>
  </si>
  <si>
    <t>款</t>
  </si>
  <si>
    <t>项</t>
  </si>
  <si>
    <t>3</t>
  </si>
  <si>
    <t>4</t>
  </si>
  <si>
    <t>5</t>
  </si>
  <si>
    <t>6</t>
  </si>
  <si>
    <t>7</t>
  </si>
  <si>
    <t>合计</t>
  </si>
  <si>
    <t>208</t>
  </si>
  <si>
    <t>社会保障和就业支出</t>
  </si>
  <si>
    <t>20805</t>
  </si>
  <si>
    <t>行政事业单位养老支出</t>
  </si>
  <si>
    <t>2080505</t>
  </si>
  <si>
    <t xml:space="preserve">  机关事业单位基本养老保险缴费支出</t>
  </si>
  <si>
    <t>20899</t>
  </si>
  <si>
    <t>其他社会保障和就业支出</t>
  </si>
  <si>
    <t>2089999</t>
  </si>
  <si>
    <t xml:space="preserve">  其他社会保障和就业支出</t>
  </si>
  <si>
    <t>210</t>
  </si>
  <si>
    <t>卫生健康支出</t>
  </si>
  <si>
    <t>21011</t>
  </si>
  <si>
    <t>行政事业单位医疗</t>
  </si>
  <si>
    <t>2101102</t>
  </si>
  <si>
    <t xml:space="preserve">  事业单位医疗</t>
  </si>
  <si>
    <t>213</t>
  </si>
  <si>
    <t>农林水支出</t>
  </si>
  <si>
    <t>21303</t>
  </si>
  <si>
    <t>水利</t>
  </si>
  <si>
    <t>2130306</t>
  </si>
  <si>
    <t xml:space="preserve">  水利工程运行与维护</t>
  </si>
  <si>
    <t>221</t>
  </si>
  <si>
    <t>住房保障支出</t>
  </si>
  <si>
    <t>22102</t>
  </si>
  <si>
    <t>住房改革支出</t>
  </si>
  <si>
    <t>2210201</t>
  </si>
  <si>
    <t xml:space="preserve">  住房公积金</t>
  </si>
  <si>
    <t>229</t>
  </si>
  <si>
    <t>其他支出</t>
  </si>
  <si>
    <t>22999</t>
  </si>
  <si>
    <t>2299999</t>
  </si>
  <si>
    <t xml:space="preserve">  其他支出</t>
  </si>
  <si>
    <t>注：本表反映部门本年度取得的各项收入情况。</t>
  </si>
  <si>
    <t>—2.%d —</t>
  </si>
  <si>
    <t>支出决算表</t>
  </si>
  <si>
    <t>公开03表</t>
  </si>
  <si>
    <t>基本支出</t>
  </si>
  <si>
    <t>项目支出</t>
  </si>
  <si>
    <t>上缴上级支出</t>
  </si>
  <si>
    <t>经营支出</t>
  </si>
  <si>
    <t>对附属单位补助支出</t>
  </si>
  <si>
    <t>注：本表反映部门本年度各项支出情况。</t>
  </si>
  <si>
    <t>— 3.%d —</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</si>
  <si>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</si>
  <si>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</si>
  <si>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</si>
  <si>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</si>
  <si>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</si>
  <si>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</si>
  <si>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</si>
  <si>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</si>
  <si>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</si>
  <si>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三、国有资本经营财政拨款</t>
  </si>
  <si>
    <t>8</t>
  </si>
  <si>
    <t>9</t>
  </si>
  <si>
    <t>10</t>
  </si>
  <si>
    <t>11</t>
  </si>
  <si>
    <t>12</t>
  </si>
  <si>
    <t>13</t>
  </si>
  <si>
    <t>14</t>
  </si>
  <si>
    <t>15</t>
  </si>
  <si>
    <t>16</t>
  </si>
  <si>
    <t>17</t>
  </si>
  <si>
    <t>18</t>
  </si>
  <si>
    <t>19</t>
  </si>
  <si>
    <t>20</t>
  </si>
  <si>
    <t>21</t>
  </si>
  <si>
    <t>22</t>
  </si>
  <si>
    <t>23</t>
  </si>
  <si>
    <t>24</t>
  </si>
  <si>
    <t>25</t>
  </si>
  <si>
    <t>26</t>
  </si>
  <si>
    <t>27</t>
  </si>
  <si>
    <t>年初财政拨款结转和结余</t>
  </si>
  <si>
    <t>28</t>
  </si>
  <si>
    <t>年末财政拨款结转和结余</t>
  </si>
  <si>
    <t xml:space="preserve">  一般公共预算财政拨款</t>
  </si>
  <si>
    <t>29</t>
  </si>
  <si>
    <t xml:space="preserve">  政府性基金预算财政拨款</t>
  </si>
  <si>
    <t>30</t>
  </si>
  <si>
    <t xml:space="preserve">  国有资本经营预算财政拨款</t>
  </si>
  <si>
    <t>31</t>
  </si>
  <si>
    <t>63</t>
  </si>
  <si>
    <t>64</t>
  </si>
  <si>
    <t>注：本表反映部门本年度一般公共预算财政拨款、政府性基金预算财政拨款和国有资本经营预算财政拨款的总收支和年末结转结余情况。</t>
  </si>
  <si>
    <t xml:space="preserve">    2.本表以“万元”为金额单位（保留两位小数）。</t>
  </si>
  <si>
    <t>— 4 —</t>
  </si>
  <si>
    <t>一般公共预算财政拨款支出决算表</t>
  </si>
  <si>
    <t>公开05表</t>
  </si>
  <si>
    <t>本年支出</t>
  </si>
  <si>
    <t>注：本表反映部门本年度一般公共预算财政拨款支出情况。</t>
  </si>
  <si>
    <t>— 5.%d —</t>
  </si>
  <si>
    <t>一般公共预算财政拨款基本支出决算表</t>
  </si>
  <si>
    <t>公开06表</t>
  </si>
  <si>
    <t>人员经费</t>
  </si>
  <si>
    <t>公用经费</t>
  </si>
  <si>
    <t>经济分类科目编码</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</si>
  <si>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</si>
  <si>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</si>
  <si>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</si>
  <si>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</si>
  <si>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</si>
  <si>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</si>
  <si>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</si>
  <si>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</si>
  <si>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</si>
  <si>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</si>
  <si>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</si>
  <si>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</si>
  <si>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</si>
  <si>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</si>
  <si>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</si>
  <si>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</si>
  <si>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</si>
  <si>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</si>
  <si>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</si>
  <si>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</si>
  <si>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</si>
  <si>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</si>
  <si>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</si>
  <si>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</si>
  <si>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</si>
  <si>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</si>
  <si>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</si>
  <si>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</si>
  <si>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</si>
  <si>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</si>
  <si>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</si>
  <si>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</si>
  <si>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</si>
  <si>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</si>
  <si>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</si>
  <si>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</si>
  <si>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</si>
  <si>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</si>
  <si>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</si>
  <si>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</si>
  <si>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</si>
  <si>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</si>
  <si>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</si>
  <si>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</si>
  <si>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</si>
  <si>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</si>
  <si>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</si>
  <si>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</si>
  <si>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</si>
  <si>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</si>
  <si>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</si>
  <si>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</si>
  <si>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</si>
  <si>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</si>
  <si>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</si>
  <si>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</si>
  <si>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</si>
  <si>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</si>
  <si>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</si>
  <si>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</si>
  <si>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</si>
  <si>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</si>
  <si>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</si>
  <si>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</si>
  <si>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</si>
  <si>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</si>
  <si>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</si>
  <si>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</si>
  <si>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</si>
  <si>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</si>
  <si>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</si>
  <si>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</si>
  <si>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</si>
  <si>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</si>
  <si>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</si>
  <si>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</si>
  <si>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</si>
  <si>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</si>
  <si>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</si>
  <si>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</si>
  <si>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</si>
  <si>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</si>
  <si>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</si>
  <si>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</si>
  <si>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</si>
  <si>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</si>
  <si>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</si>
  <si>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</si>
  <si>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</si>
  <si>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</si>
  <si>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</si>
  <si>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</si>
  <si>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</si>
  <si>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</si>
  <si>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</si>
  <si>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</si>
  <si>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</si>
  <si>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</si>
  <si>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</si>
  <si>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</si>
  <si>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</si>
  <si>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</si>
  <si>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</si>
  <si>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</si>
  <si>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</si>
  <si>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</si>
  <si>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</si>
  <si>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</si>
  <si>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</si>
  <si>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</si>
  <si>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</si>
  <si>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</si>
  <si>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</si>
  <si>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</si>
  <si>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</si>
  <si>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</si>
  <si>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</si>
  <si>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</si>
  <si>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</si>
  <si>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</si>
  <si>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</si>
  <si>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</si>
  <si>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</si>
  <si>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</si>
  <si>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</si>
  <si>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</si>
  <si>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</si>
  <si>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</si>
  <si>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</si>
  <si>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</si>
  <si>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</si>
  <si>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</si>
  <si>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</si>
  <si>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</si>
  <si>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</si>
  <si>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</si>
  <si>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</si>
  <si>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</si>
  <si>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</si>
  <si>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</si>
  <si>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</si>
  <si>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</si>
  <si>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</si>
  <si>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</si>
  <si>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</si>
  <si>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</si>
  <si>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</si>
  <si>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</si>
  <si>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</si>
  <si>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</si>
  <si>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</si>
  <si>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</si>
  <si>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</si>
  <si>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</si>
  <si>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</si>
  <si>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</si>
  <si>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</si>
  <si>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</si>
  <si>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</si>
  <si>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</si>
  <si>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</si>
  <si>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</si>
  <si>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</si>
  <si>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 6 —</t>
  </si>
  <si>
    <t>政府性基金预算财政拨款收入支出决算表</t>
  </si>
  <si>
    <t>公开07表</t>
  </si>
  <si>
    <t>项     目</t>
  </si>
  <si>
    <t>本年收入</t>
  </si>
  <si>
    <t>栏  次</t>
  </si>
  <si>
    <t>合  计</t>
  </si>
  <si>
    <t>注：本表反映部门本年度政府性基金预算财政拨款收入、支出及结转和结余情况。</t>
  </si>
  <si>
    <t>— 7.%d —</t>
  </si>
  <si>
    <t>国有资本经营预算财政拨款支出决算表</t>
  </si>
  <si>
    <t>公开08表</t>
  </si>
  <si>
    <t>注：本表反映部门本年度国有资本经营预算财政拨款收入、支出及结转和结余情况。</t>
  </si>
  <si>
    <t>— 8.%d —</t>
  </si>
  <si>
    <t>财政拨款“三公"经费支出决算表</t>
  </si>
  <si>
    <t>公开09表</t>
  </si>
  <si>
    <t>预算数</t>
  </si>
  <si>
    <t>因公出国（境）费</t>
  </si>
  <si>
    <t>公务用车购置及运行费</t>
  </si>
  <si>
    <t>公务接待费</t>
  </si>
  <si>
    <t>公务用车购置费</t>
  </si>
  <si>
    <t>公务用车运行费</t>
  </si>
  <si>
    <t>注：本表反映部门本年度“三公”经费支出预决算情况。其中，预算数为“三公”经费全年预算数，反映按规定程序调整后的预算数；决算数是包括当年财政拨款和以前年度结转资金安排的实际支出。</t>
  </si>
  <si>
    <t>— 9 —</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</si>
</sst>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176" formatCode="_(\$* #,##0_);_(\$* \(#,##0\);_(\$* &quot;-&quot;_);_(@_)"/>
    <numFmt numFmtId="177" formatCode="_(\$* #,##0.00_);_(\$* \(#,##0.00\);_(\$* &quot;-&quot;??_);_(@_)"/>
    <numFmt numFmtId="178" formatCode="_(* #,##0.00_);_(* \(#,##0.00\);_(* &quot;-&quot;??_);_(@_)"/>
    <numFmt numFmtId="179" formatCode="0.00_);\(0.00\)"/>
  </numFmts>
  <fonts count="27">
    <font>
      <sz val="10"/>
      <color indexed="8"/>
      <name val="Arial"/>
      <family val="2"/>
      <charset val="0"/>
    </font>
    <font>
      <sz val="15"/>
      <color indexed="8"/>
      <name val="宋体"/>
      <charset val="134"/>
    </font>
    <font>
      <sz val="10"/>
      <color indexed="8"/>
      <name val="宋体"/>
      <charset val="134"/>
    </font>
    <font>
      <sz val="11"/>
      <color indexed="8"/>
      <name val="宋体"/>
      <charset val="134"/>
    </font>
    <font>
      <sz val="9"/>
      <color indexed="8"/>
      <name val="宋体"/>
      <charset val="134"/>
    </font>
    <font>
      <b/>
      <sz val="11"/>
      <color indexed="8"/>
      <name val="宋体"/>
      <charset val="134"/>
    </font>
    <font>
      <b/>
      <sz val="10"/>
      <color indexed="8"/>
      <name val="宋体"/>
      <charset val="134"/>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s>
  <fills count="35">
    <fill>
      <patternFill patternType="none"/>
    </fill>
    <fill>
      <patternFill patternType="gray125"/>
    </fill>
    <fill>
      <patternFill patternType="solid">
        <fgColor indexed="22"/>
        <bgColor indexed="9"/>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right style="thin">
        <color indexed="8"/>
      </right>
      <top/>
      <bottom style="medium">
        <color indexed="8"/>
      </bottom>
      <diagonal/>
    </border>
    <border>
      <left style="thin">
        <color indexed="8"/>
      </left>
      <right style="thin">
        <color indexed="8"/>
      </right>
      <top/>
      <bottom style="medium">
        <color indexed="8"/>
      </bottom>
      <diagonal/>
    </border>
    <border>
      <left/>
      <right style="medium">
        <color indexed="8"/>
      </right>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176" fontId="0" fillId="0" borderId="0"/>
    <xf numFmtId="177" fontId="0" fillId="0" borderId="0"/>
    <xf numFmtId="9" fontId="0" fillId="0" borderId="0"/>
    <xf numFmtId="178" fontId="0" fillId="0" borderId="0"/>
    <xf numFmtId="45" fontId="0" fillId="0" borderId="0"/>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4" borderId="8"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9" applyNumberFormat="0" applyFill="0" applyAlignment="0" applyProtection="0">
      <alignment vertical="center"/>
    </xf>
    <xf numFmtId="0" fontId="14" fillId="0" borderId="9" applyNumberFormat="0" applyFill="0" applyAlignment="0" applyProtection="0">
      <alignment vertical="center"/>
    </xf>
    <xf numFmtId="0" fontId="15" fillId="0" borderId="10" applyNumberFormat="0" applyFill="0" applyAlignment="0" applyProtection="0">
      <alignment vertical="center"/>
    </xf>
    <xf numFmtId="0" fontId="15" fillId="0" borderId="0" applyNumberFormat="0" applyFill="0" applyBorder="0" applyAlignment="0" applyProtection="0">
      <alignment vertical="center"/>
    </xf>
    <xf numFmtId="0" fontId="16" fillId="5" borderId="11" applyNumberFormat="0" applyAlignment="0" applyProtection="0">
      <alignment vertical="center"/>
    </xf>
    <xf numFmtId="0" fontId="17" fillId="6" borderId="12" applyNumberFormat="0" applyAlignment="0" applyProtection="0">
      <alignment vertical="center"/>
    </xf>
    <xf numFmtId="0" fontId="18" fillId="6" borderId="11" applyNumberFormat="0" applyAlignment="0" applyProtection="0">
      <alignment vertical="center"/>
    </xf>
    <xf numFmtId="0" fontId="19" fillId="7" borderId="13" applyNumberFormat="0" applyAlignment="0" applyProtection="0">
      <alignment vertical="center"/>
    </xf>
    <xf numFmtId="0" fontId="20" fillId="0" borderId="14" applyNumberFormat="0" applyFill="0" applyAlignment="0" applyProtection="0">
      <alignment vertical="center"/>
    </xf>
    <xf numFmtId="0" fontId="21" fillId="0" borderId="15" applyNumberFormat="0" applyFill="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6" fillId="32" borderId="0" applyNumberFormat="0" applyBorder="0" applyAlignment="0" applyProtection="0">
      <alignment vertical="center"/>
    </xf>
    <xf numFmtId="0" fontId="26" fillId="33" borderId="0" applyNumberFormat="0" applyBorder="0" applyAlignment="0" applyProtection="0">
      <alignment vertical="center"/>
    </xf>
    <xf numFmtId="0" fontId="25" fillId="34" borderId="0" applyNumberFormat="0" applyBorder="0" applyAlignment="0" applyProtection="0">
      <alignment vertical="center"/>
    </xf>
  </cellStyleXfs>
  <cellXfs count="72">
    <xf numFmtId="0" fontId="0" fillId="0" borderId="0" xfId="0"/>
    <xf numFmtId="0" fontId="1" fillId="0" borderId="0" xfId="0" applyFont="1" applyAlignment="1">
      <alignment horizontal="center"/>
    </xf>
    <xf numFmtId="0" fontId="2" fillId="0" borderId="0" xfId="0" applyFont="1"/>
    <xf numFmtId="0" fontId="3" fillId="2" borderId="1" xfId="0" applyFont="1" applyFill="1" applyBorder="1" applyAlignment="1">
      <alignment horizontal="center" vertical="center" shrinkToFit="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wrapText="1" shrinkToFit="1"/>
    </xf>
    <xf numFmtId="0" fontId="3" fillId="2" borderId="4" xfId="0" applyFont="1" applyFill="1" applyBorder="1" applyAlignment="1">
      <alignment horizontal="center" vertical="center" wrapText="1" shrinkToFit="1"/>
    </xf>
    <xf numFmtId="0" fontId="3" fillId="2" borderId="4" xfId="0" applyFont="1" applyFill="1" applyBorder="1" applyAlignment="1">
      <alignment horizontal="center" vertical="center" shrinkToFi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3" fillId="0" borderId="3" xfId="0" applyFont="1" applyBorder="1" applyAlignment="1">
      <alignment horizontal="right" vertical="center" shrinkToFit="1"/>
    </xf>
    <xf numFmtId="0" fontId="3" fillId="0" borderId="4" xfId="0" applyFont="1" applyBorder="1" applyAlignment="1">
      <alignment horizontal="right" vertical="center" shrinkToFit="1"/>
    </xf>
    <xf numFmtId="0" fontId="3" fillId="0" borderId="0" xfId="0" applyFont="1" applyAlignment="1">
      <alignment horizontal="left" vertical="center" wrapText="1" shrinkToFit="1"/>
    </xf>
    <xf numFmtId="0" fontId="3" fillId="0" borderId="0" xfId="0" applyFont="1" applyAlignment="1">
      <alignment horizontal="left" vertical="center" wrapText="1" shrinkToFit="1"/>
    </xf>
    <xf numFmtId="0" fontId="2" fillId="0" borderId="0" xfId="0" applyFont="1" applyAlignment="1">
      <alignment horizontal="left" vertical="center" wrapText="1" shrinkToFit="1"/>
    </xf>
    <xf numFmtId="0" fontId="2" fillId="0" borderId="0" xfId="0" applyFont="1" applyAlignment="1">
      <alignment horizontal="left" vertical="center" wrapText="1" shrinkToFit="1"/>
    </xf>
    <xf numFmtId="0" fontId="4" fillId="0" borderId="0" xfId="0" applyFont="1" applyAlignment="1">
      <alignment horizontal="center"/>
    </xf>
    <xf numFmtId="0" fontId="2" fillId="0" borderId="0" xfId="0" applyFont="1" applyAlignment="1">
      <alignment horizontal="right"/>
    </xf>
    <xf numFmtId="0" fontId="2" fillId="0" borderId="4" xfId="0" applyFont="1" applyBorder="1" applyAlignment="1">
      <alignment horizontal="right" vertical="center" shrinkToFit="1"/>
    </xf>
    <xf numFmtId="0" fontId="2" fillId="0" borderId="4" xfId="0" applyFont="1" applyBorder="1" applyAlignment="1">
      <alignment horizontal="center" vertical="center" shrinkToFit="1"/>
    </xf>
    <xf numFmtId="0" fontId="3" fillId="0" borderId="4" xfId="0" applyFont="1" applyBorder="1" applyAlignment="1">
      <alignment horizontal="center" vertical="center" shrinkToFit="1"/>
    </xf>
    <xf numFmtId="0" fontId="3" fillId="2" borderId="1" xfId="0" applyFont="1" applyFill="1" applyBorder="1" applyAlignment="1">
      <alignment horizontal="center" vertical="center" wrapText="1" shrinkToFit="1"/>
    </xf>
    <xf numFmtId="0" fontId="3" fillId="2" borderId="2" xfId="0" applyFont="1" applyFill="1" applyBorder="1" applyAlignment="1">
      <alignment horizontal="center" vertical="center" wrapText="1" shrinkToFit="1"/>
    </xf>
    <xf numFmtId="0" fontId="3" fillId="2" borderId="3" xfId="0" applyFont="1" applyFill="1" applyBorder="1" applyAlignment="1">
      <alignment horizontal="center" wrapText="1" shrinkToFit="1"/>
    </xf>
    <xf numFmtId="0" fontId="3" fillId="2" borderId="4" xfId="0" applyFont="1" applyFill="1" applyBorder="1" applyAlignment="1">
      <alignment horizontal="center" wrapText="1" shrinkToFit="1"/>
    </xf>
    <xf numFmtId="0" fontId="2" fillId="2" borderId="4" xfId="0" applyFont="1" applyFill="1" applyBorder="1" applyAlignment="1">
      <alignment horizontal="center" vertical="center" shrinkToFit="1"/>
    </xf>
    <xf numFmtId="0" fontId="5" fillId="0" borderId="4" xfId="0" applyFont="1" applyBorder="1" applyAlignment="1">
      <alignment horizontal="right" vertical="center" shrinkToFit="1"/>
    </xf>
    <xf numFmtId="0" fontId="6" fillId="0" borderId="4" xfId="0" applyFont="1" applyBorder="1" applyAlignment="1">
      <alignment horizontal="right" vertical="center" shrinkToFit="1"/>
    </xf>
    <xf numFmtId="0" fontId="3" fillId="0" borderId="3" xfId="0" applyFont="1" applyBorder="1" applyAlignment="1">
      <alignment horizontal="left" vertical="center" shrinkToFit="1"/>
    </xf>
    <xf numFmtId="0" fontId="3" fillId="0" borderId="4" xfId="0" applyFont="1" applyBorder="1" applyAlignment="1">
      <alignment horizontal="left" vertical="center" shrinkToFit="1"/>
    </xf>
    <xf numFmtId="0" fontId="3" fillId="0" borderId="0" xfId="0" applyFont="1" applyAlignment="1">
      <alignment horizontal="left" vertical="center" shrinkToFit="1"/>
    </xf>
    <xf numFmtId="0" fontId="3" fillId="0" borderId="0" xfId="0" applyFont="1" applyAlignment="1">
      <alignment horizontal="left" vertical="center" shrinkToFit="1"/>
    </xf>
    <xf numFmtId="0" fontId="2" fillId="0" borderId="0" xfId="0" applyFont="1" applyAlignment="1">
      <alignment horizontal="left" vertical="center" shrinkToFit="1"/>
    </xf>
    <xf numFmtId="0" fontId="2" fillId="0" borderId="0" xfId="0" applyFont="1" applyAlignment="1">
      <alignment horizontal="left" vertical="center" shrinkToFit="1"/>
    </xf>
    <xf numFmtId="0" fontId="2" fillId="0" borderId="0" xfId="0" applyFont="1" applyAlignment="1">
      <alignment horizontal="center"/>
    </xf>
    <xf numFmtId="0" fontId="3" fillId="2" borderId="3" xfId="0" applyFont="1" applyFill="1" applyBorder="1" applyAlignment="1">
      <alignment horizontal="left" vertical="center" shrinkToFit="1"/>
    </xf>
    <xf numFmtId="0" fontId="3" fillId="2" borderId="4" xfId="0" applyFont="1" applyFill="1" applyBorder="1" applyAlignment="1">
      <alignment horizontal="left" vertical="center" shrinkToFit="1"/>
    </xf>
    <xf numFmtId="4" fontId="3" fillId="0" borderId="4" xfId="0" applyNumberFormat="1" applyFont="1" applyBorder="1" applyAlignment="1">
      <alignment horizontal="right" vertical="center" shrinkToFit="1"/>
    </xf>
    <xf numFmtId="0" fontId="3" fillId="2" borderId="3" xfId="0" applyFont="1" applyFill="1" applyBorder="1" applyAlignment="1">
      <alignment horizontal="center" vertical="center" shrinkToFit="1"/>
    </xf>
    <xf numFmtId="179" fontId="3" fillId="0" borderId="4" xfId="0" applyNumberFormat="1" applyFont="1" applyBorder="1" applyAlignment="1">
      <alignment horizontal="center" vertical="center" shrinkToFit="1"/>
    </xf>
    <xf numFmtId="4" fontId="3" fillId="0" borderId="4" xfId="0" applyNumberFormat="1" applyFont="1" applyBorder="1" applyAlignment="1">
      <alignment horizontal="center" vertical="center" shrinkToFit="1"/>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4"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3" xfId="0" applyFont="1" applyFill="1" applyBorder="1" applyAlignment="1">
      <alignment horizontal="left" vertical="center"/>
    </xf>
    <xf numFmtId="0" fontId="3" fillId="2" borderId="4" xfId="0" applyFont="1" applyFill="1" applyBorder="1" applyAlignment="1">
      <alignment horizontal="left" vertical="center"/>
    </xf>
    <xf numFmtId="179" fontId="3" fillId="0" borderId="4" xfId="0" applyNumberFormat="1" applyFont="1" applyBorder="1" applyAlignment="1">
      <alignment horizontal="right" vertical="center" shrinkToFit="1"/>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2" fillId="2" borderId="4" xfId="0" applyFont="1" applyFill="1" applyBorder="1" applyAlignment="1">
      <alignment horizontal="left" vertical="center"/>
    </xf>
    <xf numFmtId="0" fontId="3" fillId="2" borderId="5" xfId="0" applyFont="1" applyFill="1" applyBorder="1" applyAlignment="1">
      <alignment horizontal="center" vertical="center"/>
    </xf>
    <xf numFmtId="0" fontId="3" fillId="0" borderId="0" xfId="0" applyFont="1" applyAlignment="1">
      <alignment horizontal="left" vertical="center" wrapText="1"/>
    </xf>
    <xf numFmtId="0" fontId="3" fillId="0" borderId="0" xfId="0" applyFont="1" applyAlignment="1">
      <alignment horizontal="left" vertical="center" wrapText="1"/>
    </xf>
    <xf numFmtId="0" fontId="0" fillId="3" borderId="0" xfId="0" applyFill="1"/>
    <xf numFmtId="0" fontId="5" fillId="0" borderId="4" xfId="0" applyFont="1" applyBorder="1" applyAlignment="1">
      <alignment horizontal="center" vertical="center" shrinkToFit="1"/>
    </xf>
    <xf numFmtId="0" fontId="5" fillId="3" borderId="4" xfId="0" applyFont="1" applyFill="1" applyBorder="1" applyAlignment="1">
      <alignment horizontal="center" vertical="center" shrinkToFit="1"/>
    </xf>
    <xf numFmtId="0" fontId="3" fillId="0" borderId="6" xfId="0" applyFont="1" applyBorder="1" applyAlignment="1">
      <alignment horizontal="left" vertical="center" shrinkToFit="1"/>
    </xf>
    <xf numFmtId="0" fontId="3" fillId="0" borderId="5" xfId="0" applyFont="1" applyBorder="1" applyAlignment="1">
      <alignment horizontal="left" vertical="center" shrinkToFit="1"/>
    </xf>
    <xf numFmtId="4" fontId="3" fillId="0" borderId="5" xfId="0" applyNumberFormat="1" applyFont="1" applyBorder="1" applyAlignment="1">
      <alignment horizontal="center" vertical="center" shrinkToFit="1"/>
    </xf>
    <xf numFmtId="4" fontId="3" fillId="0" borderId="7" xfId="0" applyNumberFormat="1" applyFont="1" applyBorder="1" applyAlignment="1">
      <alignment horizontal="center" vertical="center" shrinkToFit="1"/>
    </xf>
    <xf numFmtId="0" fontId="3" fillId="2" borderId="4" xfId="0" applyNumberFormat="1" applyFont="1" applyFill="1" applyBorder="1" applyAlignment="1">
      <alignment horizontal="center" vertical="center" shrinkToFit="1"/>
    </xf>
    <xf numFmtId="0" fontId="5" fillId="2" borderId="3" xfId="0" applyFont="1" applyFill="1" applyBorder="1" applyAlignment="1">
      <alignment horizontal="center" vertical="center" shrinkToFit="1"/>
    </xf>
    <xf numFmtId="0" fontId="5" fillId="2" borderId="4" xfId="0" applyFont="1" applyFill="1" applyBorder="1" applyAlignment="1">
      <alignment horizontal="center" vertical="center" shrinkToFit="1"/>
    </xf>
    <xf numFmtId="0" fontId="2" fillId="2" borderId="3" xfId="0" applyFont="1" applyFill="1" applyBorder="1" applyAlignment="1">
      <alignment horizontal="left" vertical="center" shrinkToFit="1"/>
    </xf>
    <xf numFmtId="0" fontId="2" fillId="2" borderId="4" xfId="0" applyFont="1" applyFill="1" applyBorder="1" applyAlignment="1">
      <alignment horizontal="left" vertical="center" shrinkToFit="1"/>
    </xf>
    <xf numFmtId="0" fontId="2" fillId="0" borderId="4" xfId="0" applyFont="1" applyBorder="1" applyAlignment="1">
      <alignment horizontal="left" vertical="center" shrinkToFit="1"/>
    </xf>
    <xf numFmtId="0" fontId="3" fillId="2" borderId="5" xfId="0" applyNumberFormat="1" applyFont="1" applyFill="1" applyBorder="1" applyAlignment="1">
      <alignment horizontal="center" vertical="center" shrinkToFit="1"/>
    </xf>
    <xf numFmtId="0" fontId="3" fillId="0" borderId="0" xfId="0" applyFont="1" applyAlignment="1">
      <alignment horizontal="left" vertical="center"/>
    </xf>
    <xf numFmtId="0" fontId="3" fillId="0" borderId="0" xfId="0" applyFont="1"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FF"/>
      <color rgb="00C0C0C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haredStrings" Target="sharedStrings.xml"/><Relationship Id="rId11" Type="http://schemas.openxmlformats.org/officeDocument/2006/relationships/styles" Target="styles.xml"/><Relationship Id="rId10"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1"/>
  <sheetViews>
    <sheetView tabSelected="1" zoomScaleSheetLayoutView="60" topLeftCell="A22" workbookViewId="0">
      <selection activeCell="A36" sqref="$A36:$XFD36"/>
    </sheetView>
  </sheetViews>
  <sheetFormatPr defaultColWidth="8.88181818181818" defaultRowHeight="12.5" outlineLevelCol="5"/>
  <cols>
    <col min="1" max="1" width="40.1363636363636" customWidth="1"/>
    <col min="2" max="2" width="5.42727272727273" customWidth="1"/>
    <col min="3" max="3" width="21.4272727272727" customWidth="1"/>
    <col min="4" max="4" width="40.1363636363636" customWidth="1"/>
    <col min="5" max="5" width="5.42727272727273" customWidth="1"/>
    <col min="6" max="6" width="21.4272727272727" customWidth="1"/>
    <col min="7" max="7" width="9.76363636363636"/>
  </cols>
  <sheetData>
    <row r="1" ht="18.5" spans="1:3">
      <c r="A1" s="1" t="s">
        <v>0</v>
      </c>
      <c r="C1" s="1" t="s">
        <v>0</v>
      </c>
    </row>
    <row r="2" ht="13" spans="6:6">
      <c r="F2" s="17" t="s">
        <v>1</v>
      </c>
    </row>
    <row r="3" ht="13" spans="1:6">
      <c r="A3" s="2" t="s">
        <v>2</v>
      </c>
      <c r="F3" s="17" t="s">
        <v>3</v>
      </c>
    </row>
    <row r="4" ht="15.4" customHeight="1" spans="1:6">
      <c r="A4" s="3" t="s">
        <v>4</v>
      </c>
      <c r="B4" s="4" t="s">
        <v>5</v>
      </c>
      <c r="C4" s="4" t="s">
        <v>5</v>
      </c>
      <c r="D4" s="4" t="s">
        <v>6</v>
      </c>
      <c r="E4" s="4" t="s">
        <v>5</v>
      </c>
      <c r="F4" s="4" t="s">
        <v>5</v>
      </c>
    </row>
    <row r="5" ht="15.4" customHeight="1" spans="1:6">
      <c r="A5" s="38" t="s">
        <v>7</v>
      </c>
      <c r="B5" s="7" t="s">
        <v>8</v>
      </c>
      <c r="C5" s="7" t="s">
        <v>9</v>
      </c>
      <c r="D5" s="7" t="s">
        <v>7</v>
      </c>
      <c r="E5" s="7" t="s">
        <v>8</v>
      </c>
      <c r="F5" s="7" t="s">
        <v>9</v>
      </c>
    </row>
    <row r="6" ht="15.4" customHeight="1" spans="1:6">
      <c r="A6" s="38" t="s">
        <v>10</v>
      </c>
      <c r="B6" s="7" t="s">
        <v>5</v>
      </c>
      <c r="C6" s="7" t="s">
        <v>11</v>
      </c>
      <c r="D6" s="7" t="s">
        <v>10</v>
      </c>
      <c r="E6" s="7" t="s">
        <v>5</v>
      </c>
      <c r="F6" s="7" t="s">
        <v>12</v>
      </c>
    </row>
    <row r="7" ht="15.4" customHeight="1" spans="1:6">
      <c r="A7" s="35" t="s">
        <v>13</v>
      </c>
      <c r="B7" s="63">
        <v>1</v>
      </c>
      <c r="C7" s="11">
        <v>292.41</v>
      </c>
      <c r="D7" s="36" t="s">
        <v>14</v>
      </c>
      <c r="E7" s="7" t="s">
        <v>15</v>
      </c>
      <c r="F7" s="11" t="s">
        <v>5</v>
      </c>
    </row>
    <row r="8" ht="15.4" customHeight="1" spans="1:6">
      <c r="A8" s="35" t="s">
        <v>16</v>
      </c>
      <c r="B8" s="63">
        <v>2</v>
      </c>
      <c r="C8" s="11" t="s">
        <v>5</v>
      </c>
      <c r="D8" s="36" t="s">
        <v>17</v>
      </c>
      <c r="E8" s="7" t="s">
        <v>18</v>
      </c>
      <c r="F8" s="11" t="s">
        <v>5</v>
      </c>
    </row>
    <row r="9" ht="15.4" customHeight="1" spans="1:6">
      <c r="A9" s="35" t="s">
        <v>19</v>
      </c>
      <c r="B9" s="63">
        <v>3</v>
      </c>
      <c r="C9" s="11" t="s">
        <v>5</v>
      </c>
      <c r="D9" s="36" t="s">
        <v>20</v>
      </c>
      <c r="E9" s="7" t="s">
        <v>21</v>
      </c>
      <c r="F9" s="11" t="s">
        <v>5</v>
      </c>
    </row>
    <row r="10" ht="15.4" customHeight="1" spans="1:6">
      <c r="A10" s="35" t="s">
        <v>22</v>
      </c>
      <c r="B10" s="63">
        <v>4</v>
      </c>
      <c r="C10" s="11" t="s">
        <v>5</v>
      </c>
      <c r="D10" s="36" t="s">
        <v>23</v>
      </c>
      <c r="E10" s="7" t="s">
        <v>24</v>
      </c>
      <c r="F10" s="11" t="s">
        <v>5</v>
      </c>
    </row>
    <row r="11" ht="15.4" customHeight="1" spans="1:6">
      <c r="A11" s="35" t="s">
        <v>25</v>
      </c>
      <c r="B11" s="63">
        <v>5</v>
      </c>
      <c r="C11" s="11" t="s">
        <v>5</v>
      </c>
      <c r="D11" s="36" t="s">
        <v>26</v>
      </c>
      <c r="E11" s="7" t="s">
        <v>27</v>
      </c>
      <c r="F11" s="11" t="s">
        <v>5</v>
      </c>
    </row>
    <row r="12" ht="15.4" customHeight="1" spans="1:6">
      <c r="A12" s="35" t="s">
        <v>28</v>
      </c>
      <c r="B12" s="63">
        <v>6</v>
      </c>
      <c r="C12" s="11" t="s">
        <v>5</v>
      </c>
      <c r="D12" s="36" t="s">
        <v>29</v>
      </c>
      <c r="E12" s="7" t="s">
        <v>30</v>
      </c>
      <c r="F12" s="11" t="s">
        <v>5</v>
      </c>
    </row>
    <row r="13" ht="15.4" customHeight="1" spans="1:6">
      <c r="A13" s="35" t="s">
        <v>31</v>
      </c>
      <c r="B13" s="63">
        <v>7</v>
      </c>
      <c r="C13" s="11" t="s">
        <v>5</v>
      </c>
      <c r="D13" s="36" t="s">
        <v>32</v>
      </c>
      <c r="E13" s="7" t="s">
        <v>33</v>
      </c>
      <c r="F13" s="11" t="s">
        <v>5</v>
      </c>
    </row>
    <row r="14" ht="15.4" customHeight="1" spans="1:6">
      <c r="A14" s="35" t="s">
        <v>34</v>
      </c>
      <c r="B14" s="63">
        <v>8</v>
      </c>
      <c r="C14" s="11">
        <v>389.15</v>
      </c>
      <c r="D14" s="36" t="s">
        <v>35</v>
      </c>
      <c r="E14" s="7" t="s">
        <v>36</v>
      </c>
      <c r="F14" s="11">
        <v>28.92</v>
      </c>
    </row>
    <row r="15" ht="15.4" customHeight="1" spans="1:6">
      <c r="A15" s="35" t="s">
        <v>5</v>
      </c>
      <c r="B15" s="63">
        <v>9</v>
      </c>
      <c r="C15" s="11" t="s">
        <v>5</v>
      </c>
      <c r="D15" s="36" t="s">
        <v>37</v>
      </c>
      <c r="E15" s="7" t="s">
        <v>38</v>
      </c>
      <c r="F15" s="11">
        <v>14.46</v>
      </c>
    </row>
    <row r="16" ht="15.4" customHeight="1" spans="1:6">
      <c r="A16" s="35" t="s">
        <v>5</v>
      </c>
      <c r="B16" s="63">
        <v>10</v>
      </c>
      <c r="C16" s="11" t="s">
        <v>5</v>
      </c>
      <c r="D16" s="36" t="s">
        <v>39</v>
      </c>
      <c r="E16" s="7" t="s">
        <v>40</v>
      </c>
      <c r="F16" s="11" t="s">
        <v>5</v>
      </c>
    </row>
    <row r="17" ht="15.4" customHeight="1" spans="1:6">
      <c r="A17" s="35" t="s">
        <v>5</v>
      </c>
      <c r="B17" s="63">
        <v>11</v>
      </c>
      <c r="C17" s="11" t="s">
        <v>5</v>
      </c>
      <c r="D17" s="36" t="s">
        <v>41</v>
      </c>
      <c r="E17" s="7" t="s">
        <v>42</v>
      </c>
      <c r="F17" s="11" t="s">
        <v>5</v>
      </c>
    </row>
    <row r="18" ht="15.4" customHeight="1" spans="1:6">
      <c r="A18" s="35" t="s">
        <v>5</v>
      </c>
      <c r="B18" s="63">
        <v>12</v>
      </c>
      <c r="C18" s="11" t="s">
        <v>5</v>
      </c>
      <c r="D18" s="36" t="s">
        <v>43</v>
      </c>
      <c r="E18" s="7" t="s">
        <v>44</v>
      </c>
      <c r="F18" s="11">
        <v>228.62</v>
      </c>
    </row>
    <row r="19" ht="15.4" customHeight="1" spans="1:6">
      <c r="A19" s="35" t="s">
        <v>5</v>
      </c>
      <c r="B19" s="63">
        <v>13</v>
      </c>
      <c r="C19" s="11" t="s">
        <v>5</v>
      </c>
      <c r="D19" s="36" t="s">
        <v>45</v>
      </c>
      <c r="E19" s="7" t="s">
        <v>46</v>
      </c>
      <c r="F19" s="11" t="s">
        <v>5</v>
      </c>
    </row>
    <row r="20" ht="15.4" customHeight="1" spans="1:6">
      <c r="A20" s="35" t="s">
        <v>5</v>
      </c>
      <c r="B20" s="63">
        <v>14</v>
      </c>
      <c r="C20" s="11" t="s">
        <v>5</v>
      </c>
      <c r="D20" s="36" t="s">
        <v>47</v>
      </c>
      <c r="E20" s="7" t="s">
        <v>48</v>
      </c>
      <c r="F20" s="11" t="s">
        <v>5</v>
      </c>
    </row>
    <row r="21" ht="15.4" customHeight="1" spans="1:6">
      <c r="A21" s="35" t="s">
        <v>5</v>
      </c>
      <c r="B21" s="63">
        <v>15</v>
      </c>
      <c r="C21" s="11" t="s">
        <v>5</v>
      </c>
      <c r="D21" s="36" t="s">
        <v>49</v>
      </c>
      <c r="E21" s="7" t="s">
        <v>50</v>
      </c>
      <c r="F21" s="11" t="s">
        <v>5</v>
      </c>
    </row>
    <row r="22" ht="15.4" customHeight="1" spans="1:6">
      <c r="A22" s="35" t="s">
        <v>5</v>
      </c>
      <c r="B22" s="63">
        <v>16</v>
      </c>
      <c r="C22" s="11" t="s">
        <v>5</v>
      </c>
      <c r="D22" s="36" t="s">
        <v>51</v>
      </c>
      <c r="E22" s="7" t="s">
        <v>52</v>
      </c>
      <c r="F22" s="11" t="s">
        <v>5</v>
      </c>
    </row>
    <row r="23" ht="15.4" customHeight="1" spans="1:6">
      <c r="A23" s="35" t="s">
        <v>5</v>
      </c>
      <c r="B23" s="63">
        <v>17</v>
      </c>
      <c r="C23" s="11" t="s">
        <v>5</v>
      </c>
      <c r="D23" s="36" t="s">
        <v>53</v>
      </c>
      <c r="E23" s="7" t="s">
        <v>54</v>
      </c>
      <c r="F23" s="11" t="s">
        <v>5</v>
      </c>
    </row>
    <row r="24" ht="15.4" customHeight="1" spans="1:6">
      <c r="A24" s="35" t="s">
        <v>5</v>
      </c>
      <c r="B24" s="63">
        <v>18</v>
      </c>
      <c r="C24" s="11" t="s">
        <v>5</v>
      </c>
      <c r="D24" s="36" t="s">
        <v>55</v>
      </c>
      <c r="E24" s="7" t="s">
        <v>56</v>
      </c>
      <c r="F24" s="11" t="s">
        <v>5</v>
      </c>
    </row>
    <row r="25" ht="15.4" customHeight="1" spans="1:6">
      <c r="A25" s="35" t="s">
        <v>5</v>
      </c>
      <c r="B25" s="63">
        <v>19</v>
      </c>
      <c r="C25" s="11" t="s">
        <v>5</v>
      </c>
      <c r="D25" s="36" t="s">
        <v>57</v>
      </c>
      <c r="E25" s="7" t="s">
        <v>58</v>
      </c>
      <c r="F25" s="11">
        <v>20.41</v>
      </c>
    </row>
    <row r="26" ht="15.4" customHeight="1" spans="1:6">
      <c r="A26" s="35" t="s">
        <v>5</v>
      </c>
      <c r="B26" s="63">
        <v>20</v>
      </c>
      <c r="C26" s="11" t="s">
        <v>5</v>
      </c>
      <c r="D26" s="36" t="s">
        <v>59</v>
      </c>
      <c r="E26" s="7" t="s">
        <v>60</v>
      </c>
      <c r="F26" s="11" t="s">
        <v>5</v>
      </c>
    </row>
    <row r="27" ht="15.4" customHeight="1" spans="1:6">
      <c r="A27" s="35" t="s">
        <v>5</v>
      </c>
      <c r="B27" s="63">
        <v>21</v>
      </c>
      <c r="C27" s="11" t="s">
        <v>5</v>
      </c>
      <c r="D27" s="36" t="s">
        <v>61</v>
      </c>
      <c r="E27" s="7" t="s">
        <v>62</v>
      </c>
      <c r="F27" s="11" t="s">
        <v>5</v>
      </c>
    </row>
    <row r="28" ht="15.4" customHeight="1" spans="1:6">
      <c r="A28" s="35" t="s">
        <v>5</v>
      </c>
      <c r="B28" s="63">
        <v>22</v>
      </c>
      <c r="C28" s="11" t="s">
        <v>5</v>
      </c>
      <c r="D28" s="36" t="s">
        <v>63</v>
      </c>
      <c r="E28" s="7" t="s">
        <v>64</v>
      </c>
      <c r="F28" s="11" t="s">
        <v>5</v>
      </c>
    </row>
    <row r="29" ht="15.4" customHeight="1" spans="1:6">
      <c r="A29" s="35" t="s">
        <v>5</v>
      </c>
      <c r="B29" s="63">
        <v>23</v>
      </c>
      <c r="C29" s="11" t="s">
        <v>5</v>
      </c>
      <c r="D29" s="36" t="s">
        <v>65</v>
      </c>
      <c r="E29" s="7" t="s">
        <v>66</v>
      </c>
      <c r="F29" s="11">
        <v>357.41</v>
      </c>
    </row>
    <row r="30" ht="15.4" customHeight="1" spans="1:6">
      <c r="A30" s="64" t="s">
        <v>5</v>
      </c>
      <c r="B30" s="63">
        <v>24</v>
      </c>
      <c r="C30" s="11" t="s">
        <v>5</v>
      </c>
      <c r="D30" s="36" t="s">
        <v>67</v>
      </c>
      <c r="E30" s="7" t="s">
        <v>68</v>
      </c>
      <c r="F30" s="11" t="s">
        <v>5</v>
      </c>
    </row>
    <row r="31" ht="15.4" customHeight="1" spans="1:6">
      <c r="A31" s="35" t="s">
        <v>5</v>
      </c>
      <c r="B31" s="63">
        <v>25</v>
      </c>
      <c r="C31" s="11" t="s">
        <v>5</v>
      </c>
      <c r="D31" s="36" t="s">
        <v>69</v>
      </c>
      <c r="E31" s="7" t="s">
        <v>70</v>
      </c>
      <c r="F31" s="11" t="s">
        <v>5</v>
      </c>
    </row>
    <row r="32" ht="15.4" customHeight="1" spans="1:6">
      <c r="A32" s="35" t="s">
        <v>5</v>
      </c>
      <c r="B32" s="63">
        <v>26</v>
      </c>
      <c r="C32" s="11" t="s">
        <v>5</v>
      </c>
      <c r="D32" s="36" t="s">
        <v>71</v>
      </c>
      <c r="E32" s="7" t="s">
        <v>72</v>
      </c>
      <c r="F32" s="11" t="s">
        <v>5</v>
      </c>
    </row>
    <row r="33" ht="15.4" customHeight="1" spans="1:6">
      <c r="A33" s="64" t="s">
        <v>73</v>
      </c>
      <c r="B33" s="63">
        <v>27</v>
      </c>
      <c r="C33" s="11">
        <v>681.56</v>
      </c>
      <c r="D33" s="65" t="s">
        <v>74</v>
      </c>
      <c r="E33" s="7" t="s">
        <v>75</v>
      </c>
      <c r="F33" s="11">
        <v>649.82</v>
      </c>
    </row>
    <row r="34" ht="15.4" customHeight="1" spans="1:6">
      <c r="A34" s="35" t="s">
        <v>76</v>
      </c>
      <c r="B34" s="63">
        <v>28</v>
      </c>
      <c r="C34" s="11" t="s">
        <v>5</v>
      </c>
      <c r="D34" s="36" t="s">
        <v>77</v>
      </c>
      <c r="E34" s="7" t="s">
        <v>78</v>
      </c>
      <c r="F34" s="11">
        <v>31.74</v>
      </c>
    </row>
    <row r="35" ht="15.4" customHeight="1" spans="1:6">
      <c r="A35" s="35" t="s">
        <v>79</v>
      </c>
      <c r="B35" s="63">
        <v>29</v>
      </c>
      <c r="C35" s="11" t="s">
        <v>5</v>
      </c>
      <c r="D35" s="36" t="s">
        <v>80</v>
      </c>
      <c r="E35" s="7" t="s">
        <v>81</v>
      </c>
      <c r="F35" s="11" t="s">
        <v>5</v>
      </c>
    </row>
    <row r="36" ht="15.4" customHeight="1" spans="1:6">
      <c r="A36" s="66" t="s">
        <v>5</v>
      </c>
      <c r="B36" s="63">
        <v>30</v>
      </c>
      <c r="C36" s="18" t="s">
        <v>5</v>
      </c>
      <c r="D36" s="67" t="s">
        <v>5</v>
      </c>
      <c r="E36" s="7" t="s">
        <v>82</v>
      </c>
      <c r="F36" s="68" t="s">
        <v>5</v>
      </c>
    </row>
    <row r="37" ht="15.4" customHeight="1" spans="1:6">
      <c r="A37" s="64" t="s">
        <v>83</v>
      </c>
      <c r="B37" s="69">
        <v>31</v>
      </c>
      <c r="C37" s="11">
        <v>681.56</v>
      </c>
      <c r="D37" s="65" t="s">
        <v>83</v>
      </c>
      <c r="E37" s="7" t="s">
        <v>84</v>
      </c>
      <c r="F37" s="11">
        <v>681.56</v>
      </c>
    </row>
    <row r="38" ht="17.7" customHeight="1" spans="1:6">
      <c r="A38" s="70" t="s">
        <v>85</v>
      </c>
      <c r="B38" s="71" t="s">
        <v>5</v>
      </c>
      <c r="C38" s="71" t="s">
        <v>5</v>
      </c>
      <c r="D38" s="71" t="s">
        <v>5</v>
      </c>
      <c r="E38" s="71" t="s">
        <v>5</v>
      </c>
      <c r="F38" s="71" t="s">
        <v>5</v>
      </c>
    </row>
    <row r="39" ht="19.25" customHeight="1" spans="1:6">
      <c r="A39" s="70" t="s">
        <v>86</v>
      </c>
      <c r="B39" s="71" t="s">
        <v>5</v>
      </c>
      <c r="C39" s="71" t="s">
        <v>5</v>
      </c>
      <c r="D39" s="71" t="s">
        <v>5</v>
      </c>
      <c r="E39" s="71" t="s">
        <v>5</v>
      </c>
      <c r="F39" s="71" t="s">
        <v>5</v>
      </c>
    </row>
    <row r="41" ht="13" spans="3:3">
      <c r="C41" s="34" t="s">
        <v>87</v>
      </c>
    </row>
  </sheetData>
  <mergeCells count="19">
    <mergeCell ref="A1:F1"/>
    <mergeCell ref="A4:C4"/>
    <mergeCell ref="A4:C4"/>
    <mergeCell ref="A4:C4"/>
    <mergeCell ref="D4:F4"/>
    <mergeCell ref="D4:F4"/>
    <mergeCell ref="D4:F4"/>
    <mergeCell ref="A38:F38"/>
    <mergeCell ref="A38:F38"/>
    <mergeCell ref="A38:F38"/>
    <mergeCell ref="A38:F38"/>
    <mergeCell ref="A38:F38"/>
    <mergeCell ref="A38:F38"/>
    <mergeCell ref="A39:F39"/>
    <mergeCell ref="A39:F39"/>
    <mergeCell ref="A39:F39"/>
    <mergeCell ref="A39:F39"/>
    <mergeCell ref="A39:F39"/>
    <mergeCell ref="A39:F39"/>
  </mergeCells>
  <pageMargins left="0.75" right="0.75" top="1" bottom="1" header="0.5" footer="0.5"/>
  <pageSetup paperSize="9" orientation="portrait" horizontalDpi="600" verticalDpi="6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9"/>
  <sheetViews>
    <sheetView zoomScaleSheetLayoutView="60" workbookViewId="0">
      <selection activeCell="G34" sqref="G34"/>
    </sheetView>
  </sheetViews>
  <sheetFormatPr defaultColWidth="8.88181818181818" defaultRowHeight="12.5"/>
  <cols>
    <col min="1" max="1" width="4" customWidth="1"/>
    <col min="2" max="2" width="3.28181818181818" customWidth="1"/>
    <col min="3" max="3" width="6.57272727272727" customWidth="1"/>
    <col min="4" max="4" width="37.4272727272727" customWidth="1"/>
    <col min="5" max="6" width="17.1363636363636" customWidth="1"/>
    <col min="7" max="7" width="12.7090909090909" customWidth="1"/>
    <col min="8" max="8" width="17.1363636363636" customWidth="1"/>
    <col min="9" max="9" width="16.4272727272727" customWidth="1"/>
    <col min="10" max="10" width="15.8454545454545" customWidth="1"/>
    <col min="11" max="11" width="13" customWidth="1"/>
    <col min="12" max="12" width="9.76363636363636"/>
  </cols>
  <sheetData>
    <row r="1" ht="18.5" spans="1:6">
      <c r="A1" s="1" t="s">
        <v>88</v>
      </c>
      <c r="F1" s="1" t="s">
        <v>88</v>
      </c>
    </row>
    <row r="2" ht="13" spans="11:11">
      <c r="K2" s="17" t="s">
        <v>89</v>
      </c>
    </row>
    <row r="3" ht="13" spans="1:11">
      <c r="A3" s="2" t="s">
        <v>2</v>
      </c>
      <c r="K3" s="17" t="s">
        <v>3</v>
      </c>
    </row>
    <row r="4" ht="15.4" customHeight="1" spans="1:11">
      <c r="A4" s="3" t="s">
        <v>7</v>
      </c>
      <c r="B4" s="4" t="s">
        <v>5</v>
      </c>
      <c r="C4" s="4" t="s">
        <v>5</v>
      </c>
      <c r="D4" s="4" t="s">
        <v>90</v>
      </c>
      <c r="E4" s="22" t="s">
        <v>73</v>
      </c>
      <c r="F4" s="22" t="s">
        <v>91</v>
      </c>
      <c r="G4" s="22" t="s">
        <v>92</v>
      </c>
      <c r="H4" s="22" t="s">
        <v>93</v>
      </c>
      <c r="I4" s="22" t="s">
        <v>94</v>
      </c>
      <c r="J4" s="22" t="s">
        <v>95</v>
      </c>
      <c r="K4" s="22" t="s">
        <v>96</v>
      </c>
    </row>
    <row r="5" ht="15.4" customHeight="1" spans="1:11">
      <c r="A5" s="5" t="s">
        <v>97</v>
      </c>
      <c r="B5" s="6" t="s">
        <v>5</v>
      </c>
      <c r="C5" s="6" t="s">
        <v>5</v>
      </c>
      <c r="D5" s="7" t="s">
        <v>90</v>
      </c>
      <c r="E5" s="6" t="s">
        <v>5</v>
      </c>
      <c r="F5" s="6" t="s">
        <v>5</v>
      </c>
      <c r="G5" s="6" t="s">
        <v>5</v>
      </c>
      <c r="H5" s="6" t="s">
        <v>5</v>
      </c>
      <c r="I5" s="6" t="s">
        <v>5</v>
      </c>
      <c r="J5" s="6" t="s">
        <v>5</v>
      </c>
      <c r="K5" s="6" t="s">
        <v>98</v>
      </c>
    </row>
    <row r="6" ht="15.4" customHeight="1" spans="1:11">
      <c r="A6" s="5" t="s">
        <v>5</v>
      </c>
      <c r="B6" s="6" t="s">
        <v>5</v>
      </c>
      <c r="C6" s="6" t="s">
        <v>5</v>
      </c>
      <c r="D6" s="7" t="s">
        <v>5</v>
      </c>
      <c r="E6" s="6" t="s">
        <v>5</v>
      </c>
      <c r="F6" s="6" t="s">
        <v>5</v>
      </c>
      <c r="G6" s="6" t="s">
        <v>5</v>
      </c>
      <c r="H6" s="6" t="s">
        <v>5</v>
      </c>
      <c r="I6" s="6" t="s">
        <v>5</v>
      </c>
      <c r="J6" s="6" t="s">
        <v>5</v>
      </c>
      <c r="K6" s="6" t="s">
        <v>5</v>
      </c>
    </row>
    <row r="7" ht="15.4" customHeight="1" spans="1:11">
      <c r="A7" s="5" t="s">
        <v>5</v>
      </c>
      <c r="B7" s="6" t="s">
        <v>5</v>
      </c>
      <c r="C7" s="6" t="s">
        <v>5</v>
      </c>
      <c r="D7" s="7" t="s">
        <v>5</v>
      </c>
      <c r="E7" s="6" t="s">
        <v>5</v>
      </c>
      <c r="F7" s="6" t="s">
        <v>5</v>
      </c>
      <c r="G7" s="6" t="s">
        <v>5</v>
      </c>
      <c r="H7" s="6" t="s">
        <v>5</v>
      </c>
      <c r="I7" s="6" t="s">
        <v>5</v>
      </c>
      <c r="J7" s="6" t="s">
        <v>5</v>
      </c>
      <c r="K7" s="6" t="s">
        <v>5</v>
      </c>
    </row>
    <row r="8" ht="15.4" customHeight="1" spans="1:11">
      <c r="A8" s="38" t="s">
        <v>10</v>
      </c>
      <c r="B8" s="7" t="s">
        <v>99</v>
      </c>
      <c r="C8" s="7" t="s">
        <v>100</v>
      </c>
      <c r="D8" s="7" t="s">
        <v>10</v>
      </c>
      <c r="E8" s="6" t="s">
        <v>11</v>
      </c>
      <c r="F8" s="6" t="s">
        <v>12</v>
      </c>
      <c r="G8" s="6" t="s">
        <v>101</v>
      </c>
      <c r="H8" s="6" t="s">
        <v>102</v>
      </c>
      <c r="I8" s="6" t="s">
        <v>103</v>
      </c>
      <c r="J8" s="6" t="s">
        <v>104</v>
      </c>
      <c r="K8" s="6" t="s">
        <v>105</v>
      </c>
    </row>
    <row r="9" ht="15.4" customHeight="1" spans="1:11">
      <c r="A9" s="38" t="s">
        <v>106</v>
      </c>
      <c r="B9" s="7" t="s">
        <v>5</v>
      </c>
      <c r="C9" s="7" t="s">
        <v>5</v>
      </c>
      <c r="D9" s="7" t="s">
        <v>106</v>
      </c>
      <c r="E9" s="40">
        <f>6815649.34/10000</f>
        <v>681.564934</v>
      </c>
      <c r="F9" s="40">
        <f>2924095.81/10000</f>
        <v>292.409581</v>
      </c>
      <c r="G9" s="57" t="s">
        <v>5</v>
      </c>
      <c r="H9" s="57" t="s">
        <v>5</v>
      </c>
      <c r="I9" s="57" t="s">
        <v>5</v>
      </c>
      <c r="J9" s="57" t="s">
        <v>5</v>
      </c>
      <c r="K9" s="62">
        <v>389.15</v>
      </c>
    </row>
    <row r="10" ht="15.4" customHeight="1" spans="1:11">
      <c r="A10" s="28" t="s">
        <v>107</v>
      </c>
      <c r="B10" s="29"/>
      <c r="C10" s="29" t="s">
        <v>5</v>
      </c>
      <c r="D10" s="29" t="s">
        <v>108</v>
      </c>
      <c r="E10" s="40">
        <f>289198.56/10000</f>
        <v>28.919856</v>
      </c>
      <c r="F10" s="40">
        <v>28.92</v>
      </c>
      <c r="G10" s="57"/>
      <c r="H10" s="57"/>
      <c r="I10" s="57"/>
      <c r="J10" s="57"/>
      <c r="K10" s="62">
        <v>0</v>
      </c>
    </row>
    <row r="11" ht="15.4" customHeight="1" spans="1:11">
      <c r="A11" s="28" t="s">
        <v>109</v>
      </c>
      <c r="B11" s="29"/>
      <c r="C11" s="29" t="s">
        <v>5</v>
      </c>
      <c r="D11" s="29" t="s">
        <v>110</v>
      </c>
      <c r="E11" s="40">
        <f>272186.88/10000</f>
        <v>27.218688</v>
      </c>
      <c r="F11" s="40">
        <v>27.22</v>
      </c>
      <c r="G11" s="57"/>
      <c r="H11" s="57"/>
      <c r="I11" s="57"/>
      <c r="J11" s="57"/>
      <c r="K11" s="62">
        <v>0</v>
      </c>
    </row>
    <row r="12" ht="15.4" customHeight="1" spans="1:11">
      <c r="A12" s="28" t="s">
        <v>111</v>
      </c>
      <c r="B12" s="29"/>
      <c r="C12" s="29" t="s">
        <v>5</v>
      </c>
      <c r="D12" s="29" t="s">
        <v>112</v>
      </c>
      <c r="E12" s="40">
        <f>272186.88/10000</f>
        <v>27.218688</v>
      </c>
      <c r="F12" s="40">
        <v>27.22</v>
      </c>
      <c r="G12" s="57"/>
      <c r="H12" s="57"/>
      <c r="I12" s="57"/>
      <c r="J12" s="57"/>
      <c r="K12" s="62">
        <v>0</v>
      </c>
    </row>
    <row r="13" ht="15.4" customHeight="1" spans="1:11">
      <c r="A13" s="28" t="s">
        <v>113</v>
      </c>
      <c r="B13" s="29"/>
      <c r="C13" s="29" t="s">
        <v>5</v>
      </c>
      <c r="D13" s="29" t="s">
        <v>114</v>
      </c>
      <c r="E13" s="40">
        <f>17011.68/10000</f>
        <v>1.701168</v>
      </c>
      <c r="F13" s="40">
        <f>17011.68/10000</f>
        <v>1.701168</v>
      </c>
      <c r="G13" s="57"/>
      <c r="H13" s="57"/>
      <c r="I13" s="57"/>
      <c r="J13" s="57"/>
      <c r="K13" s="62">
        <v>0</v>
      </c>
    </row>
    <row r="14" ht="15.4" customHeight="1" spans="1:11">
      <c r="A14" s="28" t="s">
        <v>115</v>
      </c>
      <c r="B14" s="29"/>
      <c r="C14" s="29" t="s">
        <v>5</v>
      </c>
      <c r="D14" s="29" t="s">
        <v>116</v>
      </c>
      <c r="E14" s="40">
        <f>17011.68/10000</f>
        <v>1.701168</v>
      </c>
      <c r="F14" s="40">
        <f>17011.681/10000</f>
        <v>1.7011681</v>
      </c>
      <c r="G14" s="57"/>
      <c r="H14" s="57"/>
      <c r="I14" s="57"/>
      <c r="J14" s="57"/>
      <c r="K14" s="62">
        <v>0</v>
      </c>
    </row>
    <row r="15" ht="15.4" customHeight="1" spans="1:11">
      <c r="A15" s="28" t="s">
        <v>117</v>
      </c>
      <c r="B15" s="29"/>
      <c r="C15" s="29" t="s">
        <v>5</v>
      </c>
      <c r="D15" s="29" t="s">
        <v>118</v>
      </c>
      <c r="E15" s="40">
        <f>144599.28/10000</f>
        <v>14.459928</v>
      </c>
      <c r="F15" s="40">
        <f>144599.28/10000</f>
        <v>14.459928</v>
      </c>
      <c r="G15" s="20" t="s">
        <v>5</v>
      </c>
      <c r="H15" s="20" t="s">
        <v>5</v>
      </c>
      <c r="I15" s="20" t="s">
        <v>5</v>
      </c>
      <c r="J15" s="20" t="s">
        <v>5</v>
      </c>
      <c r="K15" s="62">
        <v>0</v>
      </c>
    </row>
    <row r="16" ht="15.4" customHeight="1" spans="1:11">
      <c r="A16" s="28" t="s">
        <v>119</v>
      </c>
      <c r="B16" s="29"/>
      <c r="C16" s="29" t="s">
        <v>5</v>
      </c>
      <c r="D16" s="29" t="s">
        <v>120</v>
      </c>
      <c r="E16" s="40">
        <f>144599.28/10000</f>
        <v>14.459928</v>
      </c>
      <c r="F16" s="40">
        <f>E16</f>
        <v>14.459928</v>
      </c>
      <c r="G16" s="20" t="s">
        <v>5</v>
      </c>
      <c r="H16" s="20" t="s">
        <v>5</v>
      </c>
      <c r="I16" s="20" t="s">
        <v>5</v>
      </c>
      <c r="J16" s="20" t="s">
        <v>5</v>
      </c>
      <c r="K16" s="62">
        <v>0</v>
      </c>
    </row>
    <row r="17" ht="15.4" customHeight="1" spans="1:11">
      <c r="A17" s="28" t="s">
        <v>121</v>
      </c>
      <c r="B17" s="29"/>
      <c r="C17" s="29" t="s">
        <v>5</v>
      </c>
      <c r="D17" s="29" t="s">
        <v>122</v>
      </c>
      <c r="E17" s="40">
        <f>144599.28/10000</f>
        <v>14.459928</v>
      </c>
      <c r="F17" s="40">
        <f t="shared" ref="F17:F26" si="0">E17</f>
        <v>14.459928</v>
      </c>
      <c r="G17" s="20"/>
      <c r="H17" s="20"/>
      <c r="I17" s="20"/>
      <c r="J17" s="20"/>
      <c r="K17" s="62">
        <v>0</v>
      </c>
    </row>
    <row r="18" ht="15.4" customHeight="1" spans="1:11">
      <c r="A18" s="28" t="s">
        <v>123</v>
      </c>
      <c r="B18" s="29"/>
      <c r="C18" s="29" t="s">
        <v>5</v>
      </c>
      <c r="D18" s="29" t="s">
        <v>124</v>
      </c>
      <c r="E18" s="40">
        <f>2286157.81/10000</f>
        <v>228.615781</v>
      </c>
      <c r="F18" s="40">
        <f t="shared" si="0"/>
        <v>228.615781</v>
      </c>
      <c r="G18" s="20"/>
      <c r="H18" s="20"/>
      <c r="I18" s="20"/>
      <c r="J18" s="20"/>
      <c r="K18" s="62">
        <v>0</v>
      </c>
    </row>
    <row r="19" ht="15.4" customHeight="1" spans="1:11">
      <c r="A19" s="28" t="s">
        <v>125</v>
      </c>
      <c r="B19" s="29"/>
      <c r="C19" s="29" t="s">
        <v>5</v>
      </c>
      <c r="D19" s="29" t="s">
        <v>126</v>
      </c>
      <c r="E19" s="40">
        <f>2286157.81/10000</f>
        <v>228.615781</v>
      </c>
      <c r="F19" s="40">
        <f t="shared" si="0"/>
        <v>228.615781</v>
      </c>
      <c r="G19" s="20"/>
      <c r="H19" s="20"/>
      <c r="I19" s="20"/>
      <c r="J19" s="20"/>
      <c r="K19" s="62">
        <v>0</v>
      </c>
    </row>
    <row r="20" ht="15.4" customHeight="1" spans="1:11">
      <c r="A20" s="28" t="s">
        <v>127</v>
      </c>
      <c r="B20" s="29"/>
      <c r="C20" s="29" t="s">
        <v>5</v>
      </c>
      <c r="D20" s="29" t="s">
        <v>128</v>
      </c>
      <c r="E20" s="40">
        <f>2286157.81/10000</f>
        <v>228.615781</v>
      </c>
      <c r="F20" s="40">
        <f t="shared" si="0"/>
        <v>228.615781</v>
      </c>
      <c r="G20" s="20"/>
      <c r="H20" s="20"/>
      <c r="I20" s="20"/>
      <c r="J20" s="20"/>
      <c r="K20" s="62">
        <v>0</v>
      </c>
    </row>
    <row r="21" ht="15.4" customHeight="1" spans="1:11">
      <c r="A21" s="28" t="s">
        <v>129</v>
      </c>
      <c r="B21" s="29"/>
      <c r="C21" s="29" t="s">
        <v>5</v>
      </c>
      <c r="D21" s="29" t="s">
        <v>130</v>
      </c>
      <c r="E21" s="40">
        <f>204140.16/10000</f>
        <v>20.414016</v>
      </c>
      <c r="F21" s="40">
        <f t="shared" si="0"/>
        <v>20.414016</v>
      </c>
      <c r="G21" s="20" t="s">
        <v>5</v>
      </c>
      <c r="H21" s="20" t="s">
        <v>5</v>
      </c>
      <c r="I21" s="20" t="s">
        <v>5</v>
      </c>
      <c r="J21" s="20" t="s">
        <v>5</v>
      </c>
      <c r="K21" s="62">
        <v>0</v>
      </c>
    </row>
    <row r="22" ht="15.4" customHeight="1" spans="1:11">
      <c r="A22" s="28" t="s">
        <v>131</v>
      </c>
      <c r="B22" s="29"/>
      <c r="C22" s="29" t="s">
        <v>5</v>
      </c>
      <c r="D22" s="29" t="s">
        <v>132</v>
      </c>
      <c r="E22" s="40">
        <f>204140.16/10000</f>
        <v>20.414016</v>
      </c>
      <c r="F22" s="40">
        <f t="shared" si="0"/>
        <v>20.414016</v>
      </c>
      <c r="G22" s="20" t="s">
        <v>5</v>
      </c>
      <c r="H22" s="20" t="s">
        <v>5</v>
      </c>
      <c r="I22" s="20" t="s">
        <v>5</v>
      </c>
      <c r="J22" s="20" t="s">
        <v>5</v>
      </c>
      <c r="K22" s="62">
        <v>0</v>
      </c>
    </row>
    <row r="23" ht="15.4" customHeight="1" spans="1:11">
      <c r="A23" s="28" t="s">
        <v>133</v>
      </c>
      <c r="B23" s="29"/>
      <c r="C23" s="29" t="s">
        <v>5</v>
      </c>
      <c r="D23" s="29" t="s">
        <v>134</v>
      </c>
      <c r="E23" s="40">
        <f>204140.16/10000</f>
        <v>20.414016</v>
      </c>
      <c r="F23" s="40">
        <f t="shared" si="0"/>
        <v>20.414016</v>
      </c>
      <c r="G23" s="20" t="s">
        <v>5</v>
      </c>
      <c r="H23" s="20" t="s">
        <v>5</v>
      </c>
      <c r="I23" s="20" t="s">
        <v>5</v>
      </c>
      <c r="J23" s="20" t="s">
        <v>5</v>
      </c>
      <c r="K23" s="62">
        <v>0</v>
      </c>
    </row>
    <row r="24" ht="15.4" customHeight="1" spans="1:11">
      <c r="A24" s="28" t="s">
        <v>135</v>
      </c>
      <c r="B24" s="29"/>
      <c r="C24" s="29" t="s">
        <v>5</v>
      </c>
      <c r="D24" s="29" t="s">
        <v>136</v>
      </c>
      <c r="E24" s="40">
        <f>3891553.53/10000</f>
        <v>389.155353</v>
      </c>
      <c r="F24" s="40">
        <v>0</v>
      </c>
      <c r="G24" s="20"/>
      <c r="H24" s="20"/>
      <c r="I24" s="20"/>
      <c r="J24" s="20"/>
      <c r="K24" s="62">
        <v>389.15</v>
      </c>
    </row>
    <row r="25" ht="15.4" customHeight="1" spans="1:11">
      <c r="A25" s="28" t="s">
        <v>137</v>
      </c>
      <c r="B25" s="29"/>
      <c r="C25" s="29" t="s">
        <v>5</v>
      </c>
      <c r="D25" s="29" t="s">
        <v>136</v>
      </c>
      <c r="E25" s="40">
        <f>3891553.53/10000</f>
        <v>389.155353</v>
      </c>
      <c r="F25" s="40">
        <v>0</v>
      </c>
      <c r="G25" s="20"/>
      <c r="H25" s="20"/>
      <c r="I25" s="20"/>
      <c r="J25" s="20"/>
      <c r="K25" s="62">
        <v>389.15</v>
      </c>
    </row>
    <row r="26" ht="15.4" customHeight="1" spans="1:11">
      <c r="A26" s="59" t="s">
        <v>138</v>
      </c>
      <c r="B26" s="60"/>
      <c r="C26" s="60" t="s">
        <v>5</v>
      </c>
      <c r="D26" s="60" t="s">
        <v>139</v>
      </c>
      <c r="E26" s="61">
        <f>3891553.53/10000</f>
        <v>389.155353</v>
      </c>
      <c r="F26" s="40">
        <v>0</v>
      </c>
      <c r="G26" s="20"/>
      <c r="H26" s="20"/>
      <c r="I26" s="20"/>
      <c r="J26" s="20"/>
      <c r="K26" s="62">
        <v>389.15</v>
      </c>
    </row>
    <row r="27" ht="15.4" customHeight="1" spans="1:11">
      <c r="A27" s="30" t="s">
        <v>140</v>
      </c>
      <c r="B27" s="31" t="s">
        <v>5</v>
      </c>
      <c r="C27" s="31" t="s">
        <v>5</v>
      </c>
      <c r="D27" s="31" t="s">
        <v>5</v>
      </c>
      <c r="E27" s="31" t="s">
        <v>5</v>
      </c>
      <c r="F27" s="31" t="s">
        <v>5</v>
      </c>
      <c r="G27" s="31" t="s">
        <v>5</v>
      </c>
      <c r="H27" s="31" t="s">
        <v>5</v>
      </c>
      <c r="I27" s="31" t="s">
        <v>5</v>
      </c>
      <c r="J27" s="31" t="s">
        <v>5</v>
      </c>
      <c r="K27" s="31" t="s">
        <v>5</v>
      </c>
    </row>
    <row r="29" ht="13" spans="6:6">
      <c r="F29" s="34" t="s">
        <v>141</v>
      </c>
    </row>
  </sheetData>
  <mergeCells count="81">
    <mergeCell ref="A1:K1"/>
    <mergeCell ref="A4:D4"/>
    <mergeCell ref="A4:D4"/>
    <mergeCell ref="A4:D4"/>
    <mergeCell ref="A4:D4"/>
    <mergeCell ref="A8:D8"/>
    <mergeCell ref="A8:D8"/>
    <mergeCell ref="A8:D8"/>
    <mergeCell ref="A8:D8"/>
    <mergeCell ref="A9:D9"/>
    <mergeCell ref="A9:D9"/>
    <mergeCell ref="A9:D9"/>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K27"/>
    <mergeCell ref="A27:K27"/>
    <mergeCell ref="A27:K27"/>
    <mergeCell ref="A27:K27"/>
    <mergeCell ref="A27:K27"/>
    <mergeCell ref="A27:K27"/>
    <mergeCell ref="A27:K27"/>
    <mergeCell ref="A27:K27"/>
    <mergeCell ref="A27:K27"/>
    <mergeCell ref="A27:K27"/>
    <mergeCell ref="A27:K27"/>
    <mergeCell ref="D5:D7"/>
    <mergeCell ref="D5:D7"/>
    <mergeCell ref="D5:D7"/>
    <mergeCell ref="E4:E7"/>
    <mergeCell ref="E4:E7"/>
    <mergeCell ref="E4:E7"/>
    <mergeCell ref="E4:E7"/>
    <mergeCell ref="F4:F7"/>
    <mergeCell ref="F4:F7"/>
    <mergeCell ref="F4:F7"/>
    <mergeCell ref="F4:F7"/>
    <mergeCell ref="G4:G7"/>
    <mergeCell ref="G4:G7"/>
    <mergeCell ref="G4:G7"/>
    <mergeCell ref="G4:G7"/>
    <mergeCell ref="H4:H7"/>
    <mergeCell ref="H4:H7"/>
    <mergeCell ref="H4:H7"/>
    <mergeCell ref="H4:H7"/>
    <mergeCell ref="I4:I7"/>
    <mergeCell ref="I4:I7"/>
    <mergeCell ref="I4:I7"/>
    <mergeCell ref="I4:I7"/>
    <mergeCell ref="J4:J7"/>
    <mergeCell ref="J4:J7"/>
    <mergeCell ref="J4:J7"/>
    <mergeCell ref="J4:J7"/>
    <mergeCell ref="K4:K7"/>
    <mergeCell ref="K4:K7"/>
    <mergeCell ref="K4:K7"/>
    <mergeCell ref="K4:K7"/>
    <mergeCell ref="A5:C7"/>
    <mergeCell ref="A5:C7"/>
    <mergeCell ref="A5:C7"/>
    <mergeCell ref="A5:C7"/>
    <mergeCell ref="A5:C7"/>
    <mergeCell ref="A5:C7"/>
    <mergeCell ref="A5:C7"/>
    <mergeCell ref="A5:C7"/>
    <mergeCell ref="A5:C7"/>
  </mergeCells>
  <pageMargins left="0.75" right="0.75" top="1" bottom="1" header="0.5" footer="0.5"/>
  <pageSetup paperSize="9" orientation="portrait" horizontalDpi="600" verticalDpi="600"/>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9"/>
  <sheetViews>
    <sheetView zoomScaleSheetLayoutView="60" workbookViewId="0">
      <selection activeCell="N23" sqref="N23"/>
    </sheetView>
  </sheetViews>
  <sheetFormatPr defaultColWidth="8.88181818181818" defaultRowHeight="12.5"/>
  <cols>
    <col min="1" max="1" width="3.13636363636364" customWidth="1"/>
    <col min="2" max="2" width="4.28181818181818" customWidth="1"/>
    <col min="3" max="3" width="3.57272727272727" customWidth="1"/>
    <col min="4" max="4" width="37.4272727272727" customWidth="1"/>
    <col min="5" max="10" width="17.1363636363636" customWidth="1"/>
    <col min="11" max="11" width="9.76363636363636"/>
  </cols>
  <sheetData>
    <row r="1" ht="18.5" spans="1:6">
      <c r="A1" s="1" t="s">
        <v>142</v>
      </c>
      <c r="F1" s="1" t="s">
        <v>142</v>
      </c>
    </row>
    <row r="2" ht="13" spans="10:10">
      <c r="J2" s="17" t="s">
        <v>143</v>
      </c>
    </row>
    <row r="3" ht="13" spans="1:10">
      <c r="A3" s="2" t="s">
        <v>2</v>
      </c>
      <c r="J3" s="17" t="s">
        <v>3</v>
      </c>
    </row>
    <row r="4" ht="15.4" customHeight="1" spans="1:10">
      <c r="A4" s="3" t="s">
        <v>7</v>
      </c>
      <c r="B4" s="4" t="s">
        <v>5</v>
      </c>
      <c r="C4" s="4" t="s">
        <v>5</v>
      </c>
      <c r="D4" s="4" t="s">
        <v>90</v>
      </c>
      <c r="E4" s="22" t="s">
        <v>74</v>
      </c>
      <c r="F4" s="22" t="s">
        <v>144</v>
      </c>
      <c r="G4" s="22" t="s">
        <v>145</v>
      </c>
      <c r="H4" s="22" t="s">
        <v>146</v>
      </c>
      <c r="I4" s="22" t="s">
        <v>147</v>
      </c>
      <c r="J4" s="22" t="s">
        <v>148</v>
      </c>
    </row>
    <row r="5" ht="15.4" customHeight="1" spans="1:10">
      <c r="A5" s="5" t="s">
        <v>97</v>
      </c>
      <c r="B5" s="6" t="s">
        <v>5</v>
      </c>
      <c r="C5" s="6" t="s">
        <v>5</v>
      </c>
      <c r="D5" s="7" t="s">
        <v>90</v>
      </c>
      <c r="E5" s="6" t="s">
        <v>5</v>
      </c>
      <c r="F5" s="6" t="s">
        <v>5</v>
      </c>
      <c r="G5" s="6" t="s">
        <v>5</v>
      </c>
      <c r="H5" s="6" t="s">
        <v>5</v>
      </c>
      <c r="I5" s="6" t="s">
        <v>5</v>
      </c>
      <c r="J5" s="6" t="s">
        <v>5</v>
      </c>
    </row>
    <row r="6" ht="15.4" customHeight="1" spans="1:10">
      <c r="A6" s="5" t="s">
        <v>5</v>
      </c>
      <c r="B6" s="6" t="s">
        <v>5</v>
      </c>
      <c r="C6" s="6" t="s">
        <v>5</v>
      </c>
      <c r="D6" s="7" t="s">
        <v>5</v>
      </c>
      <c r="E6" s="6" t="s">
        <v>5</v>
      </c>
      <c r="F6" s="6" t="s">
        <v>5</v>
      </c>
      <c r="G6" s="6" t="s">
        <v>5</v>
      </c>
      <c r="H6" s="6" t="s">
        <v>5</v>
      </c>
      <c r="I6" s="6" t="s">
        <v>5</v>
      </c>
      <c r="J6" s="6" t="s">
        <v>5</v>
      </c>
    </row>
    <row r="7" ht="15.4" customHeight="1" spans="1:10">
      <c r="A7" s="5" t="s">
        <v>5</v>
      </c>
      <c r="B7" s="6" t="s">
        <v>5</v>
      </c>
      <c r="C7" s="6" t="s">
        <v>5</v>
      </c>
      <c r="D7" s="7" t="s">
        <v>5</v>
      </c>
      <c r="E7" s="6" t="s">
        <v>5</v>
      </c>
      <c r="F7" s="6" t="s">
        <v>5</v>
      </c>
      <c r="G7" s="6" t="s">
        <v>5</v>
      </c>
      <c r="H7" s="6" t="s">
        <v>5</v>
      </c>
      <c r="I7" s="6" t="s">
        <v>5</v>
      </c>
      <c r="J7" s="6" t="s">
        <v>5</v>
      </c>
    </row>
    <row r="8" ht="15.4" customHeight="1" spans="1:10">
      <c r="A8" s="38" t="s">
        <v>10</v>
      </c>
      <c r="B8" s="7" t="s">
        <v>99</v>
      </c>
      <c r="C8" s="7" t="s">
        <v>100</v>
      </c>
      <c r="D8" s="7" t="s">
        <v>10</v>
      </c>
      <c r="E8" s="6" t="s">
        <v>11</v>
      </c>
      <c r="F8" s="6" t="s">
        <v>12</v>
      </c>
      <c r="G8" s="6" t="s">
        <v>101</v>
      </c>
      <c r="H8" s="6" t="s">
        <v>102</v>
      </c>
      <c r="I8" s="6" t="s">
        <v>103</v>
      </c>
      <c r="J8" s="6" t="s">
        <v>104</v>
      </c>
    </row>
    <row r="9" ht="15.4" customHeight="1" spans="1:10">
      <c r="A9" s="38" t="s">
        <v>106</v>
      </c>
      <c r="B9" s="7" t="s">
        <v>5</v>
      </c>
      <c r="C9" s="7" t="s">
        <v>5</v>
      </c>
      <c r="D9" s="7" t="s">
        <v>106</v>
      </c>
      <c r="E9" s="40">
        <f>6498234.54/10000</f>
        <v>649.823454</v>
      </c>
      <c r="F9" s="40">
        <f>E9</f>
        <v>649.823454</v>
      </c>
      <c r="G9" s="57" t="s">
        <v>5</v>
      </c>
      <c r="H9" s="57" t="s">
        <v>5</v>
      </c>
      <c r="I9" s="57" t="s">
        <v>5</v>
      </c>
      <c r="J9" s="57" t="s">
        <v>5</v>
      </c>
    </row>
    <row r="10" s="56" customFormat="1" ht="15.4" customHeight="1" spans="1:10">
      <c r="A10" s="28" t="s">
        <v>107</v>
      </c>
      <c r="B10" s="29"/>
      <c r="C10" s="29" t="s">
        <v>5</v>
      </c>
      <c r="D10" s="29" t="s">
        <v>108</v>
      </c>
      <c r="E10" s="40">
        <f>289198.56/10000</f>
        <v>28.919856</v>
      </c>
      <c r="F10" s="40">
        <f t="shared" ref="F10:F26" si="0">E10</f>
        <v>28.919856</v>
      </c>
      <c r="G10" s="58"/>
      <c r="H10" s="58"/>
      <c r="I10" s="58"/>
      <c r="J10" s="58"/>
    </row>
    <row r="11" s="56" customFormat="1" ht="15.4" customHeight="1" spans="1:10">
      <c r="A11" s="28" t="s">
        <v>109</v>
      </c>
      <c r="B11" s="29"/>
      <c r="C11" s="29" t="s">
        <v>5</v>
      </c>
      <c r="D11" s="29" t="s">
        <v>110</v>
      </c>
      <c r="E11" s="40">
        <f>272186.88/10000</f>
        <v>27.218688</v>
      </c>
      <c r="F11" s="40">
        <f t="shared" si="0"/>
        <v>27.218688</v>
      </c>
      <c r="G11" s="58"/>
      <c r="H11" s="58"/>
      <c r="I11" s="58"/>
      <c r="J11" s="58"/>
    </row>
    <row r="12" s="56" customFormat="1" ht="15.4" customHeight="1" spans="1:10">
      <c r="A12" s="28" t="s">
        <v>111</v>
      </c>
      <c r="B12" s="29"/>
      <c r="C12" s="29" t="s">
        <v>5</v>
      </c>
      <c r="D12" s="29" t="s">
        <v>112</v>
      </c>
      <c r="E12" s="40">
        <f>272186.88/10000</f>
        <v>27.218688</v>
      </c>
      <c r="F12" s="40">
        <f t="shared" si="0"/>
        <v>27.218688</v>
      </c>
      <c r="G12" s="58"/>
      <c r="H12" s="58"/>
      <c r="I12" s="58"/>
      <c r="J12" s="58"/>
    </row>
    <row r="13" s="56" customFormat="1" ht="15.4" customHeight="1" spans="1:10">
      <c r="A13" s="28" t="s">
        <v>113</v>
      </c>
      <c r="B13" s="29"/>
      <c r="C13" s="29" t="s">
        <v>5</v>
      </c>
      <c r="D13" s="29" t="s">
        <v>114</v>
      </c>
      <c r="E13" s="40">
        <f>17011.68/10000</f>
        <v>1.701168</v>
      </c>
      <c r="F13" s="40">
        <f t="shared" si="0"/>
        <v>1.701168</v>
      </c>
      <c r="G13" s="58"/>
      <c r="H13" s="58"/>
      <c r="I13" s="58"/>
      <c r="J13" s="58"/>
    </row>
    <row r="14" s="56" customFormat="1" ht="15.4" customHeight="1" spans="1:10">
      <c r="A14" s="28" t="s">
        <v>115</v>
      </c>
      <c r="B14" s="29"/>
      <c r="C14" s="29" t="s">
        <v>5</v>
      </c>
      <c r="D14" s="29" t="s">
        <v>116</v>
      </c>
      <c r="E14" s="40">
        <f>17011.68/10000</f>
        <v>1.701168</v>
      </c>
      <c r="F14" s="40">
        <f t="shared" si="0"/>
        <v>1.701168</v>
      </c>
      <c r="G14" s="58"/>
      <c r="H14" s="58"/>
      <c r="I14" s="58"/>
      <c r="J14" s="58"/>
    </row>
    <row r="15" s="56" customFormat="1" ht="15.4" customHeight="1" spans="1:10">
      <c r="A15" s="28" t="s">
        <v>117</v>
      </c>
      <c r="B15" s="29"/>
      <c r="C15" s="29" t="s">
        <v>5</v>
      </c>
      <c r="D15" s="29" t="s">
        <v>118</v>
      </c>
      <c r="E15" s="40">
        <f>144599.28/10000</f>
        <v>14.459928</v>
      </c>
      <c r="F15" s="40">
        <f t="shared" si="0"/>
        <v>14.459928</v>
      </c>
      <c r="G15" s="58"/>
      <c r="H15" s="58"/>
      <c r="I15" s="58"/>
      <c r="J15" s="58"/>
    </row>
    <row r="16" s="56" customFormat="1" ht="15.4" customHeight="1" spans="1:10">
      <c r="A16" s="28" t="s">
        <v>119</v>
      </c>
      <c r="B16" s="29"/>
      <c r="C16" s="29" t="s">
        <v>5</v>
      </c>
      <c r="D16" s="29" t="s">
        <v>120</v>
      </c>
      <c r="E16" s="40">
        <f>144599.28/10000</f>
        <v>14.459928</v>
      </c>
      <c r="F16" s="40">
        <f t="shared" si="0"/>
        <v>14.459928</v>
      </c>
      <c r="G16" s="58"/>
      <c r="H16" s="58"/>
      <c r="I16" s="58"/>
      <c r="J16" s="58"/>
    </row>
    <row r="17" s="56" customFormat="1" ht="15.4" customHeight="1" spans="1:10">
      <c r="A17" s="28" t="s">
        <v>121</v>
      </c>
      <c r="B17" s="29"/>
      <c r="C17" s="29" t="s">
        <v>5</v>
      </c>
      <c r="D17" s="29" t="s">
        <v>122</v>
      </c>
      <c r="E17" s="40">
        <f>144599.28/10000</f>
        <v>14.459928</v>
      </c>
      <c r="F17" s="40">
        <f t="shared" si="0"/>
        <v>14.459928</v>
      </c>
      <c r="G17" s="58"/>
      <c r="H17" s="58"/>
      <c r="I17" s="58"/>
      <c r="J17" s="58"/>
    </row>
    <row r="18" s="56" customFormat="1" ht="15.4" customHeight="1" spans="1:10">
      <c r="A18" s="28" t="s">
        <v>123</v>
      </c>
      <c r="B18" s="29"/>
      <c r="C18" s="29" t="s">
        <v>5</v>
      </c>
      <c r="D18" s="29" t="s">
        <v>124</v>
      </c>
      <c r="E18" s="40">
        <f>2286157.81/10000</f>
        <v>228.615781</v>
      </c>
      <c r="F18" s="40">
        <f t="shared" si="0"/>
        <v>228.615781</v>
      </c>
      <c r="G18" s="58"/>
      <c r="H18" s="58"/>
      <c r="I18" s="58"/>
      <c r="J18" s="58"/>
    </row>
    <row r="19" s="56" customFormat="1" ht="15.4" customHeight="1" spans="1:10">
      <c r="A19" s="28" t="s">
        <v>125</v>
      </c>
      <c r="B19" s="29"/>
      <c r="C19" s="29" t="s">
        <v>5</v>
      </c>
      <c r="D19" s="29" t="s">
        <v>126</v>
      </c>
      <c r="E19" s="40">
        <f>2286157.81/10000</f>
        <v>228.615781</v>
      </c>
      <c r="F19" s="40">
        <f t="shared" si="0"/>
        <v>228.615781</v>
      </c>
      <c r="G19" s="58"/>
      <c r="H19" s="58"/>
      <c r="I19" s="58"/>
      <c r="J19" s="58"/>
    </row>
    <row r="20" ht="15.4" customHeight="1" spans="1:10">
      <c r="A20" s="28" t="s">
        <v>127</v>
      </c>
      <c r="B20" s="29"/>
      <c r="C20" s="29" t="s">
        <v>5</v>
      </c>
      <c r="D20" s="29" t="s">
        <v>128</v>
      </c>
      <c r="E20" s="40">
        <f>2286157.81/10000</f>
        <v>228.615781</v>
      </c>
      <c r="F20" s="40">
        <f t="shared" si="0"/>
        <v>228.615781</v>
      </c>
      <c r="G20" s="20" t="s">
        <v>5</v>
      </c>
      <c r="H20" s="20" t="s">
        <v>5</v>
      </c>
      <c r="I20" s="20" t="s">
        <v>5</v>
      </c>
      <c r="J20" s="20" t="s">
        <v>5</v>
      </c>
    </row>
    <row r="21" ht="15.4" customHeight="1" spans="1:10">
      <c r="A21" s="28" t="s">
        <v>129</v>
      </c>
      <c r="B21" s="29"/>
      <c r="C21" s="29" t="s">
        <v>5</v>
      </c>
      <c r="D21" s="29" t="s">
        <v>130</v>
      </c>
      <c r="E21" s="40">
        <f>204140.16/10000</f>
        <v>20.414016</v>
      </c>
      <c r="F21" s="40">
        <f t="shared" si="0"/>
        <v>20.414016</v>
      </c>
      <c r="G21" s="20" t="s">
        <v>5</v>
      </c>
      <c r="H21" s="20" t="s">
        <v>5</v>
      </c>
      <c r="I21" s="20" t="s">
        <v>5</v>
      </c>
      <c r="J21" s="20" t="s">
        <v>5</v>
      </c>
    </row>
    <row r="22" ht="15.4" customHeight="1" spans="1:10">
      <c r="A22" s="28" t="s">
        <v>131</v>
      </c>
      <c r="B22" s="29"/>
      <c r="C22" s="29" t="s">
        <v>5</v>
      </c>
      <c r="D22" s="29" t="s">
        <v>132</v>
      </c>
      <c r="E22" s="40">
        <f>204140.16/10000</f>
        <v>20.414016</v>
      </c>
      <c r="F22" s="40">
        <f t="shared" si="0"/>
        <v>20.414016</v>
      </c>
      <c r="G22" s="20" t="s">
        <v>5</v>
      </c>
      <c r="H22" s="20" t="s">
        <v>5</v>
      </c>
      <c r="I22" s="20" t="s">
        <v>5</v>
      </c>
      <c r="J22" s="20" t="s">
        <v>5</v>
      </c>
    </row>
    <row r="23" ht="15.4" customHeight="1" spans="1:10">
      <c r="A23" s="28" t="s">
        <v>133</v>
      </c>
      <c r="B23" s="29"/>
      <c r="C23" s="29" t="s">
        <v>5</v>
      </c>
      <c r="D23" s="29" t="s">
        <v>134</v>
      </c>
      <c r="E23" s="40">
        <f>204140.16/10000</f>
        <v>20.414016</v>
      </c>
      <c r="F23" s="40">
        <f t="shared" si="0"/>
        <v>20.414016</v>
      </c>
      <c r="G23" s="20" t="s">
        <v>5</v>
      </c>
      <c r="H23" s="20" t="s">
        <v>5</v>
      </c>
      <c r="I23" s="20" t="s">
        <v>5</v>
      </c>
      <c r="J23" s="20" t="s">
        <v>5</v>
      </c>
    </row>
    <row r="24" ht="15.4" customHeight="1" spans="1:10">
      <c r="A24" s="28" t="s">
        <v>135</v>
      </c>
      <c r="B24" s="29"/>
      <c r="C24" s="29" t="s">
        <v>5</v>
      </c>
      <c r="D24" s="29" t="s">
        <v>136</v>
      </c>
      <c r="E24" s="40">
        <f>3574138.73/10000</f>
        <v>357.413873</v>
      </c>
      <c r="F24" s="40">
        <f t="shared" si="0"/>
        <v>357.413873</v>
      </c>
      <c r="G24" s="20" t="s">
        <v>5</v>
      </c>
      <c r="H24" s="20" t="s">
        <v>5</v>
      </c>
      <c r="I24" s="20" t="s">
        <v>5</v>
      </c>
      <c r="J24" s="20" t="s">
        <v>5</v>
      </c>
    </row>
    <row r="25" ht="15.4" customHeight="1" spans="1:10">
      <c r="A25" s="28" t="s">
        <v>137</v>
      </c>
      <c r="B25" s="29"/>
      <c r="C25" s="29" t="s">
        <v>5</v>
      </c>
      <c r="D25" s="29" t="s">
        <v>136</v>
      </c>
      <c r="E25" s="40">
        <f>3574138.73/10000</f>
        <v>357.413873</v>
      </c>
      <c r="F25" s="40">
        <f t="shared" si="0"/>
        <v>357.413873</v>
      </c>
      <c r="G25" s="20"/>
      <c r="H25" s="20"/>
      <c r="I25" s="20"/>
      <c r="J25" s="20"/>
    </row>
    <row r="26" ht="15.4" customHeight="1" spans="1:10">
      <c r="A26" s="59" t="s">
        <v>138</v>
      </c>
      <c r="B26" s="60"/>
      <c r="C26" s="60" t="s">
        <v>5</v>
      </c>
      <c r="D26" s="60" t="s">
        <v>139</v>
      </c>
      <c r="E26" s="61">
        <f>3574138.73/10000</f>
        <v>357.413873</v>
      </c>
      <c r="F26" s="40">
        <f t="shared" si="0"/>
        <v>357.413873</v>
      </c>
      <c r="G26" s="20" t="s">
        <v>5</v>
      </c>
      <c r="H26" s="20" t="s">
        <v>5</v>
      </c>
      <c r="I26" s="20" t="s">
        <v>5</v>
      </c>
      <c r="J26" s="20" t="s">
        <v>5</v>
      </c>
    </row>
    <row r="27" ht="15.4" customHeight="1" spans="1:10">
      <c r="A27" s="30" t="s">
        <v>149</v>
      </c>
      <c r="B27" s="31" t="s">
        <v>5</v>
      </c>
      <c r="C27" s="31" t="s">
        <v>5</v>
      </c>
      <c r="D27" s="31" t="s">
        <v>5</v>
      </c>
      <c r="E27" s="31" t="s">
        <v>5</v>
      </c>
      <c r="F27" s="31" t="s">
        <v>5</v>
      </c>
      <c r="G27" s="31" t="s">
        <v>5</v>
      </c>
      <c r="H27" s="31" t="s">
        <v>5</v>
      </c>
      <c r="I27" s="31" t="s">
        <v>5</v>
      </c>
      <c r="J27" s="31" t="s">
        <v>5</v>
      </c>
    </row>
    <row r="29" ht="13" spans="6:6">
      <c r="F29" s="34" t="s">
        <v>150</v>
      </c>
    </row>
  </sheetData>
  <mergeCells count="76">
    <mergeCell ref="A1:J1"/>
    <mergeCell ref="A4:D4"/>
    <mergeCell ref="A4:D4"/>
    <mergeCell ref="A4:D4"/>
    <mergeCell ref="A4:D4"/>
    <mergeCell ref="A8:D8"/>
    <mergeCell ref="A8:D8"/>
    <mergeCell ref="A8:D8"/>
    <mergeCell ref="A8:D8"/>
    <mergeCell ref="A9:D9"/>
    <mergeCell ref="A9:D9"/>
    <mergeCell ref="A9:D9"/>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J27"/>
    <mergeCell ref="A27:J27"/>
    <mergeCell ref="A27:J27"/>
    <mergeCell ref="A27:J27"/>
    <mergeCell ref="A27:J27"/>
    <mergeCell ref="A27:J27"/>
    <mergeCell ref="A27:J27"/>
    <mergeCell ref="A27:J27"/>
    <mergeCell ref="A27:J27"/>
    <mergeCell ref="A27:J27"/>
    <mergeCell ref="D5:D7"/>
    <mergeCell ref="D5:D7"/>
    <mergeCell ref="D5:D7"/>
    <mergeCell ref="E4:E7"/>
    <mergeCell ref="E4:E7"/>
    <mergeCell ref="E4:E7"/>
    <mergeCell ref="E4:E7"/>
    <mergeCell ref="F4:F7"/>
    <mergeCell ref="F4:F7"/>
    <mergeCell ref="F4:F7"/>
    <mergeCell ref="F4:F7"/>
    <mergeCell ref="G4:G7"/>
    <mergeCell ref="G4:G7"/>
    <mergeCell ref="G4:G7"/>
    <mergeCell ref="G4:G7"/>
    <mergeCell ref="H4:H7"/>
    <mergeCell ref="H4:H7"/>
    <mergeCell ref="H4:H7"/>
    <mergeCell ref="H4:H7"/>
    <mergeCell ref="I4:I7"/>
    <mergeCell ref="I4:I7"/>
    <mergeCell ref="I4:I7"/>
    <mergeCell ref="I4:I7"/>
    <mergeCell ref="J4:J7"/>
    <mergeCell ref="J4:J7"/>
    <mergeCell ref="J4:J7"/>
    <mergeCell ref="J4:J7"/>
    <mergeCell ref="A5:C7"/>
    <mergeCell ref="A5:C7"/>
    <mergeCell ref="A5:C7"/>
    <mergeCell ref="A5:C7"/>
    <mergeCell ref="A5:C7"/>
    <mergeCell ref="A5:C7"/>
    <mergeCell ref="A5:C7"/>
    <mergeCell ref="A5:C7"/>
    <mergeCell ref="A5:C7"/>
  </mergeCells>
  <pageMargins left="0.75" right="0.75" top="1" bottom="1" header="0.5" footer="0.5"/>
  <pageSetup paperSize="9" orientation="portrait" horizontalDpi="600" verticalDpi="600"/>
  <headerFooter alignWithMargins="0" scaleWithDoc="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3"/>
  <sheetViews>
    <sheetView zoomScaleSheetLayoutView="60" topLeftCell="A6" workbookViewId="0">
      <selection activeCell="L18" sqref="L18"/>
    </sheetView>
  </sheetViews>
  <sheetFormatPr defaultColWidth="8.88181818181818" defaultRowHeight="12.5"/>
  <cols>
    <col min="1" max="1" width="29.8454545454545" customWidth="1"/>
    <col min="2" max="2" width="5.42727272727273" customWidth="1"/>
    <col min="3" max="3" width="15.1363636363636" customWidth="1"/>
    <col min="4" max="4" width="33.7090909090909" customWidth="1"/>
    <col min="5" max="5" width="5.42727272727273" customWidth="1"/>
    <col min="6" max="6" width="16" customWidth="1"/>
    <col min="7" max="7" width="14.8454545454545" customWidth="1"/>
    <col min="8" max="8" width="14" customWidth="1"/>
    <col min="9" max="9" width="14.1363636363636" customWidth="1"/>
    <col min="10" max="10" width="9.76363636363636"/>
  </cols>
  <sheetData>
    <row r="1" ht="18.5" spans="1:4">
      <c r="A1" s="1" t="s">
        <v>151</v>
      </c>
      <c r="D1" s="1" t="s">
        <v>151</v>
      </c>
    </row>
    <row r="2" ht="13" spans="9:9">
      <c r="I2" s="17" t="s">
        <v>152</v>
      </c>
    </row>
    <row r="3" ht="13" spans="1:9">
      <c r="A3" s="2" t="s">
        <v>2</v>
      </c>
      <c r="I3" s="17" t="s">
        <v>3</v>
      </c>
    </row>
    <row r="4" ht="15.4" customHeight="1" spans="1:9">
      <c r="A4" s="41" t="s">
        <v>153</v>
      </c>
      <c r="B4" s="42" t="s">
        <v>5</v>
      </c>
      <c r="C4" s="42" t="s">
        <v>5</v>
      </c>
      <c r="D4" s="42" t="s">
        <v>154</v>
      </c>
      <c r="E4" s="42" t="s">
        <v>5</v>
      </c>
      <c r="F4" s="42" t="s">
        <v>5</v>
      </c>
      <c r="G4" s="42" t="s">
        <v>5</v>
      </c>
      <c r="H4" s="42" t="s">
        <v>5</v>
      </c>
      <c r="I4" s="42" t="s">
        <v>5</v>
      </c>
    </row>
    <row r="5" ht="14.6" customHeight="1" spans="1:9">
      <c r="A5" s="43" t="s">
        <v>7</v>
      </c>
      <c r="B5" s="44" t="s">
        <v>8</v>
      </c>
      <c r="C5" s="44" t="s">
        <v>9</v>
      </c>
      <c r="D5" s="44" t="s">
        <v>7</v>
      </c>
      <c r="E5" s="44" t="s">
        <v>8</v>
      </c>
      <c r="F5" s="45" t="s">
        <v>106</v>
      </c>
      <c r="G5" s="44" t="s">
        <v>155</v>
      </c>
      <c r="H5" s="44" t="s">
        <v>156</v>
      </c>
      <c r="I5" s="44" t="s">
        <v>157</v>
      </c>
    </row>
    <row r="6" ht="30.75" customHeight="1" spans="1:9">
      <c r="A6" s="43" t="s">
        <v>5</v>
      </c>
      <c r="B6" s="44" t="s">
        <v>5</v>
      </c>
      <c r="C6" s="44" t="s">
        <v>5</v>
      </c>
      <c r="D6" s="44" t="s">
        <v>5</v>
      </c>
      <c r="E6" s="44" t="s">
        <v>5</v>
      </c>
      <c r="F6" s="45" t="s">
        <v>98</v>
      </c>
      <c r="G6" s="44" t="s">
        <v>155</v>
      </c>
      <c r="H6" s="44" t="s">
        <v>156</v>
      </c>
      <c r="I6" s="44" t="s">
        <v>5</v>
      </c>
    </row>
    <row r="7" ht="15.4" customHeight="1" spans="1:9">
      <c r="A7" s="46" t="s">
        <v>10</v>
      </c>
      <c r="B7" s="45" t="s">
        <v>5</v>
      </c>
      <c r="C7" s="45" t="s">
        <v>11</v>
      </c>
      <c r="D7" s="45" t="s">
        <v>10</v>
      </c>
      <c r="E7" s="45" t="s">
        <v>5</v>
      </c>
      <c r="F7" s="45" t="s">
        <v>12</v>
      </c>
      <c r="G7" s="45" t="s">
        <v>101</v>
      </c>
      <c r="H7" s="45" t="s">
        <v>102</v>
      </c>
      <c r="I7" s="45" t="s">
        <v>103</v>
      </c>
    </row>
    <row r="8" ht="15.4" customHeight="1" spans="1:9">
      <c r="A8" s="47" t="s">
        <v>158</v>
      </c>
      <c r="B8" s="45" t="s">
        <v>11</v>
      </c>
      <c r="C8" s="37">
        <f>2924095.81/10000</f>
        <v>292.409581</v>
      </c>
      <c r="D8" s="48" t="s">
        <v>14</v>
      </c>
      <c r="E8" s="45" t="s">
        <v>18</v>
      </c>
      <c r="F8" s="49" t="str">
        <f>G8</f>
        <v/>
      </c>
      <c r="G8" s="11" t="s">
        <v>5</v>
      </c>
      <c r="H8" s="11" t="s">
        <v>5</v>
      </c>
      <c r="I8" s="11" t="s">
        <v>5</v>
      </c>
    </row>
    <row r="9" ht="15.4" customHeight="1" spans="1:9">
      <c r="A9" s="47" t="s">
        <v>159</v>
      </c>
      <c r="B9" s="45" t="s">
        <v>12</v>
      </c>
      <c r="C9" s="11" t="s">
        <v>5</v>
      </c>
      <c r="D9" s="48" t="s">
        <v>17</v>
      </c>
      <c r="E9" s="45" t="s">
        <v>21</v>
      </c>
      <c r="F9" s="49" t="str">
        <f t="shared" ref="F9:F34" si="0">G9</f>
        <v/>
      </c>
      <c r="G9" s="11" t="s">
        <v>5</v>
      </c>
      <c r="H9" s="11" t="s">
        <v>5</v>
      </c>
      <c r="I9" s="11" t="s">
        <v>5</v>
      </c>
    </row>
    <row r="10" ht="15.4" customHeight="1" spans="1:9">
      <c r="A10" s="47" t="s">
        <v>160</v>
      </c>
      <c r="B10" s="45" t="s">
        <v>101</v>
      </c>
      <c r="C10" s="11" t="s">
        <v>5</v>
      </c>
      <c r="D10" s="48" t="s">
        <v>20</v>
      </c>
      <c r="E10" s="45" t="s">
        <v>24</v>
      </c>
      <c r="F10" s="49" t="str">
        <f t="shared" si="0"/>
        <v/>
      </c>
      <c r="G10" s="11" t="s">
        <v>5</v>
      </c>
      <c r="H10" s="11" t="s">
        <v>5</v>
      </c>
      <c r="I10" s="11" t="s">
        <v>5</v>
      </c>
    </row>
    <row r="11" ht="15.4" customHeight="1" spans="1:9">
      <c r="A11" s="47" t="s">
        <v>5</v>
      </c>
      <c r="B11" s="45" t="s">
        <v>102</v>
      </c>
      <c r="C11" s="11" t="s">
        <v>5</v>
      </c>
      <c r="D11" s="48" t="s">
        <v>23</v>
      </c>
      <c r="E11" s="45" t="s">
        <v>27</v>
      </c>
      <c r="F11" s="49" t="str">
        <f t="shared" si="0"/>
        <v/>
      </c>
      <c r="G11" s="11" t="s">
        <v>5</v>
      </c>
      <c r="H11" s="11" t="s">
        <v>5</v>
      </c>
      <c r="I11" s="11" t="s">
        <v>5</v>
      </c>
    </row>
    <row r="12" ht="15.4" customHeight="1" spans="1:9">
      <c r="A12" s="47" t="s">
        <v>5</v>
      </c>
      <c r="B12" s="45" t="s">
        <v>103</v>
      </c>
      <c r="C12" s="11" t="s">
        <v>5</v>
      </c>
      <c r="D12" s="48" t="s">
        <v>26</v>
      </c>
      <c r="E12" s="45" t="s">
        <v>30</v>
      </c>
      <c r="F12" s="49" t="str">
        <f t="shared" si="0"/>
        <v/>
      </c>
      <c r="G12" s="11" t="s">
        <v>5</v>
      </c>
      <c r="H12" s="11" t="s">
        <v>5</v>
      </c>
      <c r="I12" s="11" t="s">
        <v>5</v>
      </c>
    </row>
    <row r="13" ht="15.4" customHeight="1" spans="1:9">
      <c r="A13" s="47" t="s">
        <v>5</v>
      </c>
      <c r="B13" s="45" t="s">
        <v>104</v>
      </c>
      <c r="C13" s="11" t="s">
        <v>5</v>
      </c>
      <c r="D13" s="48" t="s">
        <v>29</v>
      </c>
      <c r="E13" s="45" t="s">
        <v>33</v>
      </c>
      <c r="F13" s="49" t="str">
        <f t="shared" si="0"/>
        <v/>
      </c>
      <c r="G13" s="11" t="s">
        <v>5</v>
      </c>
      <c r="H13" s="11" t="s">
        <v>5</v>
      </c>
      <c r="I13" s="11" t="s">
        <v>5</v>
      </c>
    </row>
    <row r="14" ht="15.4" customHeight="1" spans="1:9">
      <c r="A14" s="47" t="s">
        <v>5</v>
      </c>
      <c r="B14" s="45" t="s">
        <v>105</v>
      </c>
      <c r="C14" s="11" t="s">
        <v>5</v>
      </c>
      <c r="D14" s="48" t="s">
        <v>32</v>
      </c>
      <c r="E14" s="45" t="s">
        <v>36</v>
      </c>
      <c r="F14" s="49" t="str">
        <f t="shared" si="0"/>
        <v/>
      </c>
      <c r="G14" s="11" t="s">
        <v>5</v>
      </c>
      <c r="H14" s="11" t="s">
        <v>5</v>
      </c>
      <c r="I14" s="11" t="s">
        <v>5</v>
      </c>
    </row>
    <row r="15" ht="15.4" customHeight="1" spans="1:9">
      <c r="A15" s="47" t="s">
        <v>5</v>
      </c>
      <c r="B15" s="45" t="s">
        <v>161</v>
      </c>
      <c r="C15" s="11" t="s">
        <v>5</v>
      </c>
      <c r="D15" s="48" t="s">
        <v>35</v>
      </c>
      <c r="E15" s="45" t="s">
        <v>38</v>
      </c>
      <c r="F15" s="49">
        <f t="shared" si="0"/>
        <v>28.919856</v>
      </c>
      <c r="G15" s="37">
        <f>289198.56/10000</f>
        <v>28.919856</v>
      </c>
      <c r="H15" s="11" t="s">
        <v>5</v>
      </c>
      <c r="I15" s="11" t="s">
        <v>5</v>
      </c>
    </row>
    <row r="16" ht="15.4" customHeight="1" spans="1:9">
      <c r="A16" s="47" t="s">
        <v>5</v>
      </c>
      <c r="B16" s="45" t="s">
        <v>162</v>
      </c>
      <c r="C16" s="11" t="s">
        <v>5</v>
      </c>
      <c r="D16" s="48" t="s">
        <v>37</v>
      </c>
      <c r="E16" s="45" t="s">
        <v>40</v>
      </c>
      <c r="F16" s="49">
        <f t="shared" si="0"/>
        <v>14.459928</v>
      </c>
      <c r="G16" s="37">
        <f>144599.28/10000</f>
        <v>14.459928</v>
      </c>
      <c r="H16" s="11" t="s">
        <v>5</v>
      </c>
      <c r="I16" s="11" t="s">
        <v>5</v>
      </c>
    </row>
    <row r="17" ht="15.4" customHeight="1" spans="1:9">
      <c r="A17" s="47" t="s">
        <v>5</v>
      </c>
      <c r="B17" s="45" t="s">
        <v>163</v>
      </c>
      <c r="C17" s="11" t="s">
        <v>5</v>
      </c>
      <c r="D17" s="48" t="s">
        <v>39</v>
      </c>
      <c r="E17" s="45" t="s">
        <v>42</v>
      </c>
      <c r="F17" s="49" t="str">
        <f t="shared" si="0"/>
        <v/>
      </c>
      <c r="G17" s="11" t="s">
        <v>5</v>
      </c>
      <c r="H17" s="11" t="s">
        <v>5</v>
      </c>
      <c r="I17" s="11" t="s">
        <v>5</v>
      </c>
    </row>
    <row r="18" ht="15.4" customHeight="1" spans="1:9">
      <c r="A18" s="47" t="s">
        <v>5</v>
      </c>
      <c r="B18" s="45" t="s">
        <v>164</v>
      </c>
      <c r="C18" s="11" t="s">
        <v>5</v>
      </c>
      <c r="D18" s="48" t="s">
        <v>41</v>
      </c>
      <c r="E18" s="45" t="s">
        <v>44</v>
      </c>
      <c r="F18" s="49" t="str">
        <f t="shared" si="0"/>
        <v/>
      </c>
      <c r="G18" s="11" t="s">
        <v>5</v>
      </c>
      <c r="H18" s="11" t="s">
        <v>5</v>
      </c>
      <c r="I18" s="11" t="s">
        <v>5</v>
      </c>
    </row>
    <row r="19" ht="15.4" customHeight="1" spans="1:9">
      <c r="A19" s="47" t="s">
        <v>5</v>
      </c>
      <c r="B19" s="45" t="s">
        <v>165</v>
      </c>
      <c r="C19" s="11" t="s">
        <v>5</v>
      </c>
      <c r="D19" s="48" t="s">
        <v>43</v>
      </c>
      <c r="E19" s="45" t="s">
        <v>46</v>
      </c>
      <c r="F19" s="49">
        <f t="shared" si="0"/>
        <v>228.615781</v>
      </c>
      <c r="G19" s="37">
        <f>2286157.81/10000</f>
        <v>228.615781</v>
      </c>
      <c r="H19" s="11" t="s">
        <v>5</v>
      </c>
      <c r="I19" s="11" t="s">
        <v>5</v>
      </c>
    </row>
    <row r="20" ht="15.4" customHeight="1" spans="1:9">
      <c r="A20" s="47" t="s">
        <v>5</v>
      </c>
      <c r="B20" s="45" t="s">
        <v>166</v>
      </c>
      <c r="C20" s="11" t="s">
        <v>5</v>
      </c>
      <c r="D20" s="48" t="s">
        <v>45</v>
      </c>
      <c r="E20" s="45" t="s">
        <v>48</v>
      </c>
      <c r="F20" s="49" t="str">
        <f t="shared" si="0"/>
        <v/>
      </c>
      <c r="G20" s="11" t="s">
        <v>5</v>
      </c>
      <c r="H20" s="11" t="s">
        <v>5</v>
      </c>
      <c r="I20" s="11" t="s">
        <v>5</v>
      </c>
    </row>
    <row r="21" ht="15.4" customHeight="1" spans="1:9">
      <c r="A21" s="47" t="s">
        <v>5</v>
      </c>
      <c r="B21" s="45" t="s">
        <v>167</v>
      </c>
      <c r="C21" s="11" t="s">
        <v>5</v>
      </c>
      <c r="D21" s="48" t="s">
        <v>47</v>
      </c>
      <c r="E21" s="45" t="s">
        <v>50</v>
      </c>
      <c r="F21" s="49" t="str">
        <f t="shared" si="0"/>
        <v/>
      </c>
      <c r="G21" s="11" t="s">
        <v>5</v>
      </c>
      <c r="H21" s="11" t="s">
        <v>5</v>
      </c>
      <c r="I21" s="11" t="s">
        <v>5</v>
      </c>
    </row>
    <row r="22" ht="15.4" customHeight="1" spans="1:9">
      <c r="A22" s="47" t="s">
        <v>5</v>
      </c>
      <c r="B22" s="45" t="s">
        <v>168</v>
      </c>
      <c r="C22" s="11" t="s">
        <v>5</v>
      </c>
      <c r="D22" s="48" t="s">
        <v>49</v>
      </c>
      <c r="E22" s="45" t="s">
        <v>52</v>
      </c>
      <c r="F22" s="49" t="str">
        <f t="shared" si="0"/>
        <v/>
      </c>
      <c r="G22" s="11" t="s">
        <v>5</v>
      </c>
      <c r="H22" s="11" t="s">
        <v>5</v>
      </c>
      <c r="I22" s="11" t="s">
        <v>5</v>
      </c>
    </row>
    <row r="23" ht="15.4" customHeight="1" spans="1:9">
      <c r="A23" s="47" t="s">
        <v>5</v>
      </c>
      <c r="B23" s="45" t="s">
        <v>169</v>
      </c>
      <c r="C23" s="11" t="s">
        <v>5</v>
      </c>
      <c r="D23" s="48" t="s">
        <v>51</v>
      </c>
      <c r="E23" s="45" t="s">
        <v>54</v>
      </c>
      <c r="F23" s="49" t="str">
        <f t="shared" si="0"/>
        <v/>
      </c>
      <c r="G23" s="11" t="s">
        <v>5</v>
      </c>
      <c r="H23" s="11" t="s">
        <v>5</v>
      </c>
      <c r="I23" s="11" t="s">
        <v>5</v>
      </c>
    </row>
    <row r="24" ht="15.4" customHeight="1" spans="1:9">
      <c r="A24" s="47" t="s">
        <v>5</v>
      </c>
      <c r="B24" s="45" t="s">
        <v>170</v>
      </c>
      <c r="C24" s="11" t="s">
        <v>5</v>
      </c>
      <c r="D24" s="48" t="s">
        <v>53</v>
      </c>
      <c r="E24" s="45" t="s">
        <v>56</v>
      </c>
      <c r="F24" s="49" t="str">
        <f t="shared" si="0"/>
        <v/>
      </c>
      <c r="G24" s="11" t="s">
        <v>5</v>
      </c>
      <c r="H24" s="11" t="s">
        <v>5</v>
      </c>
      <c r="I24" s="11" t="s">
        <v>5</v>
      </c>
    </row>
    <row r="25" ht="15.4" customHeight="1" spans="1:9">
      <c r="A25" s="47" t="s">
        <v>5</v>
      </c>
      <c r="B25" s="45" t="s">
        <v>171</v>
      </c>
      <c r="C25" s="11" t="s">
        <v>5</v>
      </c>
      <c r="D25" s="48" t="s">
        <v>55</v>
      </c>
      <c r="E25" s="45" t="s">
        <v>58</v>
      </c>
      <c r="F25" s="49" t="str">
        <f t="shared" si="0"/>
        <v/>
      </c>
      <c r="G25" s="11" t="s">
        <v>5</v>
      </c>
      <c r="H25" s="11" t="s">
        <v>5</v>
      </c>
      <c r="I25" s="11" t="s">
        <v>5</v>
      </c>
    </row>
    <row r="26" ht="15.4" customHeight="1" spans="1:9">
      <c r="A26" s="47" t="s">
        <v>5</v>
      </c>
      <c r="B26" s="45" t="s">
        <v>172</v>
      </c>
      <c r="C26" s="11" t="s">
        <v>5</v>
      </c>
      <c r="D26" s="48" t="s">
        <v>57</v>
      </c>
      <c r="E26" s="45" t="s">
        <v>60</v>
      </c>
      <c r="F26" s="49">
        <f t="shared" si="0"/>
        <v>20.414016</v>
      </c>
      <c r="G26" s="37">
        <f>204140.16/10000</f>
        <v>20.414016</v>
      </c>
      <c r="H26" s="11" t="s">
        <v>5</v>
      </c>
      <c r="I26" s="11" t="s">
        <v>5</v>
      </c>
    </row>
    <row r="27" ht="15.4" customHeight="1" spans="1:9">
      <c r="A27" s="47" t="s">
        <v>5</v>
      </c>
      <c r="B27" s="45" t="s">
        <v>173</v>
      </c>
      <c r="C27" s="11" t="s">
        <v>5</v>
      </c>
      <c r="D27" s="48" t="s">
        <v>59</v>
      </c>
      <c r="E27" s="45" t="s">
        <v>62</v>
      </c>
      <c r="F27" s="11" t="str">
        <f t="shared" si="0"/>
        <v/>
      </c>
      <c r="G27" s="11" t="s">
        <v>5</v>
      </c>
      <c r="H27" s="11" t="s">
        <v>5</v>
      </c>
      <c r="I27" s="11" t="s">
        <v>5</v>
      </c>
    </row>
    <row r="28" ht="15.4" customHeight="1" spans="1:9">
      <c r="A28" s="47" t="s">
        <v>5</v>
      </c>
      <c r="B28" s="45" t="s">
        <v>174</v>
      </c>
      <c r="C28" s="11" t="s">
        <v>5</v>
      </c>
      <c r="D28" s="48" t="s">
        <v>61</v>
      </c>
      <c r="E28" s="45" t="s">
        <v>64</v>
      </c>
      <c r="F28" s="11" t="str">
        <f t="shared" si="0"/>
        <v/>
      </c>
      <c r="G28" s="11" t="s">
        <v>5</v>
      </c>
      <c r="H28" s="11" t="s">
        <v>5</v>
      </c>
      <c r="I28" s="11" t="s">
        <v>5</v>
      </c>
    </row>
    <row r="29" ht="15.4" customHeight="1" spans="1:9">
      <c r="A29" s="47" t="s">
        <v>5</v>
      </c>
      <c r="B29" s="45" t="s">
        <v>175</v>
      </c>
      <c r="C29" s="11" t="s">
        <v>5</v>
      </c>
      <c r="D29" s="48" t="s">
        <v>63</v>
      </c>
      <c r="E29" s="45" t="s">
        <v>66</v>
      </c>
      <c r="F29" s="11" t="str">
        <f t="shared" si="0"/>
        <v/>
      </c>
      <c r="G29" s="11" t="s">
        <v>5</v>
      </c>
      <c r="H29" s="11" t="s">
        <v>5</v>
      </c>
      <c r="I29" s="11" t="s">
        <v>5</v>
      </c>
    </row>
    <row r="30" ht="15.4" customHeight="1" spans="1:9">
      <c r="A30" s="47" t="s">
        <v>5</v>
      </c>
      <c r="B30" s="45" t="s">
        <v>176</v>
      </c>
      <c r="C30" s="11" t="s">
        <v>5</v>
      </c>
      <c r="D30" s="48" t="s">
        <v>65</v>
      </c>
      <c r="E30" s="45" t="s">
        <v>68</v>
      </c>
      <c r="F30" s="11" t="str">
        <f t="shared" si="0"/>
        <v/>
      </c>
      <c r="G30" s="11" t="s">
        <v>5</v>
      </c>
      <c r="H30" s="11" t="s">
        <v>5</v>
      </c>
      <c r="I30" s="11" t="s">
        <v>5</v>
      </c>
    </row>
    <row r="31" ht="15.4" customHeight="1" spans="1:9">
      <c r="A31" s="50" t="s">
        <v>5</v>
      </c>
      <c r="B31" s="45" t="s">
        <v>177</v>
      </c>
      <c r="C31" s="11" t="s">
        <v>5</v>
      </c>
      <c r="D31" s="48" t="s">
        <v>67</v>
      </c>
      <c r="E31" s="45" t="s">
        <v>70</v>
      </c>
      <c r="F31" s="11" t="str">
        <f t="shared" si="0"/>
        <v/>
      </c>
      <c r="G31" s="11" t="s">
        <v>5</v>
      </c>
      <c r="H31" s="11" t="s">
        <v>5</v>
      </c>
      <c r="I31" s="11" t="s">
        <v>5</v>
      </c>
    </row>
    <row r="32" ht="15.4" customHeight="1" spans="1:9">
      <c r="A32" s="47" t="s">
        <v>5</v>
      </c>
      <c r="B32" s="45" t="s">
        <v>178</v>
      </c>
      <c r="C32" s="11" t="s">
        <v>5</v>
      </c>
      <c r="D32" s="48" t="s">
        <v>69</v>
      </c>
      <c r="E32" s="45" t="s">
        <v>72</v>
      </c>
      <c r="F32" s="11" t="str">
        <f t="shared" si="0"/>
        <v/>
      </c>
      <c r="G32" s="11" t="s">
        <v>5</v>
      </c>
      <c r="H32" s="11" t="s">
        <v>5</v>
      </c>
      <c r="I32" s="11" t="s">
        <v>5</v>
      </c>
    </row>
    <row r="33" ht="15.4" customHeight="1" spans="1:9">
      <c r="A33" s="47" t="s">
        <v>5</v>
      </c>
      <c r="B33" s="45" t="s">
        <v>179</v>
      </c>
      <c r="C33" s="11" t="s">
        <v>5</v>
      </c>
      <c r="D33" s="48" t="s">
        <v>71</v>
      </c>
      <c r="E33" s="45" t="s">
        <v>75</v>
      </c>
      <c r="F33" s="11" t="str">
        <f t="shared" si="0"/>
        <v/>
      </c>
      <c r="G33" s="11" t="s">
        <v>5</v>
      </c>
      <c r="H33" s="11" t="s">
        <v>5</v>
      </c>
      <c r="I33" s="11" t="s">
        <v>5</v>
      </c>
    </row>
    <row r="34" ht="15.4" customHeight="1" spans="1:9">
      <c r="A34" s="50" t="s">
        <v>73</v>
      </c>
      <c r="B34" s="45" t="s">
        <v>180</v>
      </c>
      <c r="C34" s="37">
        <f>2924095.81/10000</f>
        <v>292.409581</v>
      </c>
      <c r="D34" s="51" t="s">
        <v>74</v>
      </c>
      <c r="E34" s="45" t="s">
        <v>78</v>
      </c>
      <c r="F34" s="11">
        <f t="shared" si="0"/>
        <v>292.41</v>
      </c>
      <c r="G34" s="11">
        <v>292.41</v>
      </c>
      <c r="H34" s="11" t="s">
        <v>5</v>
      </c>
      <c r="I34" s="11" t="s">
        <v>5</v>
      </c>
    </row>
    <row r="35" ht="15.4" customHeight="1" spans="1:9">
      <c r="A35" s="47" t="s">
        <v>181</v>
      </c>
      <c r="B35" s="45" t="s">
        <v>182</v>
      </c>
      <c r="C35" s="11" t="s">
        <v>5</v>
      </c>
      <c r="D35" s="48" t="s">
        <v>183</v>
      </c>
      <c r="E35" s="45" t="s">
        <v>81</v>
      </c>
      <c r="F35" s="11" t="s">
        <v>5</v>
      </c>
      <c r="G35" s="11" t="s">
        <v>5</v>
      </c>
      <c r="H35" s="11" t="s">
        <v>5</v>
      </c>
      <c r="I35" s="11" t="s">
        <v>5</v>
      </c>
    </row>
    <row r="36" ht="15.4" customHeight="1" spans="1:9">
      <c r="A36" s="47" t="s">
        <v>184</v>
      </c>
      <c r="B36" s="45" t="s">
        <v>185</v>
      </c>
      <c r="C36" s="11" t="s">
        <v>5</v>
      </c>
      <c r="D36" s="52" t="s">
        <v>5</v>
      </c>
      <c r="E36" s="45" t="s">
        <v>82</v>
      </c>
      <c r="F36" s="18" t="s">
        <v>5</v>
      </c>
      <c r="G36" s="18" t="s">
        <v>5</v>
      </c>
      <c r="H36" s="18" t="s">
        <v>5</v>
      </c>
      <c r="I36" s="11" t="s">
        <v>5</v>
      </c>
    </row>
    <row r="37" ht="15.4" customHeight="1" spans="1:9">
      <c r="A37" s="47" t="s">
        <v>186</v>
      </c>
      <c r="B37" s="45" t="s">
        <v>187</v>
      </c>
      <c r="C37" s="11" t="s">
        <v>5</v>
      </c>
      <c r="D37" s="52" t="s">
        <v>5</v>
      </c>
      <c r="E37" s="45" t="s">
        <v>84</v>
      </c>
      <c r="F37" s="18" t="s">
        <v>5</v>
      </c>
      <c r="G37" s="18" t="s">
        <v>5</v>
      </c>
      <c r="H37" s="18" t="s">
        <v>5</v>
      </c>
      <c r="I37" s="11" t="s">
        <v>5</v>
      </c>
    </row>
    <row r="38" ht="15.4" customHeight="1" spans="1:9">
      <c r="A38" s="47" t="s">
        <v>188</v>
      </c>
      <c r="B38" s="45" t="s">
        <v>189</v>
      </c>
      <c r="C38" s="11" t="s">
        <v>5</v>
      </c>
      <c r="D38" s="48" t="s">
        <v>5</v>
      </c>
      <c r="E38" s="45" t="s">
        <v>190</v>
      </c>
      <c r="F38" s="11" t="s">
        <v>5</v>
      </c>
      <c r="G38" s="11" t="s">
        <v>5</v>
      </c>
      <c r="H38" s="11" t="s">
        <v>5</v>
      </c>
      <c r="I38" s="11" t="s">
        <v>5</v>
      </c>
    </row>
    <row r="39" ht="15.4" customHeight="1" spans="1:9">
      <c r="A39" s="50" t="s">
        <v>83</v>
      </c>
      <c r="B39" s="53" t="s">
        <v>15</v>
      </c>
      <c r="C39" s="37">
        <f>2924095.81/10000</f>
        <v>292.409581</v>
      </c>
      <c r="D39" s="51" t="s">
        <v>83</v>
      </c>
      <c r="E39" s="45" t="s">
        <v>191</v>
      </c>
      <c r="F39" s="11">
        <v>292.41</v>
      </c>
      <c r="G39" s="11">
        <v>292.41</v>
      </c>
      <c r="H39" s="11" t="s">
        <v>5</v>
      </c>
      <c r="I39" s="11" t="s">
        <v>5</v>
      </c>
    </row>
    <row r="40" ht="15.4" customHeight="1" spans="1:9">
      <c r="A40" s="54" t="s">
        <v>192</v>
      </c>
      <c r="B40" s="55" t="s">
        <v>5</v>
      </c>
      <c r="C40" s="55" t="s">
        <v>5</v>
      </c>
      <c r="D40" s="55" t="s">
        <v>5</v>
      </c>
      <c r="E40" s="55" t="s">
        <v>5</v>
      </c>
      <c r="F40" s="55" t="s">
        <v>5</v>
      </c>
      <c r="G40" s="55" t="s">
        <v>5</v>
      </c>
      <c r="H40" s="55" t="s">
        <v>5</v>
      </c>
      <c r="I40" s="55" t="s">
        <v>5</v>
      </c>
    </row>
    <row r="41" ht="17.7" customHeight="1" spans="1:9">
      <c r="A41" s="54" t="s">
        <v>193</v>
      </c>
      <c r="B41" s="55" t="s">
        <v>5</v>
      </c>
      <c r="C41" s="55" t="s">
        <v>5</v>
      </c>
      <c r="D41" s="55" t="s">
        <v>5</v>
      </c>
      <c r="E41" s="55" t="s">
        <v>5</v>
      </c>
      <c r="F41" s="55" t="s">
        <v>5</v>
      </c>
      <c r="G41" s="55" t="s">
        <v>5</v>
      </c>
      <c r="H41" s="55" t="s">
        <v>5</v>
      </c>
      <c r="I41" s="55" t="s">
        <v>5</v>
      </c>
    </row>
    <row r="43" ht="13" spans="4:4">
      <c r="D43" s="34" t="s">
        <v>194</v>
      </c>
    </row>
  </sheetData>
  <mergeCells count="46">
    <mergeCell ref="A1:I1"/>
    <mergeCell ref="A4:C4"/>
    <mergeCell ref="A4:C4"/>
    <mergeCell ref="A4:C4"/>
    <mergeCell ref="D4:I4"/>
    <mergeCell ref="D4:I4"/>
    <mergeCell ref="D4:I4"/>
    <mergeCell ref="D4:I4"/>
    <mergeCell ref="D4:I4"/>
    <mergeCell ref="D4:I4"/>
    <mergeCell ref="A5:A6"/>
    <mergeCell ref="A5:A6"/>
    <mergeCell ref="B5:B6"/>
    <mergeCell ref="B5:B6"/>
    <mergeCell ref="C5:C6"/>
    <mergeCell ref="C5:C6"/>
    <mergeCell ref="D5:D6"/>
    <mergeCell ref="D5:D6"/>
    <mergeCell ref="E5:E6"/>
    <mergeCell ref="E5:E6"/>
    <mergeCell ref="F5:F6"/>
    <mergeCell ref="F5:F6"/>
    <mergeCell ref="G5:G6"/>
    <mergeCell ref="G5:G6"/>
    <mergeCell ref="H5:H6"/>
    <mergeCell ref="H5:H6"/>
    <mergeCell ref="I5:I6"/>
    <mergeCell ref="I5:I6"/>
    <mergeCell ref="A40:I41"/>
    <mergeCell ref="A40:I41"/>
    <mergeCell ref="A40:I41"/>
    <mergeCell ref="A40:I41"/>
    <mergeCell ref="A40:I41"/>
    <mergeCell ref="A40:I41"/>
    <mergeCell ref="A40:I41"/>
    <mergeCell ref="A40:I41"/>
    <mergeCell ref="A40:I41"/>
    <mergeCell ref="A40:I41"/>
    <mergeCell ref="A40:I41"/>
    <mergeCell ref="A40:I41"/>
    <mergeCell ref="A40:I41"/>
    <mergeCell ref="A40:I41"/>
    <mergeCell ref="A40:I41"/>
    <mergeCell ref="A40:I41"/>
    <mergeCell ref="A40:I41"/>
    <mergeCell ref="A40:I41"/>
  </mergeCells>
  <pageMargins left="0.75" right="0.75" top="1" bottom="1" header="0.5" footer="0.5"/>
  <pageSetup paperSize="9" orientation="portrait" horizontalDpi="600" verticalDpi="600"/>
  <headerFooter alignWithMargins="0" scaleWithDoc="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6"/>
  <sheetViews>
    <sheetView zoomScaleSheetLayoutView="60" workbookViewId="0">
      <selection activeCell="M17" sqref="M17"/>
    </sheetView>
  </sheetViews>
  <sheetFormatPr defaultColWidth="8.88181818181818" defaultRowHeight="12.5" outlineLevelCol="6"/>
  <cols>
    <col min="1" max="1" width="4" customWidth="1"/>
    <col min="2" max="2" width="4.42727272727273" customWidth="1"/>
    <col min="3" max="3" width="4.13636363636364" customWidth="1"/>
    <col min="4" max="4" width="30" customWidth="1"/>
    <col min="5" max="7" width="16" customWidth="1"/>
    <col min="8" max="8" width="9.76363636363636"/>
  </cols>
  <sheetData>
    <row r="1" ht="18.5" spans="1:5">
      <c r="A1" s="1" t="s">
        <v>195</v>
      </c>
      <c r="E1" s="1" t="s">
        <v>195</v>
      </c>
    </row>
    <row r="2" ht="13" spans="7:7">
      <c r="G2" s="17" t="s">
        <v>196</v>
      </c>
    </row>
    <row r="3" ht="13" spans="1:7">
      <c r="A3" s="2" t="s">
        <v>2</v>
      </c>
      <c r="G3" s="17" t="s">
        <v>3</v>
      </c>
    </row>
    <row r="4" ht="15.4" customHeight="1" spans="1:7">
      <c r="A4" s="21" t="s">
        <v>7</v>
      </c>
      <c r="B4" s="22" t="s">
        <v>5</v>
      </c>
      <c r="C4" s="22" t="s">
        <v>5</v>
      </c>
      <c r="D4" s="22" t="s">
        <v>90</v>
      </c>
      <c r="E4" s="22" t="s">
        <v>197</v>
      </c>
      <c r="F4" s="22" t="s">
        <v>5</v>
      </c>
      <c r="G4" s="22" t="s">
        <v>5</v>
      </c>
    </row>
    <row r="5" ht="15.4" customHeight="1" spans="1:7">
      <c r="A5" s="5" t="s">
        <v>97</v>
      </c>
      <c r="B5" s="6" t="s">
        <v>5</v>
      </c>
      <c r="C5" s="6" t="s">
        <v>5</v>
      </c>
      <c r="D5" s="6" t="s">
        <v>90</v>
      </c>
      <c r="E5" s="6" t="s">
        <v>98</v>
      </c>
      <c r="F5" s="6" t="s">
        <v>144</v>
      </c>
      <c r="G5" s="6" t="s">
        <v>145</v>
      </c>
    </row>
    <row r="6" ht="13.85" customHeight="1" spans="1:7">
      <c r="A6" s="5" t="s">
        <v>5</v>
      </c>
      <c r="B6" s="6" t="s">
        <v>5</v>
      </c>
      <c r="C6" s="6" t="s">
        <v>5</v>
      </c>
      <c r="D6" s="6" t="s">
        <v>5</v>
      </c>
      <c r="E6" s="6" t="s">
        <v>5</v>
      </c>
      <c r="F6" s="6" t="s">
        <v>98</v>
      </c>
      <c r="G6" s="6" t="s">
        <v>98</v>
      </c>
    </row>
    <row r="7" ht="30.75" customHeight="1" spans="1:7">
      <c r="A7" s="5" t="s">
        <v>5</v>
      </c>
      <c r="B7" s="6" t="s">
        <v>5</v>
      </c>
      <c r="C7" s="6" t="s">
        <v>5</v>
      </c>
      <c r="D7" s="6" t="s">
        <v>5</v>
      </c>
      <c r="E7" s="6" t="s">
        <v>5</v>
      </c>
      <c r="F7" s="6" t="s">
        <v>5</v>
      </c>
      <c r="G7" s="6" t="s">
        <v>5</v>
      </c>
    </row>
    <row r="8" ht="15.4" customHeight="1" spans="1:7">
      <c r="A8" s="5" t="s">
        <v>10</v>
      </c>
      <c r="B8" s="6" t="s">
        <v>99</v>
      </c>
      <c r="C8" s="6" t="s">
        <v>100</v>
      </c>
      <c r="D8" s="6" t="s">
        <v>10</v>
      </c>
      <c r="E8" s="7" t="s">
        <v>11</v>
      </c>
      <c r="F8" s="7" t="s">
        <v>12</v>
      </c>
      <c r="G8" s="7" t="s">
        <v>101</v>
      </c>
    </row>
    <row r="9" ht="15.4" customHeight="1" spans="1:7">
      <c r="A9" s="5" t="s">
        <v>106</v>
      </c>
      <c r="B9" s="6" t="s">
        <v>5</v>
      </c>
      <c r="C9" s="6" t="s">
        <v>5</v>
      </c>
      <c r="D9" s="6" t="s">
        <v>106</v>
      </c>
      <c r="E9" s="39">
        <f>F9</f>
        <v>292.409581</v>
      </c>
      <c r="F9" s="40">
        <f>2924095.81/10000</f>
        <v>292.409581</v>
      </c>
      <c r="G9" s="26" t="s">
        <v>5</v>
      </c>
    </row>
    <row r="10" ht="15.4" customHeight="1" spans="1:7">
      <c r="A10" s="28" t="s">
        <v>107</v>
      </c>
      <c r="B10" s="29"/>
      <c r="C10" s="29" t="s">
        <v>5</v>
      </c>
      <c r="D10" s="29" t="s">
        <v>108</v>
      </c>
      <c r="E10" s="39">
        <f t="shared" ref="E10:E23" si="0">F10</f>
        <v>28.919856</v>
      </c>
      <c r="F10" s="40">
        <f>289198.56/10000</f>
        <v>28.919856</v>
      </c>
      <c r="G10" s="11" t="s">
        <v>5</v>
      </c>
    </row>
    <row r="11" ht="15.4" customHeight="1" spans="1:7">
      <c r="A11" s="28" t="s">
        <v>109</v>
      </c>
      <c r="B11" s="29"/>
      <c r="C11" s="29" t="s">
        <v>5</v>
      </c>
      <c r="D11" s="29" t="s">
        <v>110</v>
      </c>
      <c r="E11" s="39">
        <f t="shared" si="0"/>
        <v>27.218688</v>
      </c>
      <c r="F11" s="40">
        <f>272186.88/10000</f>
        <v>27.218688</v>
      </c>
      <c r="G11" s="11" t="s">
        <v>5</v>
      </c>
    </row>
    <row r="12" ht="15.4" customHeight="1" spans="1:7">
      <c r="A12" s="28" t="s">
        <v>111</v>
      </c>
      <c r="B12" s="29"/>
      <c r="C12" s="29" t="s">
        <v>5</v>
      </c>
      <c r="D12" s="29" t="s">
        <v>112</v>
      </c>
      <c r="E12" s="39">
        <f t="shared" si="0"/>
        <v>27.218688</v>
      </c>
      <c r="F12" s="40">
        <f>272186.88/10000</f>
        <v>27.218688</v>
      </c>
      <c r="G12" s="11" t="s">
        <v>5</v>
      </c>
    </row>
    <row r="13" ht="15.4" customHeight="1" spans="1:7">
      <c r="A13" s="28" t="s">
        <v>113</v>
      </c>
      <c r="B13" s="29"/>
      <c r="C13" s="29" t="s">
        <v>5</v>
      </c>
      <c r="D13" s="29" t="s">
        <v>114</v>
      </c>
      <c r="E13" s="39">
        <f t="shared" si="0"/>
        <v>1.701168</v>
      </c>
      <c r="F13" s="40">
        <f>17011.68/10000</f>
        <v>1.701168</v>
      </c>
      <c r="G13" s="11" t="s">
        <v>5</v>
      </c>
    </row>
    <row r="14" ht="15.4" customHeight="1" spans="1:7">
      <c r="A14" s="28" t="s">
        <v>115</v>
      </c>
      <c r="B14" s="29"/>
      <c r="C14" s="29" t="s">
        <v>5</v>
      </c>
      <c r="D14" s="29" t="s">
        <v>116</v>
      </c>
      <c r="E14" s="39">
        <f t="shared" si="0"/>
        <v>1.701168</v>
      </c>
      <c r="F14" s="40">
        <f>17011.68/10000</f>
        <v>1.701168</v>
      </c>
      <c r="G14" s="11"/>
    </row>
    <row r="15" ht="15.4" customHeight="1" spans="1:7">
      <c r="A15" s="28" t="s">
        <v>117</v>
      </c>
      <c r="B15" s="29"/>
      <c r="C15" s="29" t="s">
        <v>5</v>
      </c>
      <c r="D15" s="29" t="s">
        <v>118</v>
      </c>
      <c r="E15" s="39">
        <f t="shared" si="0"/>
        <v>14.459928</v>
      </c>
      <c r="F15" s="40">
        <f>144599.28/10000</f>
        <v>14.459928</v>
      </c>
      <c r="G15" s="11"/>
    </row>
    <row r="16" ht="15.4" customHeight="1" spans="1:7">
      <c r="A16" s="28" t="s">
        <v>119</v>
      </c>
      <c r="B16" s="29"/>
      <c r="C16" s="29" t="s">
        <v>5</v>
      </c>
      <c r="D16" s="29" t="s">
        <v>120</v>
      </c>
      <c r="E16" s="39">
        <f t="shared" si="0"/>
        <v>14.459928</v>
      </c>
      <c r="F16" s="40">
        <f>144599.28/10000</f>
        <v>14.459928</v>
      </c>
      <c r="G16" s="11"/>
    </row>
    <row r="17" ht="15.4" customHeight="1" spans="1:7">
      <c r="A17" s="28" t="s">
        <v>121</v>
      </c>
      <c r="B17" s="29"/>
      <c r="C17" s="29" t="s">
        <v>5</v>
      </c>
      <c r="D17" s="29" t="s">
        <v>122</v>
      </c>
      <c r="E17" s="39">
        <f t="shared" si="0"/>
        <v>14.459928</v>
      </c>
      <c r="F17" s="40">
        <f>144599.28/10000</f>
        <v>14.459928</v>
      </c>
      <c r="G17" s="11"/>
    </row>
    <row r="18" ht="15.4" customHeight="1" spans="1:7">
      <c r="A18" s="28" t="s">
        <v>123</v>
      </c>
      <c r="B18" s="29"/>
      <c r="C18" s="29" t="s">
        <v>5</v>
      </c>
      <c r="D18" s="29" t="s">
        <v>124</v>
      </c>
      <c r="E18" s="39">
        <f t="shared" si="0"/>
        <v>228.615781</v>
      </c>
      <c r="F18" s="40">
        <f>2286157.81/10000</f>
        <v>228.615781</v>
      </c>
      <c r="G18" s="11"/>
    </row>
    <row r="19" ht="15.4" customHeight="1" spans="1:7">
      <c r="A19" s="28" t="s">
        <v>125</v>
      </c>
      <c r="B19" s="29"/>
      <c r="C19" s="29" t="s">
        <v>5</v>
      </c>
      <c r="D19" s="29" t="s">
        <v>126</v>
      </c>
      <c r="E19" s="39">
        <f t="shared" si="0"/>
        <v>228.615781</v>
      </c>
      <c r="F19" s="40">
        <f>2286157.81/10000</f>
        <v>228.615781</v>
      </c>
      <c r="G19" s="11"/>
    </row>
    <row r="20" ht="15.4" customHeight="1" spans="1:7">
      <c r="A20" s="28" t="s">
        <v>127</v>
      </c>
      <c r="B20" s="29"/>
      <c r="C20" s="29" t="s">
        <v>5</v>
      </c>
      <c r="D20" s="29" t="s">
        <v>128</v>
      </c>
      <c r="E20" s="39">
        <f t="shared" si="0"/>
        <v>228.615781</v>
      </c>
      <c r="F20" s="40">
        <f>2286157.81/10000</f>
        <v>228.615781</v>
      </c>
      <c r="G20" s="11"/>
    </row>
    <row r="21" ht="15.4" customHeight="1" spans="1:7">
      <c r="A21" s="28" t="s">
        <v>129</v>
      </c>
      <c r="B21" s="29"/>
      <c r="C21" s="29" t="s">
        <v>5</v>
      </c>
      <c r="D21" s="29" t="s">
        <v>130</v>
      </c>
      <c r="E21" s="39">
        <f t="shared" si="0"/>
        <v>20.414016</v>
      </c>
      <c r="F21" s="40">
        <f>204140.16/10000</f>
        <v>20.414016</v>
      </c>
      <c r="G21" s="11"/>
    </row>
    <row r="22" ht="15.4" customHeight="1" spans="1:7">
      <c r="A22" s="28" t="s">
        <v>131</v>
      </c>
      <c r="B22" s="29"/>
      <c r="C22" s="29" t="s">
        <v>5</v>
      </c>
      <c r="D22" s="29" t="s">
        <v>132</v>
      </c>
      <c r="E22" s="39">
        <f t="shared" si="0"/>
        <v>20.414016</v>
      </c>
      <c r="F22" s="40">
        <f>204140.16/10000</f>
        <v>20.414016</v>
      </c>
      <c r="G22" s="11"/>
    </row>
    <row r="23" ht="15.4" customHeight="1" spans="1:7">
      <c r="A23" s="28" t="s">
        <v>133</v>
      </c>
      <c r="B23" s="29"/>
      <c r="C23" s="29" t="s">
        <v>5</v>
      </c>
      <c r="D23" s="29" t="s">
        <v>134</v>
      </c>
      <c r="E23" s="39">
        <f t="shared" si="0"/>
        <v>20.414016</v>
      </c>
      <c r="F23" s="40">
        <f>204140.16/10000</f>
        <v>20.414016</v>
      </c>
      <c r="G23" s="11"/>
    </row>
    <row r="24" ht="15.4" customHeight="1" spans="1:7">
      <c r="A24" s="30" t="s">
        <v>198</v>
      </c>
      <c r="B24" s="31" t="s">
        <v>5</v>
      </c>
      <c r="C24" s="31" t="s">
        <v>5</v>
      </c>
      <c r="D24" s="31" t="s">
        <v>5</v>
      </c>
      <c r="E24" s="31" t="s">
        <v>5</v>
      </c>
      <c r="F24" s="31" t="s">
        <v>5</v>
      </c>
      <c r="G24" s="31" t="s">
        <v>5</v>
      </c>
    </row>
    <row r="26" ht="13" spans="5:5">
      <c r="E26" s="34" t="s">
        <v>199</v>
      </c>
    </row>
  </sheetData>
  <mergeCells count="58">
    <mergeCell ref="A1:G1"/>
    <mergeCell ref="A4:D4"/>
    <mergeCell ref="A4:D4"/>
    <mergeCell ref="A4:D4"/>
    <mergeCell ref="A4:D4"/>
    <mergeCell ref="E4:G4"/>
    <mergeCell ref="E4:G4"/>
    <mergeCell ref="E4:G4"/>
    <mergeCell ref="A8:D8"/>
    <mergeCell ref="A8:D8"/>
    <mergeCell ref="A8:D8"/>
    <mergeCell ref="A8:D8"/>
    <mergeCell ref="A9:D9"/>
    <mergeCell ref="A9:D9"/>
    <mergeCell ref="A9:D9"/>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G24"/>
    <mergeCell ref="A24:G24"/>
    <mergeCell ref="A24:G24"/>
    <mergeCell ref="A24:G24"/>
    <mergeCell ref="A24:G24"/>
    <mergeCell ref="A24:G24"/>
    <mergeCell ref="A24:G24"/>
    <mergeCell ref="D5:D7"/>
    <mergeCell ref="D5:D7"/>
    <mergeCell ref="D5:D7"/>
    <mergeCell ref="E5:E7"/>
    <mergeCell ref="E5:E7"/>
    <mergeCell ref="E5:E7"/>
    <mergeCell ref="F5:F7"/>
    <mergeCell ref="F5:F7"/>
    <mergeCell ref="F5:F7"/>
    <mergeCell ref="G5:G7"/>
    <mergeCell ref="G5:G7"/>
    <mergeCell ref="G5:G7"/>
    <mergeCell ref="A5:C7"/>
    <mergeCell ref="A5:C7"/>
    <mergeCell ref="A5:C7"/>
    <mergeCell ref="A5:C7"/>
    <mergeCell ref="A5:C7"/>
    <mergeCell ref="A5:C7"/>
    <mergeCell ref="A5:C7"/>
    <mergeCell ref="A5:C7"/>
    <mergeCell ref="A5:C7"/>
  </mergeCells>
  <pageMargins left="0.75" right="0.75" top="1" bottom="1" header="0.5" footer="0.5"/>
  <pageSetup paperSize="9" orientation="portrait" horizontalDpi="600" verticalDpi="600"/>
  <headerFooter alignWithMargins="0" scaleWithDoc="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8"/>
  <sheetViews>
    <sheetView zoomScaleSheetLayoutView="60" workbookViewId="0">
      <selection activeCell="K33" sqref="K33"/>
    </sheetView>
  </sheetViews>
  <sheetFormatPr defaultColWidth="8.88181818181818" defaultRowHeight="12.5"/>
  <cols>
    <col min="1" max="1" width="9.28181818181818" customWidth="1"/>
    <col min="2" max="2" width="33.8454545454545" customWidth="1"/>
    <col min="3" max="3" width="17.1363636363636" customWidth="1"/>
    <col min="4" max="4" width="9.84545454545455" customWidth="1"/>
    <col min="5" max="5" width="26.4272727272727" customWidth="1"/>
    <col min="6" max="6" width="17.1363636363636" customWidth="1"/>
    <col min="7" max="7" width="10.4272727272727" customWidth="1"/>
    <col min="8" max="8" width="42" customWidth="1"/>
    <col min="9" max="9" width="17.1363636363636" customWidth="1"/>
    <col min="10" max="10" width="9.76363636363636"/>
  </cols>
  <sheetData>
    <row r="1" ht="18.5" spans="1:5">
      <c r="A1" s="1" t="s">
        <v>200</v>
      </c>
      <c r="E1" s="1" t="s">
        <v>200</v>
      </c>
    </row>
    <row r="2" ht="13" spans="9:9">
      <c r="I2" s="17" t="s">
        <v>201</v>
      </c>
    </row>
    <row r="3" ht="13" spans="1:9">
      <c r="A3" s="2" t="s">
        <v>2</v>
      </c>
      <c r="I3" s="17" t="s">
        <v>3</v>
      </c>
    </row>
    <row r="4" ht="15.4" customHeight="1" spans="1:9">
      <c r="A4" s="3" t="s">
        <v>202</v>
      </c>
      <c r="B4" s="4" t="s">
        <v>5</v>
      </c>
      <c r="C4" s="4" t="s">
        <v>5</v>
      </c>
      <c r="D4" s="4" t="s">
        <v>203</v>
      </c>
      <c r="E4" s="4" t="s">
        <v>5</v>
      </c>
      <c r="F4" s="4" t="s">
        <v>5</v>
      </c>
      <c r="G4" s="4" t="s">
        <v>5</v>
      </c>
      <c r="H4" s="4" t="s">
        <v>5</v>
      </c>
      <c r="I4" s="4" t="s">
        <v>5</v>
      </c>
    </row>
    <row r="5" ht="15.4" customHeight="1" spans="1:9">
      <c r="A5" s="5" t="s">
        <v>204</v>
      </c>
      <c r="B5" s="6" t="s">
        <v>90</v>
      </c>
      <c r="C5" s="6" t="s">
        <v>205</v>
      </c>
      <c r="D5" s="6" t="s">
        <v>204</v>
      </c>
      <c r="E5" s="6" t="s">
        <v>90</v>
      </c>
      <c r="F5" s="6" t="s">
        <v>205</v>
      </c>
      <c r="G5" s="6" t="s">
        <v>204</v>
      </c>
      <c r="H5" s="6" t="s">
        <v>90</v>
      </c>
      <c r="I5" s="6" t="s">
        <v>205</v>
      </c>
    </row>
    <row r="6" ht="15.4" customHeight="1" spans="1:9">
      <c r="A6" s="5" t="s">
        <v>5</v>
      </c>
      <c r="B6" s="6" t="s">
        <v>5</v>
      </c>
      <c r="C6" s="6" t="s">
        <v>5</v>
      </c>
      <c r="D6" s="6" t="s">
        <v>5</v>
      </c>
      <c r="E6" s="6" t="s">
        <v>5</v>
      </c>
      <c r="F6" s="6" t="s">
        <v>5</v>
      </c>
      <c r="G6" s="6" t="s">
        <v>5</v>
      </c>
      <c r="H6" s="6" t="s">
        <v>5</v>
      </c>
      <c r="I6" s="6" t="s">
        <v>5</v>
      </c>
    </row>
    <row r="7" ht="15.4" customHeight="1" spans="1:9">
      <c r="A7" s="35" t="s">
        <v>206</v>
      </c>
      <c r="B7" s="36" t="s">
        <v>207</v>
      </c>
      <c r="C7" s="11" t="s">
        <v>5</v>
      </c>
      <c r="D7" s="36" t="s">
        <v>208</v>
      </c>
      <c r="E7" s="36" t="s">
        <v>209</v>
      </c>
      <c r="F7" s="11">
        <v>23.29</v>
      </c>
      <c r="G7" s="36" t="s">
        <v>210</v>
      </c>
      <c r="H7" s="36" t="s">
        <v>211</v>
      </c>
      <c r="I7" s="11" t="s">
        <v>5</v>
      </c>
    </row>
    <row r="8" ht="15.4" customHeight="1" spans="1:9">
      <c r="A8" s="35" t="s">
        <v>212</v>
      </c>
      <c r="B8" s="36" t="s">
        <v>213</v>
      </c>
      <c r="C8" s="37">
        <f>1314764.96/10000</f>
        <v>131.476496</v>
      </c>
      <c r="D8" s="36" t="s">
        <v>214</v>
      </c>
      <c r="E8" s="36" t="s">
        <v>215</v>
      </c>
      <c r="F8" s="37">
        <f>22950.66/10000</f>
        <v>2.295066</v>
      </c>
      <c r="G8" s="36" t="s">
        <v>216</v>
      </c>
      <c r="H8" s="36" t="s">
        <v>217</v>
      </c>
      <c r="I8" s="11" t="s">
        <v>5</v>
      </c>
    </row>
    <row r="9" ht="15.4" customHeight="1" spans="1:9">
      <c r="A9" s="35" t="s">
        <v>218</v>
      </c>
      <c r="B9" s="36" t="s">
        <v>219</v>
      </c>
      <c r="C9" s="37">
        <f>632958/10000</f>
        <v>63.2958</v>
      </c>
      <c r="D9" s="36" t="s">
        <v>220</v>
      </c>
      <c r="E9" s="36" t="s">
        <v>221</v>
      </c>
      <c r="F9" s="37">
        <f>15221/10000</f>
        <v>1.5221</v>
      </c>
      <c r="G9" s="36" t="s">
        <v>222</v>
      </c>
      <c r="H9" s="36" t="s">
        <v>223</v>
      </c>
      <c r="I9" s="11" t="s">
        <v>5</v>
      </c>
    </row>
    <row r="10" ht="15.4" customHeight="1" spans="1:9">
      <c r="A10" s="35" t="s">
        <v>224</v>
      </c>
      <c r="B10" s="36" t="s">
        <v>225</v>
      </c>
      <c r="C10" s="11" t="s">
        <v>5</v>
      </c>
      <c r="D10" s="36" t="s">
        <v>226</v>
      </c>
      <c r="E10" s="36" t="s">
        <v>227</v>
      </c>
      <c r="F10" s="11" t="s">
        <v>5</v>
      </c>
      <c r="G10" s="36" t="s">
        <v>228</v>
      </c>
      <c r="H10" s="36" t="s">
        <v>229</v>
      </c>
      <c r="I10" s="11" t="s">
        <v>5</v>
      </c>
    </row>
    <row r="11" ht="15.4" customHeight="1" spans="1:9">
      <c r="A11" s="35" t="s">
        <v>230</v>
      </c>
      <c r="B11" s="36" t="s">
        <v>231</v>
      </c>
      <c r="C11" s="11" t="s">
        <v>5</v>
      </c>
      <c r="D11" s="36" t="s">
        <v>232</v>
      </c>
      <c r="E11" s="36" t="s">
        <v>233</v>
      </c>
      <c r="F11" s="11" t="s">
        <v>5</v>
      </c>
      <c r="G11" s="36" t="s">
        <v>234</v>
      </c>
      <c r="H11" s="36" t="s">
        <v>235</v>
      </c>
      <c r="I11" s="11" t="s">
        <v>5</v>
      </c>
    </row>
    <row r="12" ht="15.4" customHeight="1" spans="1:9">
      <c r="A12" s="35" t="s">
        <v>236</v>
      </c>
      <c r="B12" s="36" t="s">
        <v>237</v>
      </c>
      <c r="C12" s="11" t="s">
        <v>5</v>
      </c>
      <c r="D12" s="36" t="s">
        <v>238</v>
      </c>
      <c r="E12" s="36" t="s">
        <v>239</v>
      </c>
      <c r="F12" s="37">
        <f>512/10000</f>
        <v>0.0512</v>
      </c>
      <c r="G12" s="36" t="s">
        <v>240</v>
      </c>
      <c r="H12" s="36" t="s">
        <v>241</v>
      </c>
      <c r="I12" s="11" t="s">
        <v>5</v>
      </c>
    </row>
    <row r="13" ht="15.4" customHeight="1" spans="1:9">
      <c r="A13" s="35" t="s">
        <v>242</v>
      </c>
      <c r="B13" s="36" t="s">
        <v>243</v>
      </c>
      <c r="C13" s="37">
        <f>272003.68/10000</f>
        <v>27.200368</v>
      </c>
      <c r="D13" s="36" t="s">
        <v>244</v>
      </c>
      <c r="E13" s="36" t="s">
        <v>245</v>
      </c>
      <c r="F13" s="37">
        <f>10121.67/10000</f>
        <v>1.012167</v>
      </c>
      <c r="G13" s="36" t="s">
        <v>246</v>
      </c>
      <c r="H13" s="36" t="s">
        <v>247</v>
      </c>
      <c r="I13" s="11" t="s">
        <v>5</v>
      </c>
    </row>
    <row r="14" ht="15.4" customHeight="1" spans="1:9">
      <c r="A14" s="35" t="s">
        <v>248</v>
      </c>
      <c r="B14" s="36" t="s">
        <v>249</v>
      </c>
      <c r="C14" s="11" t="s">
        <v>5</v>
      </c>
      <c r="D14" s="36" t="s">
        <v>250</v>
      </c>
      <c r="E14" s="36" t="s">
        <v>251</v>
      </c>
      <c r="F14" s="37">
        <f>10680/10000</f>
        <v>1.068</v>
      </c>
      <c r="G14" s="36" t="s">
        <v>252</v>
      </c>
      <c r="H14" s="36" t="s">
        <v>253</v>
      </c>
      <c r="I14" s="11" t="s">
        <v>5</v>
      </c>
    </row>
    <row r="15" ht="15.4" customHeight="1" spans="1:9">
      <c r="A15" s="35" t="s">
        <v>254</v>
      </c>
      <c r="B15" s="36" t="s">
        <v>255</v>
      </c>
      <c r="C15" s="37">
        <f>143537.32/10000</f>
        <v>14.353732</v>
      </c>
      <c r="D15" s="36" t="s">
        <v>256</v>
      </c>
      <c r="E15" s="36" t="s">
        <v>257</v>
      </c>
      <c r="F15" s="11" t="s">
        <v>5</v>
      </c>
      <c r="G15" s="36" t="s">
        <v>258</v>
      </c>
      <c r="H15" s="36" t="s">
        <v>259</v>
      </c>
      <c r="I15" s="11" t="s">
        <v>5</v>
      </c>
    </row>
    <row r="16" ht="15.4" customHeight="1" spans="1:9">
      <c r="A16" s="35" t="s">
        <v>260</v>
      </c>
      <c r="B16" s="36" t="s">
        <v>261</v>
      </c>
      <c r="C16" s="11" t="s">
        <v>5</v>
      </c>
      <c r="D16" s="36" t="s">
        <v>262</v>
      </c>
      <c r="E16" s="36" t="s">
        <v>263</v>
      </c>
      <c r="F16" s="11" t="s">
        <v>5</v>
      </c>
      <c r="G16" s="36" t="s">
        <v>264</v>
      </c>
      <c r="H16" s="36" t="s">
        <v>265</v>
      </c>
      <c r="I16" s="11" t="s">
        <v>5</v>
      </c>
    </row>
    <row r="17" ht="15.4" customHeight="1" spans="1:9">
      <c r="A17" s="35" t="s">
        <v>266</v>
      </c>
      <c r="B17" s="36" t="s">
        <v>267</v>
      </c>
      <c r="C17" s="37">
        <f>8112.34/10000</f>
        <v>0.811234</v>
      </c>
      <c r="D17" s="36" t="s">
        <v>268</v>
      </c>
      <c r="E17" s="36" t="s">
        <v>269</v>
      </c>
      <c r="F17" s="37">
        <f>18773/10000</f>
        <v>1.8773</v>
      </c>
      <c r="G17" s="36" t="s">
        <v>270</v>
      </c>
      <c r="H17" s="36" t="s">
        <v>271</v>
      </c>
      <c r="I17" s="11" t="s">
        <v>5</v>
      </c>
    </row>
    <row r="18" ht="15.4" customHeight="1" spans="1:9">
      <c r="A18" s="35" t="s">
        <v>272</v>
      </c>
      <c r="B18" s="36" t="s">
        <v>134</v>
      </c>
      <c r="C18" s="37">
        <f>270251/10000</f>
        <v>27.0251</v>
      </c>
      <c r="D18" s="36" t="s">
        <v>273</v>
      </c>
      <c r="E18" s="36" t="s">
        <v>274</v>
      </c>
      <c r="F18" s="11" t="s">
        <v>5</v>
      </c>
      <c r="G18" s="36" t="s">
        <v>275</v>
      </c>
      <c r="H18" s="36" t="s">
        <v>276</v>
      </c>
      <c r="I18" s="11" t="s">
        <v>5</v>
      </c>
    </row>
    <row r="19" ht="15.4" customHeight="1" spans="1:9">
      <c r="A19" s="35" t="s">
        <v>277</v>
      </c>
      <c r="B19" s="36" t="s">
        <v>278</v>
      </c>
      <c r="C19" s="37">
        <f>2739.48/10000</f>
        <v>0.273948</v>
      </c>
      <c r="D19" s="36" t="s">
        <v>279</v>
      </c>
      <c r="E19" s="36" t="s">
        <v>280</v>
      </c>
      <c r="F19" s="37">
        <f>4615/10000</f>
        <v>0.4615</v>
      </c>
      <c r="G19" s="36" t="s">
        <v>281</v>
      </c>
      <c r="H19" s="36" t="s">
        <v>282</v>
      </c>
      <c r="I19" s="11" t="s">
        <v>5</v>
      </c>
    </row>
    <row r="20" ht="15.4" customHeight="1" spans="1:9">
      <c r="A20" s="35" t="s">
        <v>283</v>
      </c>
      <c r="B20" s="36" t="s">
        <v>284</v>
      </c>
      <c r="C20" s="11" t="s">
        <v>5</v>
      </c>
      <c r="D20" s="36" t="s">
        <v>285</v>
      </c>
      <c r="E20" s="36" t="s">
        <v>286</v>
      </c>
      <c r="F20" s="11" t="s">
        <v>5</v>
      </c>
      <c r="G20" s="36" t="s">
        <v>287</v>
      </c>
      <c r="H20" s="36" t="s">
        <v>288</v>
      </c>
      <c r="I20" s="11" t="s">
        <v>5</v>
      </c>
    </row>
    <row r="21" ht="15.4" customHeight="1" spans="1:9">
      <c r="A21" s="35" t="s">
        <v>289</v>
      </c>
      <c r="B21" s="36" t="s">
        <v>290</v>
      </c>
      <c r="C21" s="11" t="s">
        <v>5</v>
      </c>
      <c r="D21" s="36" t="s">
        <v>291</v>
      </c>
      <c r="E21" s="36" t="s">
        <v>292</v>
      </c>
      <c r="F21" s="37">
        <f>10800/10000</f>
        <v>1.08</v>
      </c>
      <c r="G21" s="36" t="s">
        <v>293</v>
      </c>
      <c r="H21" s="36" t="s">
        <v>294</v>
      </c>
      <c r="I21" s="11" t="s">
        <v>5</v>
      </c>
    </row>
    <row r="22" ht="15.4" customHeight="1" spans="1:9">
      <c r="A22" s="35" t="s">
        <v>295</v>
      </c>
      <c r="B22" s="36" t="s">
        <v>296</v>
      </c>
      <c r="C22" s="11" t="s">
        <v>5</v>
      </c>
      <c r="D22" s="36" t="s">
        <v>297</v>
      </c>
      <c r="E22" s="36" t="s">
        <v>298</v>
      </c>
      <c r="F22" s="37">
        <f>930/10000</f>
        <v>0.093</v>
      </c>
      <c r="G22" s="36" t="s">
        <v>299</v>
      </c>
      <c r="H22" s="36" t="s">
        <v>300</v>
      </c>
      <c r="I22" s="11" t="s">
        <v>5</v>
      </c>
    </row>
    <row r="23" ht="15.4" customHeight="1" spans="1:9">
      <c r="A23" s="35" t="s">
        <v>301</v>
      </c>
      <c r="B23" s="36" t="s">
        <v>302</v>
      </c>
      <c r="C23" s="11" t="s">
        <v>5</v>
      </c>
      <c r="D23" s="36" t="s">
        <v>303</v>
      </c>
      <c r="E23" s="36" t="s">
        <v>304</v>
      </c>
      <c r="F23" s="37">
        <f>3461/10000</f>
        <v>0.3461</v>
      </c>
      <c r="G23" s="36" t="s">
        <v>305</v>
      </c>
      <c r="H23" s="36" t="s">
        <v>306</v>
      </c>
      <c r="I23" s="11" t="s">
        <v>5</v>
      </c>
    </row>
    <row r="24" ht="15.4" customHeight="1" spans="1:9">
      <c r="A24" s="35" t="s">
        <v>307</v>
      </c>
      <c r="B24" s="36" t="s">
        <v>308</v>
      </c>
      <c r="C24" s="11" t="s">
        <v>5</v>
      </c>
      <c r="D24" s="36" t="s">
        <v>309</v>
      </c>
      <c r="E24" s="36" t="s">
        <v>310</v>
      </c>
      <c r="F24" s="11" t="s">
        <v>5</v>
      </c>
      <c r="G24" s="36" t="s">
        <v>311</v>
      </c>
      <c r="H24" s="36" t="s">
        <v>312</v>
      </c>
      <c r="I24" s="11" t="s">
        <v>5</v>
      </c>
    </row>
    <row r="25" ht="15.4" customHeight="1" spans="1:9">
      <c r="A25" s="35" t="s">
        <v>313</v>
      </c>
      <c r="B25" s="36" t="s">
        <v>314</v>
      </c>
      <c r="C25" s="37">
        <f>1350/10000</f>
        <v>0.135</v>
      </c>
      <c r="D25" s="36" t="s">
        <v>315</v>
      </c>
      <c r="E25" s="36" t="s">
        <v>316</v>
      </c>
      <c r="F25" s="11" t="s">
        <v>5</v>
      </c>
      <c r="G25" s="36" t="s">
        <v>317</v>
      </c>
      <c r="H25" s="36" t="s">
        <v>318</v>
      </c>
      <c r="I25" s="11" t="s">
        <v>5</v>
      </c>
    </row>
    <row r="26" ht="15.4" customHeight="1" spans="1:9">
      <c r="A26" s="35" t="s">
        <v>319</v>
      </c>
      <c r="B26" s="36" t="s">
        <v>320</v>
      </c>
      <c r="C26" s="37">
        <f>28225.96/10000</f>
        <v>2.822596</v>
      </c>
      <c r="D26" s="36" t="s">
        <v>321</v>
      </c>
      <c r="E26" s="36" t="s">
        <v>322</v>
      </c>
      <c r="F26" s="11" t="s">
        <v>5</v>
      </c>
      <c r="G26" s="36" t="s">
        <v>323</v>
      </c>
      <c r="H26" s="36" t="s">
        <v>324</v>
      </c>
      <c r="I26" s="11" t="s">
        <v>5</v>
      </c>
    </row>
    <row r="27" ht="15.4" customHeight="1" spans="1:9">
      <c r="A27" s="35" t="s">
        <v>325</v>
      </c>
      <c r="B27" s="36" t="s">
        <v>326</v>
      </c>
      <c r="C27" s="11" t="s">
        <v>5</v>
      </c>
      <c r="D27" s="36" t="s">
        <v>327</v>
      </c>
      <c r="E27" s="36" t="s">
        <v>328</v>
      </c>
      <c r="F27" s="37">
        <f>33308.72/10000</f>
        <v>3.330872</v>
      </c>
      <c r="G27" s="36" t="s">
        <v>329</v>
      </c>
      <c r="H27" s="36" t="s">
        <v>136</v>
      </c>
      <c r="I27" s="11" t="s">
        <v>5</v>
      </c>
    </row>
    <row r="28" ht="15.4" customHeight="1" spans="1:9">
      <c r="A28" s="35" t="s">
        <v>330</v>
      </c>
      <c r="B28" s="36" t="s">
        <v>331</v>
      </c>
      <c r="C28" s="11" t="s">
        <v>5</v>
      </c>
      <c r="D28" s="36" t="s">
        <v>332</v>
      </c>
      <c r="E28" s="36" t="s">
        <v>333</v>
      </c>
      <c r="F28" s="11" t="s">
        <v>5</v>
      </c>
      <c r="G28" s="36" t="s">
        <v>334</v>
      </c>
      <c r="H28" s="36" t="s">
        <v>335</v>
      </c>
      <c r="I28" s="11" t="s">
        <v>5</v>
      </c>
    </row>
    <row r="29" ht="15.4" customHeight="1" spans="1:9">
      <c r="A29" s="35" t="s">
        <v>336</v>
      </c>
      <c r="B29" s="36" t="s">
        <v>337</v>
      </c>
      <c r="C29" s="11" t="s">
        <v>5</v>
      </c>
      <c r="D29" s="36" t="s">
        <v>338</v>
      </c>
      <c r="E29" s="36" t="s">
        <v>339</v>
      </c>
      <c r="F29" s="11" t="s">
        <v>5</v>
      </c>
      <c r="G29" s="36" t="s">
        <v>340</v>
      </c>
      <c r="H29" s="36" t="s">
        <v>341</v>
      </c>
      <c r="I29" s="11" t="s">
        <v>5</v>
      </c>
    </row>
    <row r="30" ht="15.4" customHeight="1" spans="1:9">
      <c r="A30" s="35" t="s">
        <v>342</v>
      </c>
      <c r="B30" s="36" t="s">
        <v>343</v>
      </c>
      <c r="C30" s="37">
        <f>9000/10000</f>
        <v>0.9</v>
      </c>
      <c r="D30" s="36" t="s">
        <v>344</v>
      </c>
      <c r="E30" s="36" t="s">
        <v>345</v>
      </c>
      <c r="F30" s="11" t="s">
        <v>5</v>
      </c>
      <c r="G30" s="36" t="s">
        <v>346</v>
      </c>
      <c r="H30" s="36" t="s">
        <v>347</v>
      </c>
      <c r="I30" s="11" t="s">
        <v>5</v>
      </c>
    </row>
    <row r="31" ht="15.4" customHeight="1" spans="1:9">
      <c r="A31" s="35" t="s">
        <v>348</v>
      </c>
      <c r="B31" s="36" t="s">
        <v>349</v>
      </c>
      <c r="C31" s="11" t="s">
        <v>5</v>
      </c>
      <c r="D31" s="36" t="s">
        <v>350</v>
      </c>
      <c r="E31" s="36" t="s">
        <v>351</v>
      </c>
      <c r="F31" s="37">
        <f>17857.98/10000</f>
        <v>1.785798</v>
      </c>
      <c r="G31" s="36" t="s">
        <v>352</v>
      </c>
      <c r="H31" s="36" t="s">
        <v>353</v>
      </c>
      <c r="I31" s="11" t="s">
        <v>5</v>
      </c>
    </row>
    <row r="32" ht="15.4" customHeight="1" spans="1:9">
      <c r="A32" s="35" t="s">
        <v>354</v>
      </c>
      <c r="B32" s="36" t="s">
        <v>355</v>
      </c>
      <c r="C32" s="11" t="s">
        <v>5</v>
      </c>
      <c r="D32" s="36" t="s">
        <v>356</v>
      </c>
      <c r="E32" s="36" t="s">
        <v>357</v>
      </c>
      <c r="F32" s="37">
        <f>36300/10000</f>
        <v>3.63</v>
      </c>
      <c r="G32" s="36" t="s">
        <v>358</v>
      </c>
      <c r="H32" s="36" t="s">
        <v>139</v>
      </c>
      <c r="I32" s="11" t="s">
        <v>5</v>
      </c>
    </row>
    <row r="33" ht="15.4" customHeight="1" spans="1:9">
      <c r="A33" s="35" t="s">
        <v>359</v>
      </c>
      <c r="B33" s="36" t="s">
        <v>360</v>
      </c>
      <c r="C33" s="37">
        <f>8224.04/10000</f>
        <v>0.822404</v>
      </c>
      <c r="D33" s="36" t="s">
        <v>361</v>
      </c>
      <c r="E33" s="36" t="s">
        <v>362</v>
      </c>
      <c r="F33" s="11" t="s">
        <v>5</v>
      </c>
      <c r="G33" s="36" t="s">
        <v>5</v>
      </c>
      <c r="H33" s="36" t="s">
        <v>5</v>
      </c>
      <c r="I33" s="11" t="s">
        <v>5</v>
      </c>
    </row>
    <row r="34" ht="15.4" customHeight="1" spans="1:9">
      <c r="A34" s="35" t="s">
        <v>5</v>
      </c>
      <c r="B34" s="36" t="s">
        <v>5</v>
      </c>
      <c r="C34" s="11" t="s">
        <v>5</v>
      </c>
      <c r="D34" s="36" t="s">
        <v>363</v>
      </c>
      <c r="E34" s="36" t="s">
        <v>364</v>
      </c>
      <c r="F34" s="37">
        <f>47398/10000</f>
        <v>4.7398</v>
      </c>
      <c r="G34" s="36" t="s">
        <v>5</v>
      </c>
      <c r="H34" s="36" t="s">
        <v>5</v>
      </c>
      <c r="I34" s="11" t="s">
        <v>5</v>
      </c>
    </row>
    <row r="35" ht="15.4" customHeight="1" spans="1:9">
      <c r="A35" s="38" t="s">
        <v>365</v>
      </c>
      <c r="B35" s="7" t="s">
        <v>5</v>
      </c>
      <c r="C35" s="11">
        <v>269.12</v>
      </c>
      <c r="D35" s="7" t="s">
        <v>366</v>
      </c>
      <c r="E35" s="7" t="s">
        <v>5</v>
      </c>
      <c r="F35" s="7" t="s">
        <v>5</v>
      </c>
      <c r="G35" s="7" t="s">
        <v>5</v>
      </c>
      <c r="H35" s="7" t="s">
        <v>5</v>
      </c>
      <c r="I35" s="11">
        <v>292.41</v>
      </c>
    </row>
    <row r="36" ht="15.4" customHeight="1" spans="1:9">
      <c r="A36" s="30" t="s">
        <v>367</v>
      </c>
      <c r="B36" s="31" t="s">
        <v>5</v>
      </c>
      <c r="C36" s="31" t="s">
        <v>5</v>
      </c>
      <c r="D36" s="31" t="s">
        <v>5</v>
      </c>
      <c r="E36" s="31" t="s">
        <v>5</v>
      </c>
      <c r="F36" s="31" t="s">
        <v>5</v>
      </c>
      <c r="G36" s="31" t="s">
        <v>5</v>
      </c>
      <c r="H36" s="31" t="s">
        <v>5</v>
      </c>
      <c r="I36" s="31" t="s">
        <v>5</v>
      </c>
    </row>
    <row r="38" spans="5:5">
      <c r="E38" s="16" t="s">
        <v>368</v>
      </c>
    </row>
  </sheetData>
  <mergeCells count="44">
    <mergeCell ref="A1:I1"/>
    <mergeCell ref="A4:C4"/>
    <mergeCell ref="A4:C4"/>
    <mergeCell ref="A4:C4"/>
    <mergeCell ref="D4:I4"/>
    <mergeCell ref="D4:I4"/>
    <mergeCell ref="D4:I4"/>
    <mergeCell ref="D4:I4"/>
    <mergeCell ref="D4:I4"/>
    <mergeCell ref="D4:I4"/>
    <mergeCell ref="A35:B35"/>
    <mergeCell ref="A35:B35"/>
    <mergeCell ref="D35:H35"/>
    <mergeCell ref="D35:H35"/>
    <mergeCell ref="D35:H35"/>
    <mergeCell ref="D35:H35"/>
    <mergeCell ref="D35:H35"/>
    <mergeCell ref="A36:I36"/>
    <mergeCell ref="A36:I36"/>
    <mergeCell ref="A36:I36"/>
    <mergeCell ref="A36:I36"/>
    <mergeCell ref="A36:I36"/>
    <mergeCell ref="A36:I36"/>
    <mergeCell ref="A36:I36"/>
    <mergeCell ref="A36:I36"/>
    <mergeCell ref="A36:I36"/>
    <mergeCell ref="A5:A6"/>
    <mergeCell ref="A5:A6"/>
    <mergeCell ref="B5:B6"/>
    <mergeCell ref="B5:B6"/>
    <mergeCell ref="C5:C6"/>
    <mergeCell ref="C5:C6"/>
    <mergeCell ref="D5:D6"/>
    <mergeCell ref="D5:D6"/>
    <mergeCell ref="E5:E6"/>
    <mergeCell ref="E5:E6"/>
    <mergeCell ref="F5:F6"/>
    <mergeCell ref="F5:F6"/>
    <mergeCell ref="G5:G6"/>
    <mergeCell ref="G5:G6"/>
    <mergeCell ref="H5:H6"/>
    <mergeCell ref="H5:H6"/>
    <mergeCell ref="I5:I6"/>
    <mergeCell ref="I5:I6"/>
  </mergeCells>
  <pageMargins left="0.75" right="0.75" top="1" bottom="1" header="0.5" footer="0.5"/>
  <pageSetup paperSize="9" orientation="portrait" horizontalDpi="600" verticalDpi="600"/>
  <headerFooter alignWithMargins="0" scaleWithDoc="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7"/>
  <sheetViews>
    <sheetView zoomScaleSheetLayoutView="60" workbookViewId="0">
      <selection activeCell="D10" sqref="D10"/>
    </sheetView>
  </sheetViews>
  <sheetFormatPr defaultColWidth="8.88181818181818" defaultRowHeight="12.5"/>
  <cols>
    <col min="1" max="1" width="4.42727272727273" customWidth="1"/>
    <col min="2" max="2" width="2.70909090909091" customWidth="1"/>
    <col min="3" max="3" width="3.57272727272727" customWidth="1"/>
    <col min="4" max="4" width="32.8454545454545" customWidth="1"/>
    <col min="5" max="10" width="16" customWidth="1"/>
    <col min="11" max="11" width="9.76363636363636"/>
  </cols>
  <sheetData>
    <row r="1" ht="18.5" spans="1:6">
      <c r="A1" s="1" t="s">
        <v>369</v>
      </c>
      <c r="F1" s="1" t="s">
        <v>369</v>
      </c>
    </row>
    <row r="2" ht="13" spans="10:10">
      <c r="J2" s="17" t="s">
        <v>370</v>
      </c>
    </row>
    <row r="3" ht="13" spans="1:10">
      <c r="A3" s="2" t="s">
        <v>2</v>
      </c>
      <c r="J3" s="17" t="s">
        <v>3</v>
      </c>
    </row>
    <row r="4" ht="15.4" customHeight="1" spans="1:10">
      <c r="A4" s="21" t="s">
        <v>371</v>
      </c>
      <c r="B4" s="22" t="s">
        <v>5</v>
      </c>
      <c r="C4" s="22" t="s">
        <v>5</v>
      </c>
      <c r="D4" s="22" t="s">
        <v>90</v>
      </c>
      <c r="E4" s="22" t="s">
        <v>79</v>
      </c>
      <c r="F4" s="22" t="s">
        <v>372</v>
      </c>
      <c r="G4" s="22" t="s">
        <v>197</v>
      </c>
      <c r="H4" s="22" t="s">
        <v>5</v>
      </c>
      <c r="I4" s="22" t="s">
        <v>5</v>
      </c>
      <c r="J4" s="22" t="s">
        <v>80</v>
      </c>
    </row>
    <row r="5" ht="42.3" customHeight="1" spans="1:10">
      <c r="A5" s="5" t="s">
        <v>97</v>
      </c>
      <c r="B5" s="6" t="s">
        <v>5</v>
      </c>
      <c r="C5" s="6" t="s">
        <v>5</v>
      </c>
      <c r="D5" s="6" t="s">
        <v>90</v>
      </c>
      <c r="E5" s="6" t="s">
        <v>106</v>
      </c>
      <c r="F5" s="6" t="s">
        <v>106</v>
      </c>
      <c r="G5" s="6" t="s">
        <v>98</v>
      </c>
      <c r="H5" s="6" t="s">
        <v>144</v>
      </c>
      <c r="I5" s="6" t="s">
        <v>145</v>
      </c>
      <c r="J5" s="6" t="s">
        <v>106</v>
      </c>
    </row>
    <row r="6" ht="15.4" customHeight="1" spans="1:10">
      <c r="A6" s="5" t="s">
        <v>373</v>
      </c>
      <c r="B6" s="6" t="s">
        <v>99</v>
      </c>
      <c r="C6" s="6" t="s">
        <v>100</v>
      </c>
      <c r="D6" s="6" t="s">
        <v>10</v>
      </c>
      <c r="E6" s="7" t="s">
        <v>11</v>
      </c>
      <c r="F6" s="7" t="s">
        <v>12</v>
      </c>
      <c r="G6" s="7" t="s">
        <v>101</v>
      </c>
      <c r="H6" s="7" t="s">
        <v>102</v>
      </c>
      <c r="I6" s="7" t="s">
        <v>103</v>
      </c>
      <c r="J6" s="7" t="s">
        <v>104</v>
      </c>
    </row>
    <row r="7" ht="15.4" customHeight="1" spans="1:10">
      <c r="A7" s="5" t="s">
        <v>374</v>
      </c>
      <c r="B7" s="6" t="s">
        <v>5</v>
      </c>
      <c r="C7" s="6" t="s">
        <v>5</v>
      </c>
      <c r="D7" s="6" t="s">
        <v>106</v>
      </c>
      <c r="E7" s="26" t="s">
        <v>5</v>
      </c>
      <c r="F7" s="26" t="s">
        <v>5</v>
      </c>
      <c r="G7" s="26" t="s">
        <v>5</v>
      </c>
      <c r="H7" s="26" t="s">
        <v>5</v>
      </c>
      <c r="I7" s="26" t="s">
        <v>5</v>
      </c>
      <c r="J7" s="26" t="s">
        <v>5</v>
      </c>
    </row>
    <row r="8" ht="15.4" customHeight="1" spans="1:10">
      <c r="A8" s="28" t="s">
        <v>5</v>
      </c>
      <c r="B8" s="29" t="s">
        <v>5</v>
      </c>
      <c r="C8" s="29" t="s">
        <v>5</v>
      </c>
      <c r="D8" s="29" t="s">
        <v>5</v>
      </c>
      <c r="E8" s="11" t="s">
        <v>5</v>
      </c>
      <c r="F8" s="11" t="s">
        <v>5</v>
      </c>
      <c r="G8" s="11" t="s">
        <v>5</v>
      </c>
      <c r="H8" s="11" t="s">
        <v>5</v>
      </c>
      <c r="I8" s="11" t="s">
        <v>5</v>
      </c>
      <c r="J8" s="11" t="s">
        <v>5</v>
      </c>
    </row>
    <row r="9" ht="15.4" customHeight="1" spans="1:10">
      <c r="A9" s="28" t="s">
        <v>5</v>
      </c>
      <c r="B9" s="29" t="s">
        <v>5</v>
      </c>
      <c r="C9" s="29" t="s">
        <v>5</v>
      </c>
      <c r="D9" s="29" t="s">
        <v>5</v>
      </c>
      <c r="E9" s="11" t="s">
        <v>5</v>
      </c>
      <c r="F9" s="11" t="s">
        <v>5</v>
      </c>
      <c r="G9" s="11" t="s">
        <v>5</v>
      </c>
      <c r="H9" s="11" t="s">
        <v>5</v>
      </c>
      <c r="I9" s="11" t="s">
        <v>5</v>
      </c>
      <c r="J9" s="11" t="s">
        <v>5</v>
      </c>
    </row>
    <row r="10" ht="15.4" customHeight="1" spans="1:10">
      <c r="A10" s="28" t="s">
        <v>5</v>
      </c>
      <c r="B10" s="29" t="s">
        <v>5</v>
      </c>
      <c r="C10" s="29" t="s">
        <v>5</v>
      </c>
      <c r="D10" s="29" t="s">
        <v>5</v>
      </c>
      <c r="E10" s="11" t="s">
        <v>5</v>
      </c>
      <c r="F10" s="11" t="s">
        <v>5</v>
      </c>
      <c r="G10" s="11" t="s">
        <v>5</v>
      </c>
      <c r="H10" s="11" t="s">
        <v>5</v>
      </c>
      <c r="I10" s="11" t="s">
        <v>5</v>
      </c>
      <c r="J10" s="11" t="s">
        <v>5</v>
      </c>
    </row>
    <row r="11" ht="15.4" customHeight="1" spans="1:10">
      <c r="A11" s="28" t="s">
        <v>5</v>
      </c>
      <c r="B11" s="29" t="s">
        <v>5</v>
      </c>
      <c r="C11" s="29" t="s">
        <v>5</v>
      </c>
      <c r="D11" s="29" t="s">
        <v>5</v>
      </c>
      <c r="E11" s="11" t="s">
        <v>5</v>
      </c>
      <c r="F11" s="11" t="s">
        <v>5</v>
      </c>
      <c r="G11" s="11" t="s">
        <v>5</v>
      </c>
      <c r="H11" s="11" t="s">
        <v>5</v>
      </c>
      <c r="I11" s="11" t="s">
        <v>5</v>
      </c>
      <c r="J11" s="11" t="s">
        <v>5</v>
      </c>
    </row>
    <row r="12" ht="15.4" customHeight="1" spans="1:10">
      <c r="A12" s="28" t="s">
        <v>5</v>
      </c>
      <c r="B12" s="29" t="s">
        <v>5</v>
      </c>
      <c r="C12" s="29" t="s">
        <v>5</v>
      </c>
      <c r="D12" s="29" t="s">
        <v>5</v>
      </c>
      <c r="E12" s="11" t="s">
        <v>5</v>
      </c>
      <c r="F12" s="11" t="s">
        <v>5</v>
      </c>
      <c r="G12" s="11" t="s">
        <v>5</v>
      </c>
      <c r="H12" s="11" t="s">
        <v>5</v>
      </c>
      <c r="I12" s="11" t="s">
        <v>5</v>
      </c>
      <c r="J12" s="11" t="s">
        <v>5</v>
      </c>
    </row>
    <row r="13" ht="15.4" customHeight="1" spans="1:10">
      <c r="A13" s="28" t="s">
        <v>5</v>
      </c>
      <c r="B13" s="29" t="s">
        <v>5</v>
      </c>
      <c r="C13" s="29" t="s">
        <v>5</v>
      </c>
      <c r="D13" s="29" t="s">
        <v>5</v>
      </c>
      <c r="E13" s="11" t="s">
        <v>5</v>
      </c>
      <c r="F13" s="11" t="s">
        <v>5</v>
      </c>
      <c r="G13" s="11" t="s">
        <v>5</v>
      </c>
      <c r="H13" s="11" t="s">
        <v>5</v>
      </c>
      <c r="I13" s="11" t="s">
        <v>5</v>
      </c>
      <c r="J13" s="11" t="s">
        <v>5</v>
      </c>
    </row>
    <row r="14" ht="15.4" customHeight="1" spans="1:10">
      <c r="A14" s="30" t="s">
        <v>375</v>
      </c>
      <c r="B14" s="31" t="s">
        <v>5</v>
      </c>
      <c r="C14" s="31" t="s">
        <v>5</v>
      </c>
      <c r="D14" s="31" t="s">
        <v>5</v>
      </c>
      <c r="E14" s="31" t="s">
        <v>5</v>
      </c>
      <c r="F14" s="31" t="s">
        <v>5</v>
      </c>
      <c r="G14" s="31" t="s">
        <v>5</v>
      </c>
      <c r="H14" s="31" t="s">
        <v>5</v>
      </c>
      <c r="I14" s="31" t="s">
        <v>5</v>
      </c>
      <c r="J14" s="31" t="s">
        <v>5</v>
      </c>
    </row>
    <row r="15" ht="15.4" customHeight="1" spans="1:10">
      <c r="A15" s="30" t="s">
        <v>5</v>
      </c>
      <c r="B15" s="31" t="s">
        <v>5</v>
      </c>
      <c r="C15" s="31" t="s">
        <v>5</v>
      </c>
      <c r="D15" s="31" t="s">
        <v>5</v>
      </c>
      <c r="E15" s="31" t="s">
        <v>5</v>
      </c>
      <c r="F15" s="31" t="s">
        <v>5</v>
      </c>
      <c r="G15" s="31" t="s">
        <v>5</v>
      </c>
      <c r="H15" s="31" t="s">
        <v>5</v>
      </c>
      <c r="I15" s="31" t="s">
        <v>5</v>
      </c>
      <c r="J15" s="31" t="s">
        <v>5</v>
      </c>
    </row>
    <row r="17" ht="13" spans="6:6">
      <c r="F17" s="34" t="s">
        <v>376</v>
      </c>
    </row>
  </sheetData>
  <mergeCells count="62">
    <mergeCell ref="A1:J1"/>
    <mergeCell ref="A4:D4"/>
    <mergeCell ref="A4:D4"/>
    <mergeCell ref="A4:D4"/>
    <mergeCell ref="A4:D4"/>
    <mergeCell ref="G4:I4"/>
    <mergeCell ref="G4:I4"/>
    <mergeCell ref="G4:I4"/>
    <mergeCell ref="A5:C5"/>
    <mergeCell ref="A5:C5"/>
    <mergeCell ref="A5:C5"/>
    <mergeCell ref="A6:D6"/>
    <mergeCell ref="A6:D6"/>
    <mergeCell ref="A6:D6"/>
    <mergeCell ref="A6:D6"/>
    <mergeCell ref="A7:D7"/>
    <mergeCell ref="A7:D7"/>
    <mergeCell ref="A7:D7"/>
    <mergeCell ref="A7:D7"/>
    <mergeCell ref="A8:C8"/>
    <mergeCell ref="A8:C8"/>
    <mergeCell ref="A8:C8"/>
    <mergeCell ref="A9:C9"/>
    <mergeCell ref="A9:C9"/>
    <mergeCell ref="A9:C9"/>
    <mergeCell ref="A10:C10"/>
    <mergeCell ref="A10:C10"/>
    <mergeCell ref="A10:C10"/>
    <mergeCell ref="A11:C11"/>
    <mergeCell ref="A11:C11"/>
    <mergeCell ref="A11:C11"/>
    <mergeCell ref="A12:C12"/>
    <mergeCell ref="A12:C12"/>
    <mergeCell ref="A12:C12"/>
    <mergeCell ref="A13:C13"/>
    <mergeCell ref="A13:C13"/>
    <mergeCell ref="A13:C13"/>
    <mergeCell ref="A14:J14"/>
    <mergeCell ref="A14:J14"/>
    <mergeCell ref="A14:J14"/>
    <mergeCell ref="A14:J14"/>
    <mergeCell ref="A14:J14"/>
    <mergeCell ref="A14:J14"/>
    <mergeCell ref="A14:J14"/>
    <mergeCell ref="A14:J14"/>
    <mergeCell ref="A14:J14"/>
    <mergeCell ref="A14:J14"/>
    <mergeCell ref="B15:J15"/>
    <mergeCell ref="B15:J15"/>
    <mergeCell ref="B15:J15"/>
    <mergeCell ref="B15:J15"/>
    <mergeCell ref="B15:J15"/>
    <mergeCell ref="B15:J15"/>
    <mergeCell ref="B15:J15"/>
    <mergeCell ref="B15:J15"/>
    <mergeCell ref="B15:J15"/>
    <mergeCell ref="E4:E5"/>
    <mergeCell ref="E4:E5"/>
    <mergeCell ref="F4:F5"/>
    <mergeCell ref="F4:F5"/>
    <mergeCell ref="J4:J5"/>
    <mergeCell ref="J4:J5"/>
  </mergeCells>
  <pageMargins left="0.75" right="0.75" top="1" bottom="1" header="0.5" footer="0.5"/>
  <pageSetup paperSize="9" orientation="portrait" horizontalDpi="600" verticalDpi="600"/>
  <headerFooter alignWithMargins="0" scaleWithDoc="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0"/>
  <sheetViews>
    <sheetView zoomScaleSheetLayoutView="60" workbookViewId="0">
      <selection activeCell="A9" sqref="A9:D9"/>
    </sheetView>
  </sheetViews>
  <sheetFormatPr defaultColWidth="8.88181818181818" defaultRowHeight="12.5" outlineLevelCol="6"/>
  <cols>
    <col min="1" max="1" width="4.57272727272727" customWidth="1"/>
    <col min="2" max="3" width="4.13636363636364" customWidth="1"/>
    <col min="4" max="4" width="35.8454545454545" customWidth="1"/>
    <col min="5" max="5" width="16" customWidth="1"/>
    <col min="6" max="7" width="17.1363636363636" customWidth="1"/>
    <col min="8" max="8" width="9.76363636363636"/>
  </cols>
  <sheetData>
    <row r="1" ht="18.5" spans="1:5">
      <c r="A1" s="1" t="s">
        <v>377</v>
      </c>
      <c r="E1" s="1" t="s">
        <v>377</v>
      </c>
    </row>
    <row r="2" ht="13" spans="7:7">
      <c r="G2" s="17" t="s">
        <v>378</v>
      </c>
    </row>
    <row r="3" ht="13" spans="1:7">
      <c r="A3" s="2" t="s">
        <v>2</v>
      </c>
      <c r="G3" s="17" t="s">
        <v>3</v>
      </c>
    </row>
    <row r="4" ht="20.75" customHeight="1" spans="1:7">
      <c r="A4" s="21" t="s">
        <v>7</v>
      </c>
      <c r="B4" s="22" t="s">
        <v>5</v>
      </c>
      <c r="C4" s="22" t="s">
        <v>5</v>
      </c>
      <c r="D4" s="22" t="s">
        <v>90</v>
      </c>
      <c r="E4" s="22" t="s">
        <v>197</v>
      </c>
      <c r="F4" s="22" t="s">
        <v>5</v>
      </c>
      <c r="G4" s="22" t="s">
        <v>5</v>
      </c>
    </row>
    <row r="5" ht="15.4" customHeight="1" spans="1:7">
      <c r="A5" s="5" t="s">
        <v>97</v>
      </c>
      <c r="B5" s="6" t="s">
        <v>5</v>
      </c>
      <c r="C5" s="6" t="s">
        <v>5</v>
      </c>
      <c r="D5" s="6" t="s">
        <v>90</v>
      </c>
      <c r="E5" s="6" t="s">
        <v>106</v>
      </c>
      <c r="F5" s="6" t="s">
        <v>144</v>
      </c>
      <c r="G5" s="6" t="s">
        <v>145</v>
      </c>
    </row>
    <row r="6" ht="15.4" customHeight="1" spans="1:7">
      <c r="A6" s="5" t="s">
        <v>5</v>
      </c>
      <c r="B6" s="6" t="s">
        <v>5</v>
      </c>
      <c r="C6" s="6" t="s">
        <v>5</v>
      </c>
      <c r="D6" s="6" t="s">
        <v>5</v>
      </c>
      <c r="E6" s="6" t="s">
        <v>5</v>
      </c>
      <c r="F6" s="6" t="s">
        <v>5</v>
      </c>
      <c r="G6" s="6" t="s">
        <v>5</v>
      </c>
    </row>
    <row r="7" ht="30.75" customHeight="1" spans="1:7">
      <c r="A7" s="5" t="s">
        <v>5</v>
      </c>
      <c r="B7" s="6" t="s">
        <v>5</v>
      </c>
      <c r="C7" s="6" t="s">
        <v>5</v>
      </c>
      <c r="D7" s="6" t="s">
        <v>90</v>
      </c>
      <c r="E7" s="6" t="s">
        <v>5</v>
      </c>
      <c r="F7" s="6" t="s">
        <v>5</v>
      </c>
      <c r="G7" s="6" t="s">
        <v>5</v>
      </c>
    </row>
    <row r="8" ht="15.4" customHeight="1" spans="1:7">
      <c r="A8" s="23" t="s">
        <v>10</v>
      </c>
      <c r="B8" s="24" t="s">
        <v>99</v>
      </c>
      <c r="C8" s="24" t="s">
        <v>100</v>
      </c>
      <c r="D8" s="24" t="s">
        <v>10</v>
      </c>
      <c r="E8" s="7" t="s">
        <v>101</v>
      </c>
      <c r="F8" s="25" t="s">
        <v>5</v>
      </c>
      <c r="G8" s="25" t="s">
        <v>5</v>
      </c>
    </row>
    <row r="9" ht="15.4" customHeight="1" spans="1:7">
      <c r="A9" s="5" t="s">
        <v>106</v>
      </c>
      <c r="B9" s="6" t="s">
        <v>5</v>
      </c>
      <c r="C9" s="6" t="s">
        <v>5</v>
      </c>
      <c r="D9" s="6" t="s">
        <v>106</v>
      </c>
      <c r="E9" s="26" t="s">
        <v>5</v>
      </c>
      <c r="F9" s="27" t="s">
        <v>5</v>
      </c>
      <c r="G9" s="27" t="s">
        <v>5</v>
      </c>
    </row>
    <row r="10" ht="15.4" customHeight="1" spans="1:7">
      <c r="A10" s="28" t="s">
        <v>5</v>
      </c>
      <c r="B10" s="29" t="s">
        <v>5</v>
      </c>
      <c r="C10" s="29" t="s">
        <v>5</v>
      </c>
      <c r="D10" s="29" t="s">
        <v>5</v>
      </c>
      <c r="E10" s="11" t="s">
        <v>5</v>
      </c>
      <c r="F10" s="18" t="s">
        <v>5</v>
      </c>
      <c r="G10" s="18" t="s">
        <v>5</v>
      </c>
    </row>
    <row r="11" ht="15.4" customHeight="1" spans="1:7">
      <c r="A11" s="28" t="s">
        <v>5</v>
      </c>
      <c r="B11" s="29" t="s">
        <v>5</v>
      </c>
      <c r="C11" s="29" t="s">
        <v>5</v>
      </c>
      <c r="D11" s="29" t="s">
        <v>5</v>
      </c>
      <c r="E11" s="11" t="s">
        <v>5</v>
      </c>
      <c r="F11" s="18" t="s">
        <v>5</v>
      </c>
      <c r="G11" s="18" t="s">
        <v>5</v>
      </c>
    </row>
    <row r="12" ht="15.4" customHeight="1" spans="1:7">
      <c r="A12" s="28" t="s">
        <v>5</v>
      </c>
      <c r="B12" s="29" t="s">
        <v>5</v>
      </c>
      <c r="C12" s="29" t="s">
        <v>5</v>
      </c>
      <c r="D12" s="29" t="s">
        <v>5</v>
      </c>
      <c r="E12" s="11" t="s">
        <v>5</v>
      </c>
      <c r="F12" s="18" t="s">
        <v>5</v>
      </c>
      <c r="G12" s="18" t="s">
        <v>5</v>
      </c>
    </row>
    <row r="13" ht="15.4" customHeight="1" spans="1:7">
      <c r="A13" s="28" t="s">
        <v>5</v>
      </c>
      <c r="B13" s="29" t="s">
        <v>5</v>
      </c>
      <c r="C13" s="29" t="s">
        <v>5</v>
      </c>
      <c r="D13" s="29" t="s">
        <v>5</v>
      </c>
      <c r="E13" s="11" t="s">
        <v>5</v>
      </c>
      <c r="F13" s="18" t="s">
        <v>5</v>
      </c>
      <c r="G13" s="18" t="s">
        <v>5</v>
      </c>
    </row>
    <row r="14" ht="15.4" customHeight="1" spans="1:7">
      <c r="A14" s="28" t="s">
        <v>5</v>
      </c>
      <c r="B14" s="29" t="s">
        <v>5</v>
      </c>
      <c r="C14" s="29" t="s">
        <v>5</v>
      </c>
      <c r="D14" s="29" t="s">
        <v>5</v>
      </c>
      <c r="E14" s="11" t="s">
        <v>5</v>
      </c>
      <c r="F14" s="18" t="s">
        <v>5</v>
      </c>
      <c r="G14" s="18" t="s">
        <v>5</v>
      </c>
    </row>
    <row r="15" ht="15.4" customHeight="1" spans="1:7">
      <c r="A15" s="28" t="s">
        <v>5</v>
      </c>
      <c r="B15" s="29" t="s">
        <v>5</v>
      </c>
      <c r="C15" s="29" t="s">
        <v>5</v>
      </c>
      <c r="D15" s="29" t="s">
        <v>5</v>
      </c>
      <c r="E15" s="11" t="s">
        <v>5</v>
      </c>
      <c r="F15" s="18" t="s">
        <v>5</v>
      </c>
      <c r="G15" s="18" t="s">
        <v>5</v>
      </c>
    </row>
    <row r="16" ht="15.4" customHeight="1" spans="1:7">
      <c r="A16" s="30" t="s">
        <v>379</v>
      </c>
      <c r="B16" s="31" t="s">
        <v>5</v>
      </c>
      <c r="C16" s="31" t="s">
        <v>5</v>
      </c>
      <c r="D16" s="31" t="s">
        <v>5</v>
      </c>
      <c r="E16" s="31" t="s">
        <v>5</v>
      </c>
      <c r="F16" s="32" t="s">
        <v>5</v>
      </c>
      <c r="G16" s="32" t="s">
        <v>5</v>
      </c>
    </row>
    <row r="17" ht="15.4" customHeight="1" spans="1:7">
      <c r="A17" s="30" t="s">
        <v>5</v>
      </c>
      <c r="B17" s="31" t="s">
        <v>5</v>
      </c>
      <c r="C17" s="31" t="s">
        <v>5</v>
      </c>
      <c r="D17" s="31" t="s">
        <v>5</v>
      </c>
      <c r="E17" s="31" t="s">
        <v>5</v>
      </c>
      <c r="F17" s="32" t="s">
        <v>5</v>
      </c>
      <c r="G17" s="32" t="s">
        <v>5</v>
      </c>
    </row>
    <row r="18" ht="15.4" customHeight="1" spans="1:7">
      <c r="A18" s="33" t="s">
        <v>5</v>
      </c>
      <c r="B18" s="32" t="s">
        <v>5</v>
      </c>
      <c r="C18" s="32" t="s">
        <v>5</v>
      </c>
      <c r="D18" s="32" t="s">
        <v>5</v>
      </c>
      <c r="E18" s="32" t="s">
        <v>5</v>
      </c>
      <c r="F18" s="32" t="s">
        <v>5</v>
      </c>
      <c r="G18" s="32" t="s">
        <v>5</v>
      </c>
    </row>
    <row r="20" ht="13" spans="5:5">
      <c r="E20" s="34" t="s">
        <v>380</v>
      </c>
    </row>
  </sheetData>
  <mergeCells count="70">
    <mergeCell ref="A1:G1"/>
    <mergeCell ref="A4:D4"/>
    <mergeCell ref="A4:D4"/>
    <mergeCell ref="A4:D4"/>
    <mergeCell ref="A4:D4"/>
    <mergeCell ref="E4:G4"/>
    <mergeCell ref="E4:G4"/>
    <mergeCell ref="E4:G4"/>
    <mergeCell ref="A8:D8"/>
    <mergeCell ref="A8:D8"/>
    <mergeCell ref="A8:D8"/>
    <mergeCell ref="A8:D8"/>
    <mergeCell ref="A9:D9"/>
    <mergeCell ref="A9:D9"/>
    <mergeCell ref="A9:D9"/>
    <mergeCell ref="A9:D9"/>
    <mergeCell ref="A10:C10"/>
    <mergeCell ref="A10:C10"/>
    <mergeCell ref="A10:C10"/>
    <mergeCell ref="A11:C11"/>
    <mergeCell ref="A11:C11"/>
    <mergeCell ref="A11:C11"/>
    <mergeCell ref="A12:C12"/>
    <mergeCell ref="A12:C12"/>
    <mergeCell ref="A12:C12"/>
    <mergeCell ref="A13:C13"/>
    <mergeCell ref="A13:C13"/>
    <mergeCell ref="A13:C13"/>
    <mergeCell ref="A14:C14"/>
    <mergeCell ref="A14:C14"/>
    <mergeCell ref="A14:C14"/>
    <mergeCell ref="A15:C15"/>
    <mergeCell ref="A15:C15"/>
    <mergeCell ref="A15:C15"/>
    <mergeCell ref="A16:E16"/>
    <mergeCell ref="A16:E16"/>
    <mergeCell ref="A16:E16"/>
    <mergeCell ref="A16:E16"/>
    <mergeCell ref="A16:E16"/>
    <mergeCell ref="B17:E17"/>
    <mergeCell ref="B17:E17"/>
    <mergeCell ref="B17:E17"/>
    <mergeCell ref="B17:E17"/>
    <mergeCell ref="B18:G18"/>
    <mergeCell ref="B18:G18"/>
    <mergeCell ref="B18:G18"/>
    <mergeCell ref="B18:G18"/>
    <mergeCell ref="B18:G18"/>
    <mergeCell ref="B18:G18"/>
    <mergeCell ref="D5:D7"/>
    <mergeCell ref="D5:D7"/>
    <mergeCell ref="D5:D7"/>
    <mergeCell ref="E5:E7"/>
    <mergeCell ref="E5:E7"/>
    <mergeCell ref="E5:E7"/>
    <mergeCell ref="F5:F7"/>
    <mergeCell ref="F5:F7"/>
    <mergeCell ref="F5:F7"/>
    <mergeCell ref="G5:G7"/>
    <mergeCell ref="G5:G7"/>
    <mergeCell ref="G5:G7"/>
    <mergeCell ref="A5:C7"/>
    <mergeCell ref="A5:C7"/>
    <mergeCell ref="A5:C7"/>
    <mergeCell ref="A5:C7"/>
    <mergeCell ref="A5:C7"/>
    <mergeCell ref="A5:C7"/>
    <mergeCell ref="A5:C7"/>
    <mergeCell ref="A5:C7"/>
    <mergeCell ref="A5:C7"/>
  </mergeCells>
  <pageMargins left="0.75" right="0.75" top="1" bottom="1" header="0.5" footer="0.5"/>
  <pageSetup paperSize="9" orientation="portrait" horizontalDpi="600" verticalDpi="600"/>
  <headerFooter alignWithMargins="0" scaleWithDoc="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2"/>
  <sheetViews>
    <sheetView zoomScaleSheetLayoutView="60" workbookViewId="0">
      <selection activeCell="I18" sqref="I18"/>
    </sheetView>
  </sheetViews>
  <sheetFormatPr defaultColWidth="8.88181818181818" defaultRowHeight="12.5"/>
  <cols>
    <col min="1" max="1" width="9.28181818181818" customWidth="1"/>
    <col min="2" max="2" width="12" customWidth="1"/>
    <col min="3" max="3" width="11" customWidth="1"/>
    <col min="4" max="4" width="11.1363636363636" customWidth="1"/>
    <col min="5" max="5" width="12.7090909090909" customWidth="1"/>
    <col min="6" max="6" width="10.5727272727273" customWidth="1"/>
    <col min="7" max="7" width="10.4272727272727" customWidth="1"/>
    <col min="8" max="8" width="12" customWidth="1"/>
    <col min="9" max="10" width="11.7090909090909" customWidth="1"/>
    <col min="11" max="11" width="11.4272727272727" customWidth="1"/>
    <col min="12" max="12" width="10.5727272727273" customWidth="1"/>
    <col min="13" max="13" width="9.76363636363636"/>
  </cols>
  <sheetData>
    <row r="1" ht="18.5" spans="1:7">
      <c r="A1" s="1" t="s">
        <v>381</v>
      </c>
      <c r="G1" s="1" t="s">
        <v>381</v>
      </c>
    </row>
    <row r="2" ht="13" spans="12:12">
      <c r="L2" s="17" t="s">
        <v>382</v>
      </c>
    </row>
    <row r="3" ht="13" spans="1:12">
      <c r="A3" s="2" t="s">
        <v>2</v>
      </c>
      <c r="L3" s="17" t="s">
        <v>3</v>
      </c>
    </row>
    <row r="4" ht="22.3" customHeight="1" spans="1:12">
      <c r="A4" s="3" t="s">
        <v>383</v>
      </c>
      <c r="B4" s="4" t="s">
        <v>5</v>
      </c>
      <c r="C4" s="4" t="s">
        <v>5</v>
      </c>
      <c r="D4" s="4" t="s">
        <v>203</v>
      </c>
      <c r="E4" s="4" t="s">
        <v>5</v>
      </c>
      <c r="F4" s="4" t="s">
        <v>5</v>
      </c>
      <c r="G4" s="4" t="s">
        <v>205</v>
      </c>
      <c r="H4" s="4" t="s">
        <v>5</v>
      </c>
      <c r="I4" s="4" t="s">
        <v>5</v>
      </c>
      <c r="J4" s="4" t="s">
        <v>5</v>
      </c>
      <c r="K4" s="4" t="s">
        <v>5</v>
      </c>
      <c r="L4" s="4" t="s">
        <v>5</v>
      </c>
    </row>
    <row r="5" ht="27.7" customHeight="1" spans="1:12">
      <c r="A5" s="5" t="s">
        <v>106</v>
      </c>
      <c r="B5" s="6" t="s">
        <v>384</v>
      </c>
      <c r="C5" s="6" t="s">
        <v>385</v>
      </c>
      <c r="D5" s="6" t="s">
        <v>204</v>
      </c>
      <c r="E5" s="6" t="s">
        <v>90</v>
      </c>
      <c r="F5" s="6" t="s">
        <v>386</v>
      </c>
      <c r="G5" s="6" t="s">
        <v>106</v>
      </c>
      <c r="H5" s="6" t="s">
        <v>384</v>
      </c>
      <c r="I5" s="6" t="s">
        <v>385</v>
      </c>
      <c r="J5" s="6" t="s">
        <v>5</v>
      </c>
      <c r="K5" s="6" t="s">
        <v>5</v>
      </c>
      <c r="L5" s="6" t="s">
        <v>386</v>
      </c>
    </row>
    <row r="6" ht="31.55" customHeight="1" spans="1:12">
      <c r="A6" s="5" t="s">
        <v>206</v>
      </c>
      <c r="B6" s="6" t="s">
        <v>207</v>
      </c>
      <c r="C6" s="7" t="s">
        <v>98</v>
      </c>
      <c r="D6" s="6" t="s">
        <v>387</v>
      </c>
      <c r="E6" s="6" t="s">
        <v>388</v>
      </c>
      <c r="F6" s="6" t="s">
        <v>5</v>
      </c>
      <c r="G6" s="6" t="s">
        <v>5</v>
      </c>
      <c r="H6" s="6" t="s">
        <v>5</v>
      </c>
      <c r="I6" s="6" t="s">
        <v>98</v>
      </c>
      <c r="J6" s="6" t="s">
        <v>387</v>
      </c>
      <c r="K6" s="6" t="s">
        <v>388</v>
      </c>
      <c r="L6" s="6" t="s">
        <v>5</v>
      </c>
    </row>
    <row r="7" ht="15.4" customHeight="1" spans="1:12">
      <c r="A7" s="8" t="s">
        <v>11</v>
      </c>
      <c r="B7" s="9" t="s">
        <v>12</v>
      </c>
      <c r="C7" s="9" t="s">
        <v>101</v>
      </c>
      <c r="D7" s="9" t="s">
        <v>102</v>
      </c>
      <c r="E7" s="9" t="s">
        <v>103</v>
      </c>
      <c r="F7" s="9" t="s">
        <v>104</v>
      </c>
      <c r="G7" s="9" t="s">
        <v>105</v>
      </c>
      <c r="H7" s="9" t="s">
        <v>161</v>
      </c>
      <c r="I7" s="9" t="s">
        <v>162</v>
      </c>
      <c r="J7" s="9" t="s">
        <v>163</v>
      </c>
      <c r="K7" s="9" t="s">
        <v>164</v>
      </c>
      <c r="L7" s="9" t="s">
        <v>165</v>
      </c>
    </row>
    <row r="8" ht="42.3" customHeight="1" spans="1:12">
      <c r="A8" s="10">
        <v>2.5</v>
      </c>
      <c r="B8" s="11" t="s">
        <v>5</v>
      </c>
      <c r="C8" s="11" t="s">
        <v>5</v>
      </c>
      <c r="D8" s="11" t="s">
        <v>5</v>
      </c>
      <c r="E8" s="11">
        <v>2</v>
      </c>
      <c r="F8" s="11">
        <v>0.5</v>
      </c>
      <c r="G8" s="11">
        <v>2.14</v>
      </c>
      <c r="H8" s="11" t="s">
        <v>5</v>
      </c>
      <c r="I8" s="18" t="s">
        <v>5</v>
      </c>
      <c r="J8" s="18" t="s">
        <v>5</v>
      </c>
      <c r="K8" s="19">
        <v>1.79</v>
      </c>
      <c r="L8" s="20">
        <v>0.35</v>
      </c>
    </row>
    <row r="9" ht="28.45" customHeight="1" spans="1:12">
      <c r="A9" s="12" t="s">
        <v>389</v>
      </c>
      <c r="B9" s="13" t="s">
        <v>5</v>
      </c>
      <c r="C9" s="13" t="s">
        <v>5</v>
      </c>
      <c r="D9" s="13" t="s">
        <v>5</v>
      </c>
      <c r="E9" s="13" t="s">
        <v>5</v>
      </c>
      <c r="F9" s="13" t="s">
        <v>5</v>
      </c>
      <c r="G9" s="13" t="s">
        <v>5</v>
      </c>
      <c r="H9" s="13" t="s">
        <v>5</v>
      </c>
      <c r="I9" s="15" t="s">
        <v>5</v>
      </c>
      <c r="J9" s="15" t="s">
        <v>5</v>
      </c>
      <c r="K9" s="15" t="s">
        <v>5</v>
      </c>
      <c r="L9" s="13" t="s">
        <v>5</v>
      </c>
    </row>
    <row r="10" ht="20.75" customHeight="1" spans="1:12">
      <c r="A10" s="14" t="s">
        <v>5</v>
      </c>
      <c r="B10" s="15" t="s">
        <v>5</v>
      </c>
      <c r="C10" s="15" t="s">
        <v>5</v>
      </c>
      <c r="D10" s="15" t="s">
        <v>5</v>
      </c>
      <c r="E10" s="15" t="s">
        <v>5</v>
      </c>
      <c r="F10" s="15" t="s">
        <v>5</v>
      </c>
      <c r="G10" s="15" t="s">
        <v>5</v>
      </c>
      <c r="H10" s="15" t="s">
        <v>5</v>
      </c>
      <c r="I10" s="15" t="s">
        <v>5</v>
      </c>
      <c r="J10" s="15" t="s">
        <v>5</v>
      </c>
      <c r="K10" s="15" t="s">
        <v>5</v>
      </c>
      <c r="L10" s="15" t="s">
        <v>5</v>
      </c>
    </row>
    <row r="12" spans="7:7">
      <c r="G12" s="16" t="s">
        <v>390</v>
      </c>
    </row>
  </sheetData>
  <mergeCells count="55">
    <mergeCell ref="A1:L1"/>
    <mergeCell ref="A4:F4"/>
    <mergeCell ref="A4:F4"/>
    <mergeCell ref="A4:F4"/>
    <mergeCell ref="A4:F4"/>
    <mergeCell ref="A4:F4"/>
    <mergeCell ref="A4:F4"/>
    <mergeCell ref="G4:L4"/>
    <mergeCell ref="G4:L4"/>
    <mergeCell ref="G4:L4"/>
    <mergeCell ref="G4:L4"/>
    <mergeCell ref="G4:L4"/>
    <mergeCell ref="G4:L4"/>
    <mergeCell ref="C5:E5"/>
    <mergeCell ref="C5:E5"/>
    <mergeCell ref="C5:E5"/>
    <mergeCell ref="I5:K5"/>
    <mergeCell ref="I5:K5"/>
    <mergeCell ref="I5:K5"/>
    <mergeCell ref="A9:L9"/>
    <mergeCell ref="A9:L9"/>
    <mergeCell ref="A9:L9"/>
    <mergeCell ref="A9:L9"/>
    <mergeCell ref="A9:L9"/>
    <mergeCell ref="A9:L9"/>
    <mergeCell ref="A9:L9"/>
    <mergeCell ref="A9:L9"/>
    <mergeCell ref="A9:L9"/>
    <mergeCell ref="A9:L9"/>
    <mergeCell ref="A9:L9"/>
    <mergeCell ref="A9:L9"/>
    <mergeCell ref="A10:L10"/>
    <mergeCell ref="A10:L10"/>
    <mergeCell ref="A10:L10"/>
    <mergeCell ref="A10:L10"/>
    <mergeCell ref="A10:L10"/>
    <mergeCell ref="A10:L10"/>
    <mergeCell ref="A10:L10"/>
    <mergeCell ref="A10:L10"/>
    <mergeCell ref="A10:L10"/>
    <mergeCell ref="A10:L10"/>
    <mergeCell ref="A10:L10"/>
    <mergeCell ref="A10:L10"/>
    <mergeCell ref="A5:A6"/>
    <mergeCell ref="A5:A6"/>
    <mergeCell ref="B5:B6"/>
    <mergeCell ref="B5:B6"/>
    <mergeCell ref="F5:F6"/>
    <mergeCell ref="F5:F6"/>
    <mergeCell ref="G5:G6"/>
    <mergeCell ref="G5:G6"/>
    <mergeCell ref="H5:H6"/>
    <mergeCell ref="H5:H6"/>
    <mergeCell ref="L5:L6"/>
    <mergeCell ref="L5:L6"/>
  </mergeCells>
  <pageMargins left="0.75" right="0.75" top="1" bottom="1" header="0.5" footer="0.5"/>
  <pageSetup paperSize="9" orientation="portrait" horizontalDpi="600" verticalDpi="600"/>
  <headerFooter alignWithMargins="0" scaleWithDoc="0"/>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9</vt:i4>
      </vt:variant>
    </vt:vector>
  </HeadingPairs>
  <TitlesOfParts>
    <vt:vector size="9" baseType="lpstr">
      <vt:lpstr>收入支出决算总表</vt:lpstr>
      <vt:lpstr>收入决算表</vt:lpstr>
      <vt:lpstr>支出决算表</vt:lpstr>
      <vt:lpstr>财政拨款收入支出决算总表</vt:lpstr>
      <vt:lpstr>一般公共预算财政拨款支出决算表</vt:lpstr>
      <vt:lpstr>一般公共预算财政拨款基本支出决算表</vt:lpstr>
      <vt:lpstr>政府性基金预算财政拨款收入支出决算表</vt:lpstr>
      <vt:lpstr>国有资本经营预算财政拨款支出决算表</vt:lpstr>
      <vt:lpstr>财政拨款“三公"经费支出决算表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hp</cp:lastModifiedBy>
  <dcterms:created xsi:type="dcterms:W3CDTF">2023-09-22T08:45:21Z</dcterms:created>
  <dcterms:modified xsi:type="dcterms:W3CDTF">2024-07-02T07:59:02Z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6741B45B47524482A3BFF12DC968B1D7_13</vt:lpwstr>
  </property>
  <property fmtid="{D5CDD505-2E9C-101B-9397-08002B2CF9AE}" pid="3" name="KSOProductBuildVer">
    <vt:lpwstr>2052-12.1.0.16929</vt:lpwstr>
  </property>
</Properties>
</file>