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10"/>
  </bookViews>
  <sheets>
    <sheet name="封面1" sheetId="5" r:id="rId1"/>
    <sheet name="一般公共预算收入" sheetId="8" r:id="rId2"/>
    <sheet name="全县公共财政收支总表" sheetId="6" r:id="rId3"/>
    <sheet name="一般公共预算支出功能分类" sheetId="18" r:id="rId4"/>
    <sheet name="一般公共预算支出经济分类" sheetId="20" r:id="rId5"/>
    <sheet name="上解支出" sheetId="3" r:id="rId6"/>
    <sheet name="县级公共财政收支总表 " sheetId="15" r:id="rId7"/>
    <sheet name="新增支出" sheetId="1" r:id="rId8"/>
    <sheet name="减少支出" sheetId="30" state="hidden" r:id="rId9"/>
    <sheet name="全县政府性基金收支总表 " sheetId="16" r:id="rId10"/>
    <sheet name="县级政府性基金收支总表" sheetId="7" r:id="rId11"/>
    <sheet name="全县国有资本经营预算收支总表" sheetId="21" r:id="rId12"/>
    <sheet name="国有资本经营收支表" sheetId="13" state="hidden" r:id="rId13"/>
    <sheet name="社会保险基金收支表" sheetId="14" r:id="rId14"/>
    <sheet name="地方政府债务余额情况表" sheetId="22" r:id="rId15"/>
    <sheet name="封面2" sheetId="29" r:id="rId16"/>
    <sheet name="2024年一般公共预算收入" sheetId="23" r:id="rId17"/>
    <sheet name="2024年一般公共预算支出" sheetId="24" r:id="rId18"/>
    <sheet name="2024年全县政府性基金收支总表 " sheetId="25" r:id="rId19"/>
    <sheet name="2024年国有资本经营收支表" sheetId="31" r:id="rId20"/>
    <sheet name="2024年社会保险基金收支表" sheetId="27" r:id="rId21"/>
    <sheet name="2024年地方政府债务限额情况表" sheetId="28" r:id="rId22"/>
  </sheets>
  <definedNames>
    <definedName name="_xlnm._FilterDatabase" localSheetId="7" hidden="1">新增支出!$A$5:$H$46</definedName>
    <definedName name="_xlnm._FilterDatabase" localSheetId="3" hidden="1">一般公共预算支出功能分类!$A$5:$C$529</definedName>
    <definedName name="g">#N/A</definedName>
    <definedName name="_xlnm.Print_Area" localSheetId="21">'2024年地方政府债务限额情况表'!$A$1:$K$6</definedName>
    <definedName name="_xlnm.Print_Area" localSheetId="19">'2024年国有资本经营收支表'!$A$1:$F$14</definedName>
    <definedName name="_xlnm.Print_Area" localSheetId="18">'2024年全县政府性基金收支总表 '!$A$1:$F$20</definedName>
    <definedName name="_xlnm.Print_Area" localSheetId="20">'2024年社会保险基金收支表'!$A$1:$E$17</definedName>
    <definedName name="_xlnm.Print_Area" localSheetId="16">'2024年一般公共预算收入'!$A$1:$D$32</definedName>
    <definedName name="_xlnm.Print_Area" localSheetId="17">'2024年一般公共预算支出'!$A$1:$D$26</definedName>
    <definedName name="_xlnm.Print_Area" localSheetId="14">地方政府债务余额情况表!$A$1:$J$12</definedName>
    <definedName name="_xlnm.Print_Area" localSheetId="11">全县国有资本经营预算收支总表!$A$1:$D$11</definedName>
    <definedName name="_xlnm.Print_Area" localSheetId="5">上解支出!$A$1:$B$38</definedName>
    <definedName name="_xlnm.Print_Area" localSheetId="6">'县级公共财政收支总表 '!$A$1:$I$32</definedName>
    <definedName name="_xlnm.Print_Area" localSheetId="10">县级政府性基金收支总表!$A$1:$H$19</definedName>
    <definedName name="_xlnm.Print_Area" localSheetId="7">新增支出!$A$1:$D$46</definedName>
    <definedName name="_xlnm.Print_Area" localSheetId="1">一般公共预算收入!$A$1:$E$32</definedName>
    <definedName name="_xlnm.Print_Area" localSheetId="3">一般公共预算支出功能分类!$A$1:$C$569</definedName>
    <definedName name="_xlnm.Print_Area" localSheetId="4">一般公共预算支出经济分类!$A$1:$C$73</definedName>
    <definedName name="_xlnm.Print_Titles" localSheetId="2">全县公共财政收支总表!$2:$4</definedName>
    <definedName name="_xlnm.Print_Titles" localSheetId="5">上解支出!$1:$3</definedName>
    <definedName name="_xlnm.Print_Titles" localSheetId="13">社会保险基金收支表!$1:$4</definedName>
    <definedName name="_xlnm.Print_Titles" localSheetId="6">'县级公共财政收支总表 '!$2:$4</definedName>
    <definedName name="_xlnm.Print_Titles" localSheetId="7">新增支出!$2:$4</definedName>
    <definedName name="_xlnm.Print_Titles" localSheetId="1">一般公共预算收入!$2:$4</definedName>
    <definedName name="_xlnm.Print_Titles" localSheetId="3">一般公共预算支出功能分类!$1:$4</definedName>
    <definedName name="_xlnm.Print_Titles" localSheetId="4">一般公共预算支出经济分类!$1:$4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<sst xmlns="http://schemas.openxmlformats.org/spreadsheetml/2006/main" count="1314" uniqueCount="1042">
  <si>
    <t>2023年财政决算（草案）报表</t>
  </si>
  <si>
    <t>表一</t>
  </si>
  <si>
    <t>岳阳县2023年一般公共预算收入决算总表</t>
  </si>
  <si>
    <t>单位：万元</t>
  </si>
  <si>
    <t>收 入 项 目</t>
  </si>
  <si>
    <t>2023年计划</t>
  </si>
  <si>
    <t>2023年完成</t>
  </si>
  <si>
    <t>占计划%</t>
  </si>
  <si>
    <t>备注</t>
  </si>
  <si>
    <t>一般公共预算收入</t>
  </si>
  <si>
    <t>地方一般公共预算收入</t>
  </si>
  <si>
    <t>一、税收收入小计</t>
  </si>
  <si>
    <t>增值税</t>
  </si>
  <si>
    <t>企业所得税</t>
  </si>
  <si>
    <t>个人所得税</t>
  </si>
  <si>
    <t>资源税</t>
  </si>
  <si>
    <t>城市维护建设税</t>
  </si>
  <si>
    <t>房产税</t>
  </si>
  <si>
    <t>印花税</t>
  </si>
  <si>
    <t>城镇土地使用税</t>
  </si>
  <si>
    <t>土地增值税</t>
  </si>
  <si>
    <t>车船使用和牌照税</t>
  </si>
  <si>
    <t>耕地占用税</t>
  </si>
  <si>
    <t>契税</t>
  </si>
  <si>
    <t>环境保护税</t>
  </si>
  <si>
    <t>二、非税收入小计</t>
  </si>
  <si>
    <t>专项收入</t>
  </si>
  <si>
    <t xml:space="preserve">  其他专项收入 </t>
  </si>
  <si>
    <t xml:space="preserve">  教育费附加收入</t>
  </si>
  <si>
    <t>行政事业性收费收入</t>
  </si>
  <si>
    <t>罚没收入</t>
  </si>
  <si>
    <t>国有资源（资产）有偿使用收入</t>
  </si>
  <si>
    <t>捐赠收入</t>
  </si>
  <si>
    <t>其他收入</t>
  </si>
  <si>
    <t>附： 上划省收入</t>
  </si>
  <si>
    <t xml:space="preserve">     上划中央收入</t>
  </si>
  <si>
    <t>地方收入税比</t>
  </si>
  <si>
    <t>表二</t>
  </si>
  <si>
    <t>岳阳县2023年全县公共财政收支决算总表</t>
  </si>
  <si>
    <t xml:space="preserve">单位：万元  </t>
  </si>
  <si>
    <t>收入项目</t>
  </si>
  <si>
    <t>2023年决算</t>
  </si>
  <si>
    <t>支出项目</t>
  </si>
  <si>
    <t>一、地方一般公共预算收入</t>
  </si>
  <si>
    <t>一、一般公共预算支出</t>
  </si>
  <si>
    <t>二、上级补助收入</t>
  </si>
  <si>
    <t>1、一般公共服务支出</t>
  </si>
  <si>
    <t>（一）返还性收入</t>
  </si>
  <si>
    <t>2、外交支出</t>
  </si>
  <si>
    <t>1、增值税税收返还收入</t>
  </si>
  <si>
    <t>3、国防支出</t>
  </si>
  <si>
    <t>2、消费税税收返还收入</t>
  </si>
  <si>
    <t>4、公共安全支出</t>
  </si>
  <si>
    <t>3、所得税基数返还收入</t>
  </si>
  <si>
    <t>5、教育支出</t>
  </si>
  <si>
    <t>4、成品油价格和税费改革税收返还收入</t>
  </si>
  <si>
    <t>6、科学技术支出</t>
  </si>
  <si>
    <t>5、其他税收返还</t>
  </si>
  <si>
    <t>7、文化旅游体育与传媒支出</t>
  </si>
  <si>
    <t>（二）一般性转移支付收入</t>
  </si>
  <si>
    <t>8、社会保障和就业支出</t>
  </si>
  <si>
    <t>1、体制补助收入</t>
  </si>
  <si>
    <t>9、卫生健康支出</t>
  </si>
  <si>
    <t>2、均衡性转移支付收入</t>
  </si>
  <si>
    <t>10、节能环保支出</t>
  </si>
  <si>
    <t>3、县级基本财力保障机制奖补资金收入</t>
  </si>
  <si>
    <t>11、城乡社区支出</t>
  </si>
  <si>
    <t>4、结算补助收入</t>
  </si>
  <si>
    <t>12、农林水支出</t>
  </si>
  <si>
    <t>5、资源枯竭型城市转移支付补助收入</t>
  </si>
  <si>
    <t>13、交通运输支出</t>
  </si>
  <si>
    <t>6、企业事业单位划转补助收入</t>
  </si>
  <si>
    <t>14、资源勘探工业信息等支出</t>
  </si>
  <si>
    <t>7、产粮（油）大县奖励资金收入</t>
  </si>
  <si>
    <t>15、商业服务业等支出</t>
  </si>
  <si>
    <t>8、重点生态功能区转移支付收入</t>
  </si>
  <si>
    <t>16、金融支出</t>
  </si>
  <si>
    <t>9、固定数额补助收入</t>
  </si>
  <si>
    <t>17、援助其他地区支出</t>
  </si>
  <si>
    <t>10、革命老区转移支付收入</t>
  </si>
  <si>
    <t>18、自然资源海洋气象等支出</t>
  </si>
  <si>
    <t>11、民族地区转移支付收入</t>
  </si>
  <si>
    <t>19、住房保障支出</t>
  </si>
  <si>
    <t>12、欠发达地区转移支付收入</t>
  </si>
  <si>
    <t>20、粮油物资储备支出</t>
  </si>
  <si>
    <t>13、公共安全共同财政事权转移支付收入</t>
  </si>
  <si>
    <t>21、灾害防治及应急管理支出</t>
  </si>
  <si>
    <t>14、教育共同财政事权转移支付收入</t>
  </si>
  <si>
    <t>22、预备费</t>
  </si>
  <si>
    <t>15、科学技术共同财政事权转移支付收入</t>
  </si>
  <si>
    <t>23、其他支出</t>
  </si>
  <si>
    <t>16、文化旅游体育与传媒共同财政事权转移支付收入</t>
  </si>
  <si>
    <t>24、债务付息支出</t>
  </si>
  <si>
    <t>17、社会保障与就业共同财政事权转移支付收入</t>
  </si>
  <si>
    <t>二、上解上级支出</t>
  </si>
  <si>
    <t>18、医疗卫生共同财政事权转移支付收入</t>
  </si>
  <si>
    <t>（一）体制上解支出</t>
  </si>
  <si>
    <t>19、节能环保共同财政事权转移支付收入</t>
  </si>
  <si>
    <t>（二）出口退税专项上解支出</t>
  </si>
  <si>
    <t>20、农林水共同财政事权转移支付收入</t>
  </si>
  <si>
    <t>（三）成品油价格和税费改革专项上解支出</t>
  </si>
  <si>
    <t>21、交通运输共同财政事权转移支付收入</t>
  </si>
  <si>
    <t>（四）专项上解支出</t>
  </si>
  <si>
    <t>22、住房保障共同财政事权转移支付收入</t>
  </si>
  <si>
    <t>三、援助其他地区支出</t>
  </si>
  <si>
    <t>23、粮油物资储备共同财政事权转移支付收入</t>
  </si>
  <si>
    <t>四、债务还本支出</t>
  </si>
  <si>
    <t>24、灾害防治及应急管理共同财政事权转移支付收入</t>
  </si>
  <si>
    <t>五、安排预算稳定调节基金</t>
  </si>
  <si>
    <t>25、增值税留抵退税转移支付收入</t>
  </si>
  <si>
    <t>26、其他退税减税降费转移支付收入</t>
  </si>
  <si>
    <t>27、补充县区财力转移支付收入</t>
  </si>
  <si>
    <t>28、其他一般性转移支付收入</t>
  </si>
  <si>
    <t>（三）专项转移支付收入</t>
  </si>
  <si>
    <t>三、债务转贷收入</t>
  </si>
  <si>
    <t>（一）再融资一般债券收入</t>
  </si>
  <si>
    <t>（二）新增一般债券收入</t>
  </si>
  <si>
    <t>（三）国际组织借款收入</t>
  </si>
  <si>
    <t>四、上年结余</t>
  </si>
  <si>
    <t>五、调入预算稳定调节基金</t>
  </si>
  <si>
    <t>六、调入资金</t>
  </si>
  <si>
    <t>从政府性基金调入</t>
  </si>
  <si>
    <t>支出总计</t>
  </si>
  <si>
    <t>从国有资本经营预算调入</t>
  </si>
  <si>
    <t>收入总计</t>
  </si>
  <si>
    <t>结转下年支出</t>
  </si>
  <si>
    <t>表三</t>
  </si>
  <si>
    <t>岳阳县2023年一般公共预算支出决算功能分类表</t>
  </si>
  <si>
    <t xml:space="preserve">          单位：万元</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</si>
  <si>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</si>
  <si>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</si>
  <si>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</si>
  <si>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</si>
  <si>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</si>
  <si>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</si>
  <si>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</si>
  <si>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</si>
  <si>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</si>
  <si>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</si>
  <si>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</si>
  <si>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</si>
  <si>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</si>
  <si>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</si>
  <si>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其他人大事务支出</t>
  </si>
  <si>
    <t xml:space="preserve">  政协事务</t>
  </si>
  <si>
    <t xml:space="preserve">    政协会议</t>
  </si>
  <si>
    <t xml:space="preserve">    参政议政</t>
  </si>
  <si>
    <t xml:space="preserve">    其他政协事务支出</t>
  </si>
  <si>
    <t xml:space="preserve">  政府办公厅(室)及相关机构事务</t>
  </si>
  <si>
    <t xml:space="preserve">    专项业务及机关事务管理</t>
  </si>
  <si>
    <t xml:space="preserve">    政务公开审批</t>
  </si>
  <si>
    <t xml:space="preserve">    信访事务</t>
  </si>
  <si>
    <t xml:space="preserve">    其他政府办公厅(室)及相关机构事务支出</t>
  </si>
  <si>
    <t xml:space="preserve">  发展与改革事务</t>
  </si>
  <si>
    <t xml:space="preserve">    社会事业发展规划</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</si>
  <si>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</si>
  <si>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</si>
  <si>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</si>
  <si>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</si>
  <si>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</si>
  <si>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</si>
  <si>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</si>
  <si>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</si>
  <si>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</si>
  <si>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</si>
  <si>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财政国库业务</t>
  </si>
  <si>
    <t xml:space="preserve">    财政监察</t>
  </si>
  <si>
    <t xml:space="preserve">    信息化建设</t>
  </si>
  <si>
    <t xml:space="preserve">    其他财政事务支出</t>
  </si>
  <si>
    <t xml:space="preserve">  税收事务</t>
  </si>
  <si>
    <t xml:space="preserve">    税收业务</t>
  </si>
  <si>
    <t xml:space="preserve">  审计事务</t>
  </si>
  <si>
    <t xml:space="preserve">    审计业务</t>
  </si>
  <si>
    <t xml:space="preserve">    审计管理</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</si>
  <si>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</si>
  <si>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</si>
  <si>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</si>
  <si>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</si>
  <si>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</si>
  <si>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</si>
  <si>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招商引资</t>
  </si>
  <si>
    <t xml:space="preserve">    其他商贸事务支出</t>
  </si>
  <si>
    <t xml:space="preserve">  知识产权事务</t>
  </si>
  <si>
    <t xml:space="preserve">    知识产权宏观管理</t>
  </si>
  <si>
    <t xml:space="preserve">  民族事务</t>
  </si>
  <si>
    <t xml:space="preserve">    民族工作专项</t>
  </si>
  <si>
    <t xml:space="preserve">  档案事务</t>
  </si>
  <si>
    <t xml:space="preserve">    档案馆</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</si>
  <si>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</si>
  <si>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</si>
  <si>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</si>
  <si>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</si>
  <si>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</si>
  <si>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</si>
  <si>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</si>
  <si>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</si>
  <si>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</si>
  <si>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</si>
  <si>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</si>
  <si>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宣传管理</t>
  </si>
  <si>
    <t xml:space="preserve">    其他宣传事务支出</t>
  </si>
  <si>
    <t xml:space="preserve">  统战事务</t>
  </si>
  <si>
    <t xml:space="preserve">    华侨事务</t>
  </si>
  <si>
    <t xml:space="preserve">    其他统战事务支出</t>
  </si>
  <si>
    <t xml:space="preserve">  其他共产党事务支出(款)</t>
  </si>
  <si>
    <t xml:space="preserve">  市场监督管理事务</t>
  </si>
  <si>
    <t xml:space="preserve">    市场主体管理</t>
  </si>
  <si>
    <t xml:space="preserve">    市场秩序执法</t>
  </si>
  <si>
    <t xml:space="preserve">    质量基础</t>
  </si>
  <si>
    <t xml:space="preserve">    药品事务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</si>
  <si>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</si>
  <si>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</si>
  <si>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</si>
  <si>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</si>
  <si>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</si>
  <si>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</si>
  <si>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</si>
  <si>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国防支出</t>
  </si>
  <si>
    <t xml:space="preserve">  国防动员</t>
  </si>
  <si>
    <t xml:space="preserve">    兵役征集</t>
  </si>
  <si>
    <t xml:space="preserve">    人民防空</t>
  </si>
  <si>
    <t xml:space="preserve">    民兵</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</si>
  <si>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</si>
  <si>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</si>
  <si>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</si>
  <si>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</si>
  <si>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</si>
  <si>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</si>
  <si>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公安</t>
  </si>
  <si>
    <t xml:space="preserve">    执法办案</t>
  </si>
  <si>
    <t xml:space="preserve">    特别业务</t>
  </si>
  <si>
    <t xml:space="preserve">    其他公安支出</t>
  </si>
  <si>
    <t xml:space="preserve">  国家安全</t>
  </si>
  <si>
    <t xml:space="preserve">    其他国家安全支出</t>
  </si>
  <si>
    <t xml:space="preserve">  检察</t>
  </si>
  <si>
    <t xml:space="preserve">    其他检察支出</t>
  </si>
  <si>
    <t xml:space="preserve">  法院</t>
  </si>
  <si>
    <t xml:space="preserve">    其他法院支出</t>
  </si>
  <si>
    <t xml:space="preserve">  司法</t>
  </si>
  <si>
    <t xml:space="preserve">    基层司法业务</t>
  </si>
  <si>
    <t xml:space="preserve">    公共法律服务</t>
  </si>
  <si>
    <t xml:space="preserve">    其他司法支出</t>
  </si>
  <si>
    <t xml:space="preserve">  监狱</t>
  </si>
  <si>
    <t xml:space="preserve">    罪犯生活及医疗卫生</t>
  </si>
  <si>
    <t xml:space="preserve">  强制隔离戒毒</t>
  </si>
  <si>
    <t xml:space="preserve">    强制隔离戒毒人员生活</t>
  </si>
  <si>
    <t xml:space="preserve">    其他强制隔离戒毒支出</t>
  </si>
  <si>
    <t xml:space="preserve">  国家保密</t>
  </si>
  <si>
    <t xml:space="preserve">    保密管理</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</si>
  <si>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</si>
  <si>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</si>
  <si>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</si>
  <si>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</si>
  <si>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</si>
  <si>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</si>
  <si>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</si>
  <si>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</si>
  <si>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</si>
  <si>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</si>
  <si>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</si>
  <si>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</si>
  <si>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</si>
  <si>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广播电视教育</t>
  </si>
  <si>
    <t xml:space="preserve">    其他广播电视教育支出</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</si>
  <si>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</si>
  <si>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</si>
  <si>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</si>
  <si>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</si>
  <si>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</si>
  <si>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</si>
  <si>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培训支出</t>
  </si>
  <si>
    <t xml:space="preserve">  教育费附加安排的支出</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</si>
  <si>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</si>
  <si>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</si>
  <si>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</si>
  <si>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</si>
  <si>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</si>
  <si>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</si>
  <si>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</si>
  <si>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</si>
  <si>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</si>
  <si>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</si>
  <si>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</si>
  <si>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其他科技条件与服务支出</t>
  </si>
  <si>
    <t xml:space="preserve">  科学技术普及</t>
  </si>
  <si>
    <t xml:space="preserve">    科普活动</t>
  </si>
  <si>
    <t xml:space="preserve">    科技馆站</t>
  </si>
  <si>
    <t xml:space="preserve">    其他科学技术普及支出</t>
  </si>
  <si>
    <t xml:space="preserve">  其他科学技术支出(款)</t>
  </si>
  <si>
    <t xml:space="preserve">    科技奖励</t>
  </si>
  <si>
    <t xml:space="preserve">    其他科学技术支出(项)</t>
  </si>
  <si>
    <t>文化旅游体育与传媒支出</t>
  </si>
  <si>
    <t xml:space="preserve">  文化和旅游</t>
  </si>
  <si>
    <t xml:space="preserve">    图书馆</t>
  </si>
  <si>
    <t xml:space="preserve">    文化活动</t>
  </si>
  <si>
    <t xml:space="preserve">    群众文化</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</si>
  <si>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</si>
  <si>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</si>
  <si>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</si>
  <si>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</si>
  <si>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</si>
  <si>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</si>
  <si>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</si>
  <si>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其他文物支出</t>
  </si>
  <si>
    <t xml:space="preserve">  体育</t>
  </si>
  <si>
    <t xml:space="preserve">    体育竞赛</t>
  </si>
  <si>
    <t xml:space="preserve">    群众体育</t>
  </si>
  <si>
    <t xml:space="preserve">  广播电视</t>
  </si>
  <si>
    <t xml:space="preserve">    广播电视事务</t>
  </si>
  <si>
    <t xml:space="preserve">    其他广播电视支出</t>
  </si>
  <si>
    <t xml:space="preserve">  其他文化旅游体育与传媒支出(款)</t>
  </si>
  <si>
    <t xml:space="preserve">    文化产业发展专项支出</t>
  </si>
  <si>
    <t xml:space="preserve">    其他文化旅游体育与传媒支出(项)</t>
  </si>
  <si>
    <t>社会保障和就业支出</t>
  </si>
  <si>
    <t xml:space="preserve">  人力资源和社会保障管理事务</t>
  </si>
  <si>
    <t xml:space="preserve">    就业管理事务</t>
  </si>
  <si>
    <t xml:space="preserve">    社会保险业务管理事务</t>
  </si>
  <si>
    <t xml:space="preserve">    劳动人事争议调解仲裁</t>
  </si>
  <si>
    <t xml:space="preserve">    其他人力资源和社会保障管理事务支出</t>
  </si>
  <si>
    <t xml:space="preserve">  民政管理事务</t>
  </si>
  <si>
    <t xml:space="preserve">    行政区划和地名管理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</si>
  <si>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</si>
  <si>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</si>
  <si>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</si>
  <si>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</si>
  <si>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</si>
  <si>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</si>
  <si>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</si>
  <si>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</si>
  <si>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企业改革补助</t>
  </si>
  <si>
    <t xml:space="preserve">    其他企业改革发展补助</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</si>
  <si>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</si>
  <si>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</si>
  <si>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</si>
  <si>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</si>
  <si>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</si>
  <si>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</si>
  <si>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</si>
  <si>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光荣院</t>
  </si>
  <si>
    <t xml:space="preserve">    烈士纪念设施管理维护</t>
  </si>
  <si>
    <t xml:space="preserve">    其他优抚支出</t>
  </si>
  <si>
    <t xml:space="preserve">  退役安置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</si>
  <si>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</si>
  <si>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</si>
  <si>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</si>
  <si>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</si>
  <si>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</si>
  <si>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</si>
  <si>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</si>
  <si>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</si>
  <si>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</si>
  <si>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</si>
  <si>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</si>
  <si>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</si>
  <si>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</si>
  <si>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</si>
  <si>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</si>
  <si>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</si>
  <si>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</si>
  <si>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</si>
  <si>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</si>
  <si>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</si>
  <si>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</si>
  <si>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</si>
  <si>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</si>
  <si>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</si>
  <si>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</si>
  <si>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</si>
  <si>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</si>
  <si>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</si>
  <si>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</si>
  <si>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</si>
  <si>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</si>
  <si>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财政对基本养老保险基金的补助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</si>
  <si>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</si>
  <si>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</si>
  <si>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</si>
  <si>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</si>
  <si>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</si>
  <si>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</si>
  <si>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</si>
  <si>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</si>
  <si>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</si>
  <si>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</si>
  <si>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</si>
  <si>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</si>
  <si>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</si>
  <si>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妇幼保健医院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</si>
  <si>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</si>
  <si>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</si>
  <si>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</si>
  <si>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</si>
  <si>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</si>
  <si>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</si>
  <si>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</si>
  <si>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</si>
  <si>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</si>
  <si>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</si>
  <si>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</si>
  <si>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</si>
  <si>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</si>
  <si>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</si>
  <si>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</si>
  <si>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</si>
  <si>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</si>
  <si>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</si>
  <si>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</si>
  <si>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</si>
  <si>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</si>
  <si>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</si>
  <si>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</si>
  <si>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</si>
  <si>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</si>
  <si>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</si>
  <si>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</si>
  <si>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</si>
  <si>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</si>
  <si>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</si>
  <si>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</si>
  <si>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医疗保障政策管理</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</si>
  <si>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</si>
  <si>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</si>
  <si>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</si>
  <si>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</si>
  <si>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</si>
  <si>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</si>
  <si>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</si>
  <si>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污染防治</t>
  </si>
  <si>
    <t xml:space="preserve">    大气</t>
  </si>
  <si>
    <t xml:space="preserve">    水体</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</si>
  <si>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</si>
  <si>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</si>
  <si>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</si>
  <si>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</si>
  <si>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</si>
  <si>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</si>
  <si>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</si>
  <si>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</si>
  <si>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停伐补助</t>
  </si>
  <si>
    <t xml:space="preserve">  退耕还林还草</t>
  </si>
  <si>
    <t xml:space="preserve">    退耕现金</t>
  </si>
  <si>
    <t xml:space="preserve">  能源节约利用(款)</t>
  </si>
  <si>
    <t xml:space="preserve">    能源节约利用(项)</t>
  </si>
  <si>
    <t xml:space="preserve">  污染减排</t>
  </si>
  <si>
    <t xml:space="preserve">    生态环境监测与信息</t>
  </si>
  <si>
    <t xml:space="preserve">  能源管理事务</t>
  </si>
  <si>
    <t xml:space="preserve">  其他节能环保支出(款)</t>
  </si>
  <si>
    <t xml:space="preserve">    其他节能环保支出(项)</t>
  </si>
  <si>
    <t>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</si>
  <si>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</si>
  <si>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</si>
  <si>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</si>
  <si>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</si>
  <si>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</si>
  <si>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</si>
  <si>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</si>
  <si>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</si>
  <si>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</si>
  <si>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</si>
  <si>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</si>
  <si>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</si>
  <si>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其他城乡社区支出(款)</t>
  </si>
  <si>
    <t xml:space="preserve">    其他城乡社区支出(项)</t>
  </si>
  <si>
    <t>农林水支出</t>
  </si>
  <si>
    <t xml:space="preserve">  农业农村</t>
  </si>
  <si>
    <t xml:space="preserve">    事业运行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</si>
  <si>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</si>
  <si>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</si>
  <si>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</si>
  <si>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</si>
  <si>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</si>
  <si>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</si>
  <si>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防灾救灾</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</si>
  <si>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</si>
  <si>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</si>
  <si>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</si>
  <si>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</si>
  <si>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</si>
  <si>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</si>
  <si>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</si>
  <si>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</si>
  <si>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</si>
  <si>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</si>
  <si>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</si>
  <si>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</si>
  <si>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</si>
  <si>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</si>
  <si>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</si>
  <si>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</si>
  <si>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</si>
  <si>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湿地保护</t>
  </si>
  <si>
    <t xml:space="preserve">    产业化管理</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</si>
  <si>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</si>
  <si>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</si>
  <si>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</si>
  <si>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</si>
  <si>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</si>
  <si>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</si>
  <si>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</si>
  <si>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水利执法监督</t>
  </si>
  <si>
    <t xml:space="preserve">    水土保持</t>
  </si>
  <si>
    <t xml:space="preserve">    水资源节约管理与保护</t>
  </si>
  <si>
    <t xml:space="preserve">    防汛</t>
  </si>
  <si>
    <t xml:space="preserve">    抗旱</t>
  </si>
  <si>
    <t xml:space="preserve">    农村水利</t>
  </si>
  <si>
    <t xml:space="preserve">    江河湖库水系综合整治</t>
  </si>
  <si>
    <t xml:space="preserve">    大中型水库移民后期扶持专项支出</t>
  </si>
  <si>
    <t xml:space="preserve">    农村供水</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</si>
  <si>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</si>
  <si>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</si>
  <si>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</si>
  <si>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</si>
  <si>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</si>
  <si>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</si>
  <si>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</si>
  <si>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</si>
  <si>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</si>
  <si>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</si>
  <si>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</si>
  <si>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</si>
  <si>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</si>
  <si>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</si>
  <si>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</si>
  <si>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</si>
  <si>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</si>
  <si>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</si>
  <si>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</si>
  <si>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</si>
  <si>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</si>
  <si>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其他农林水支出(项)</t>
  </si>
  <si>
    <t>交通运输支出</t>
  </si>
  <si>
    <t xml:space="preserve">  公路水路运输</t>
  </si>
  <si>
    <t xml:space="preserve">    公路建设</t>
  </si>
  <si>
    <t xml:space="preserve">    公路养护</t>
  </si>
  <si>
    <t xml:space="preserve">    公路和运输安全</t>
  </si>
  <si>
    <t xml:space="preserve">    公路运输管理</t>
  </si>
  <si>
    <t xml:space="preserve">    航道维护</t>
  </si>
  <si>
    <t xml:space="preserve">    其他公路水路运输支出</t>
  </si>
  <si>
    <t xml:space="preserve">  铁路运输</t>
  </si>
  <si>
    <t xml:space="preserve">    铁路安全</t>
  </si>
  <si>
    <t xml:space="preserve">  车辆购置税支出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</si>
  <si>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</si>
  <si>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</si>
  <si>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</si>
  <si>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</si>
  <si>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</si>
  <si>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</si>
  <si>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制造业</t>
  </si>
  <si>
    <t xml:space="preserve">    其他制造业支出</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</si>
  <si>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</si>
  <si>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</si>
  <si>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</si>
  <si>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</si>
  <si>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</si>
  <si>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</si>
  <si>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</si>
  <si>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商业服务业等支出</t>
  </si>
  <si>
    <t xml:space="preserve">  商业流通事务</t>
  </si>
  <si>
    <t xml:space="preserve">    市场监测及信息管理</t>
  </si>
  <si>
    <t xml:space="preserve">    其他商业流通事务支出</t>
  </si>
  <si>
    <t xml:space="preserve">  涉外发展服务支出</t>
  </si>
  <si>
    <t xml:space="preserve">    其他涉外发展服务支出</t>
  </si>
  <si>
    <t xml:space="preserve">  其他商业服务业等支出(款)</t>
  </si>
  <si>
    <t xml:space="preserve">    其他商业服务业等支出(项)</t>
  </si>
  <si>
    <t>金融支出</t>
  </si>
  <si>
    <t xml:space="preserve">  金融部门行政支出</t>
  </si>
  <si>
    <t xml:space="preserve">  金融部门监管支出</t>
  </si>
  <si>
    <t xml:space="preserve">    重点金融机构监管</t>
  </si>
  <si>
    <t xml:space="preserve">  金融发展支出</t>
  </si>
  <si>
    <t xml:space="preserve">    其他金融发展支出</t>
  </si>
  <si>
    <t xml:space="preserve">  其他金融支出(款)</t>
  </si>
  <si>
    <t xml:space="preserve">    其他金融支出(项)</t>
  </si>
  <si>
    <t>自然资源海洋气象等支出</t>
  </si>
  <si>
    <t xml:space="preserve">  自然资源事务</t>
  </si>
  <si>
    <t xml:space="preserve">    自然资源规划及管理</t>
  </si>
  <si>
    <t xml:space="preserve">    自然资源利用与保护</t>
  </si>
  <si>
    <t xml:space="preserve">    其他自然资源事务支出</t>
  </si>
  <si>
    <t xml:space="preserve">  气象事务</t>
  </si>
  <si>
    <t xml:space="preserve">    气象服务</t>
  </si>
  <si>
    <t xml:space="preserve">    气象装备保障维护</t>
  </si>
  <si>
    <t xml:space="preserve">    气象基础设施建设与维修</t>
  </si>
  <si>
    <t xml:space="preserve">    其他气象事务支出</t>
  </si>
  <si>
    <t>住房保障支出</t>
  </si>
  <si>
    <t xml:space="preserve">  保障性安居工程支出</t>
  </si>
  <si>
    <t xml:space="preserve">    棚户区改造</t>
  </si>
  <si>
    <t xml:space="preserve">    农村危房改造</t>
  </si>
  <si>
    <t xml:space="preserve">    公共租赁住房</t>
  </si>
  <si>
    <t xml:space="preserve">    保障性住房租金补贴</t>
  </si>
  <si>
    <t xml:space="preserve">    老旧小区改造</t>
  </si>
  <si>
    <t xml:space="preserve">    保障性租赁住房</t>
  </si>
  <si>
    <t xml:space="preserve">    其他保障性安居工程支出</t>
  </si>
  <si>
    <t xml:space="preserve">  住房改革支出</t>
  </si>
  <si>
    <t xml:space="preserve">    住房公积金</t>
  </si>
  <si>
    <t xml:space="preserve">  城乡社区住宅</t>
  </si>
  <si>
    <t xml:space="preserve">    其他城乡社区住宅支出</t>
  </si>
  <si>
    <t>粮油物资储备支出</t>
  </si>
  <si>
    <t xml:space="preserve">  粮油物资事务</t>
  </si>
  <si>
    <t xml:space="preserve">    粮食财务挂账利息补贴</t>
  </si>
  <si>
    <t xml:space="preserve">    粮食风险基金</t>
  </si>
  <si>
    <t xml:space="preserve">    其他粮油物资事务支出</t>
  </si>
  <si>
    <t xml:space="preserve">  重要商品储备</t>
  </si>
  <si>
    <t xml:space="preserve">    肉类储备</t>
  </si>
  <si>
    <t>灾害防治及应急管理支出</t>
  </si>
  <si>
    <t xml:space="preserve">  应急管理事务</t>
  </si>
  <si>
    <t xml:space="preserve">    灾害风险防治</t>
  </si>
  <si>
    <t xml:space="preserve">    安全监管</t>
  </si>
  <si>
    <t xml:space="preserve">    应急管理</t>
  </si>
  <si>
    <t xml:space="preserve">    其他应急管理支出</t>
  </si>
  <si>
    <t xml:space="preserve">  消防救援事务</t>
  </si>
  <si>
    <t xml:space="preserve">    消防应急救援</t>
  </si>
  <si>
    <t xml:space="preserve">    其他消防救援事务支出</t>
  </si>
  <si>
    <t xml:space="preserve">  自然灾害防治</t>
  </si>
  <si>
    <t xml:space="preserve">    地质灾害防治</t>
  </si>
  <si>
    <t xml:space="preserve">    其他自然灾害防治支出</t>
  </si>
  <si>
    <t xml:space="preserve">  自然灾害救灾及恢复重建支出</t>
  </si>
  <si>
    <t xml:space="preserve">    自然灾害救灾补助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</si>
  <si>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</si>
  <si>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</si>
  <si>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</si>
  <si>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</si>
  <si>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</si>
  <si>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</si>
  <si>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</si>
  <si>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</si>
  <si>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</si>
  <si>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地方政府向国际组织借款付息支出</t>
  </si>
  <si>
    <t>表四</t>
  </si>
  <si>
    <t>岳阳县2023年一般公共预算支出决算经济分类表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</si>
  <si>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</si>
  <si>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</si>
  <si>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</si>
  <si>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</si>
  <si>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</si>
  <si>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</si>
  <si>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</si>
  <si>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</si>
  <si>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</si>
  <si>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</si>
  <si>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</si>
  <si>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</si>
  <si>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</si>
  <si>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</si>
  <si>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</si>
  <si>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</si>
  <si>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</si>
  <si>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</si>
  <si>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</si>
  <si>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</si>
  <si>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</si>
  <si>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</si>
  <si>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</si>
  <si>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</si>
  <si>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</si>
  <si>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</si>
  <si>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</si>
  <si>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</si>
  <si>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</si>
  <si>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</si>
  <si>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</si>
  <si>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</si>
  <si>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</si>
  <si>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</si>
  <si>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</si>
  <si>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</si>
  <si>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</si>
  <si>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</si>
  <si>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</si>
  <si>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</si>
  <si>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</si>
  <si>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</si>
  <si>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</si>
  <si>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</si>
  <si>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</si>
  <si>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</si>
  <si>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</si>
  <si>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</si>
  <si>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</si>
  <si>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</si>
  <si>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</si>
  <si>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</si>
  <si>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</si>
  <si>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</si>
  <si>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</si>
  <si>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</si>
  <si>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</si>
  <si>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</si>
  <si>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</si>
  <si>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</si>
  <si>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</si>
  <si>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 xml:space="preserve">  其他支出</t>
  </si>
  <si>
    <t>表五</t>
  </si>
  <si>
    <t xml:space="preserve">  岳阳县2023年上解支出明细表                                                                                                                                                                                                                </t>
  </si>
  <si>
    <t>上解上级支出</t>
  </si>
  <si>
    <t>（二）专项上解支出</t>
  </si>
  <si>
    <t>1、出口退税专项上解支出</t>
  </si>
  <si>
    <t>2、固定上解</t>
  </si>
  <si>
    <t>（1）中央借款上解</t>
  </si>
  <si>
    <t>（2）向中央作贡献上解</t>
  </si>
  <si>
    <t>（3）税务经费上收</t>
  </si>
  <si>
    <t>（4）农业税价差上解</t>
  </si>
  <si>
    <t>（5）工商部门经费上划</t>
  </si>
  <si>
    <t>（6）技术监督部门经费上划</t>
  </si>
  <si>
    <t>（7）药品监督等部门上划</t>
  </si>
  <si>
    <t>（8）乡镇财政管理经费上划</t>
  </si>
  <si>
    <t>（9）向红公司搬迁税收划转</t>
  </si>
  <si>
    <t>（10）2010年体制改革后所得税及资源税、土地增值税、城镇土地使用税上解</t>
  </si>
  <si>
    <t>（11）事权支出责任基数上解</t>
  </si>
  <si>
    <t xml:space="preserve">  基本公共服务领域事权改革基数上解</t>
  </si>
  <si>
    <t xml:space="preserve">  教育领域事权改革基数上解</t>
  </si>
  <si>
    <t xml:space="preserve">  文化领域财政事权和支出责任划分改革支出基数上解</t>
  </si>
  <si>
    <t xml:space="preserve">  国防领域科目上划基数</t>
  </si>
  <si>
    <t xml:space="preserve">  困难群众救助资金省与市县共同财政事权和支出责任划分改革划转基数</t>
  </si>
  <si>
    <t>（12）省以下法院、检察院经费上划（基数部分）</t>
  </si>
  <si>
    <t>（13）2021年市县对口援疆、援藏支援上解</t>
  </si>
  <si>
    <t>（14）市县税务部门经费基数划转(金额待定）</t>
  </si>
  <si>
    <t>3、其他专项上解</t>
  </si>
  <si>
    <r>
      <rPr>
        <sz val="11"/>
        <color theme="1"/>
        <rFont val="宋体"/>
        <charset val="134"/>
        <scheme val="minor"/>
      </rPr>
      <t>（2</t>
    </r>
    <r>
      <rPr>
        <sz val="11"/>
        <color theme="1"/>
        <rFont val="宋体"/>
        <charset val="134"/>
        <scheme val="minor"/>
      </rPr>
      <t>1</t>
    </r>
    <r>
      <rPr>
        <sz val="11"/>
        <color theme="1"/>
        <rFont val="宋体"/>
        <charset val="134"/>
        <scheme val="minor"/>
      </rPr>
      <t>）地方政府债券发行费、还本付息手续费扣缴</t>
    </r>
  </si>
  <si>
    <t xml:space="preserve">  地方政府债券发行手续费、登记服务费</t>
  </si>
  <si>
    <t xml:space="preserve">  还本付息服务费</t>
  </si>
  <si>
    <t>（3）地方教育附加上解</t>
  </si>
  <si>
    <t>（4）省直管县对市上解</t>
  </si>
  <si>
    <t xml:space="preserve">  定额上解</t>
  </si>
  <si>
    <t>（5）其他上解支出（各项扣款）</t>
  </si>
  <si>
    <t xml:space="preserve">  增值税留抵退税上解</t>
  </si>
  <si>
    <t xml:space="preserve">  养老保险全国统筹支出责任上解</t>
  </si>
  <si>
    <t>表六</t>
  </si>
  <si>
    <t>岳阳县2023年县级公共财政预算收支决算总表</t>
  </si>
  <si>
    <t>预算调整数</t>
  </si>
  <si>
    <t>2012决算数</t>
  </si>
  <si>
    <t>增幅</t>
  </si>
  <si>
    <t>（一）县本级支出</t>
  </si>
  <si>
    <t>（二）乡镇级支出</t>
  </si>
  <si>
    <t>1、体制补助</t>
  </si>
  <si>
    <t>3、重点库区转移支付收入</t>
  </si>
  <si>
    <t>4、农业转移人口市民化奖励</t>
  </si>
  <si>
    <t>5、县级基本财力保障机制奖补资金收入</t>
  </si>
  <si>
    <t>6、产粮（油）大县奖励资金收入</t>
  </si>
  <si>
    <t>7、重点生态功能区转移支付收入</t>
  </si>
  <si>
    <t>8、固定数额补助收入</t>
  </si>
  <si>
    <t>9、革命老区转移支付收入</t>
  </si>
  <si>
    <r>
      <rPr>
        <sz val="11"/>
        <color theme="1"/>
        <rFont val="宋体"/>
        <charset val="134"/>
      </rPr>
      <t>1</t>
    </r>
    <r>
      <rPr>
        <sz val="11"/>
        <color rgb="FF000000"/>
        <rFont val="宋体"/>
        <charset val="134"/>
      </rPr>
      <t>0、返还2020年耕地开垦费</t>
    </r>
  </si>
  <si>
    <t>11、重点民生及减税降费转移支付收入</t>
  </si>
  <si>
    <t>12、市县疫情防控财力补助资金</t>
  </si>
  <si>
    <t>新增一般债券收入</t>
  </si>
  <si>
    <t>四、收回存量资金</t>
  </si>
  <si>
    <t>五、调入资金</t>
  </si>
  <si>
    <t>从政府性基金预算调入</t>
  </si>
  <si>
    <r>
      <rPr>
        <b/>
        <sz val="11"/>
        <rFont val="宋体"/>
        <charset val="134"/>
      </rPr>
      <t xml:space="preserve">结 </t>
    </r>
    <r>
      <rPr>
        <b/>
        <sz val="11"/>
        <rFont val="宋体"/>
        <charset val="134"/>
      </rPr>
      <t xml:space="preserve"> </t>
    </r>
    <r>
      <rPr>
        <b/>
        <sz val="11"/>
        <rFont val="宋体"/>
        <charset val="134"/>
      </rPr>
      <t>余</t>
    </r>
  </si>
  <si>
    <t>表七</t>
  </si>
  <si>
    <t>岳阳县2023年县级公共财政预算新增支出明细表</t>
  </si>
  <si>
    <t>序号</t>
  </si>
  <si>
    <t>内    容</t>
  </si>
  <si>
    <t xml:space="preserve">金 额 </t>
  </si>
  <si>
    <t>报告单位</t>
  </si>
  <si>
    <t>合  计</t>
  </si>
  <si>
    <t>一</t>
  </si>
  <si>
    <t>保工资（小计）</t>
  </si>
  <si>
    <t>城乡居民养老保险县级配套</t>
  </si>
  <si>
    <t>人社局</t>
  </si>
  <si>
    <t>乡镇税收超收分成</t>
  </si>
  <si>
    <t>各乡镇</t>
  </si>
  <si>
    <t>2023年年度环卫工作资金缺口</t>
  </si>
  <si>
    <t>环卫所</t>
  </si>
  <si>
    <t>二</t>
  </si>
  <si>
    <t>保基本民生（小计）</t>
  </si>
  <si>
    <t>老旧小区改造县级配套</t>
  </si>
  <si>
    <t>相关单位</t>
  </si>
  <si>
    <t>重度残疾人生活补贴</t>
  </si>
  <si>
    <t>民政局</t>
  </si>
  <si>
    <t>农村环境卫生整治</t>
  </si>
  <si>
    <t>国防教育宣传文化长廊工程经费</t>
  </si>
  <si>
    <t>人武部</t>
  </si>
  <si>
    <t>2022年度校车奖补资金</t>
  </si>
  <si>
    <t>教体局</t>
  </si>
  <si>
    <t>看守所医护经费</t>
  </si>
  <si>
    <t>公安局</t>
  </si>
  <si>
    <t>暂扣车辆停车费用</t>
  </si>
  <si>
    <t>城市公共交通服务中心</t>
  </si>
  <si>
    <t>过期危化药品处置经费</t>
  </si>
  <si>
    <t>规范民办教育发展补助</t>
  </si>
  <si>
    <t>2023年度环保专项经费</t>
  </si>
  <si>
    <t>环保局</t>
  </si>
  <si>
    <t>第五期平安城市建设</t>
  </si>
  <si>
    <t>计划生育特殊家庭老龄护理补贴经费</t>
  </si>
  <si>
    <t>卫生健康局</t>
  </si>
  <si>
    <t>新墙河清理水葫芦专项经费</t>
  </si>
  <si>
    <t>水利局</t>
  </si>
  <si>
    <t>湖南省第十四届运动会</t>
  </si>
  <si>
    <t>交通问题顽瘴痼疾集中整治</t>
  </si>
  <si>
    <t>交通局</t>
  </si>
  <si>
    <t>环保问题整改</t>
  </si>
  <si>
    <t>麻塘办事处</t>
  </si>
  <si>
    <t>计划生育利益导向</t>
  </si>
  <si>
    <t>卫健局</t>
  </si>
  <si>
    <t>“党的二十大”广播电视和网络视听安全播出专项资金</t>
  </si>
  <si>
    <t>融媒体中心</t>
  </si>
  <si>
    <t>城区交通营运秩序整治</t>
  </si>
  <si>
    <t>城市公交</t>
  </si>
  <si>
    <t>洞庭湖区造纸企业引导退出遗留问题处置</t>
  </si>
  <si>
    <t>发改局</t>
  </si>
  <si>
    <t>退役军人事务优抚支出</t>
  </si>
  <si>
    <t>退役军人事务局</t>
  </si>
  <si>
    <t>抗旱救援</t>
  </si>
  <si>
    <t>中洲乡</t>
  </si>
  <si>
    <t>立新水库整治</t>
  </si>
  <si>
    <t>月田镇</t>
  </si>
  <si>
    <t>铁路人（车）行通道就近连接便道建设和《条例》宣贯</t>
  </si>
  <si>
    <t>畜禽调查样本轮换工作</t>
  </si>
  <si>
    <t>统计局</t>
  </si>
  <si>
    <t>丹枫家园信访维稳</t>
  </si>
  <si>
    <t>东洞庭湖“夏季攻势”禁捕禁钓专项整治行动</t>
  </si>
  <si>
    <t>渔政局</t>
  </si>
  <si>
    <t>校园监控设施建设</t>
  </si>
  <si>
    <t>综合应急救援队伍训练</t>
  </si>
  <si>
    <t>应急局</t>
  </si>
  <si>
    <t>2023年初中学业水平考试经费</t>
  </si>
  <si>
    <t>省级药品安全示范创建</t>
  </si>
  <si>
    <t>市场监督管理局</t>
  </si>
  <si>
    <t>省民生实事下沉医保工作站点建设</t>
  </si>
  <si>
    <t>医保局</t>
  </si>
  <si>
    <t>麻塘渔场退捕渔民集中安置点改造</t>
  </si>
  <si>
    <t>三</t>
  </si>
  <si>
    <t>保运转（小计）</t>
  </si>
  <si>
    <t>人才发展奖励资金</t>
  </si>
  <si>
    <t>政府性债务还本付息支出</t>
  </si>
  <si>
    <t>财政局</t>
  </si>
  <si>
    <t>岳阳县2023年县级公共财政预算减少支出明细表</t>
  </si>
  <si>
    <t>惠民殡葬补助经费</t>
  </si>
  <si>
    <t>保民生</t>
  </si>
  <si>
    <t>残疾人保障金和就业补贴</t>
  </si>
  <si>
    <t>农业发展专项</t>
  </si>
  <si>
    <t>保平安、保稳定</t>
  </si>
  <si>
    <t>政法委</t>
  </si>
  <si>
    <t>事业养老金及职业年金</t>
  </si>
  <si>
    <t>保工资</t>
  </si>
  <si>
    <t>城镇职工基本医疗保险</t>
  </si>
  <si>
    <t>县直行政事业单位地方性绩效考核奖</t>
  </si>
  <si>
    <t>渔民产业帮扶</t>
  </si>
  <si>
    <t>病死动物无害化处理运行及补助</t>
  </si>
  <si>
    <t>畜牧局</t>
  </si>
  <si>
    <t>表八</t>
  </si>
  <si>
    <t>岳阳县2023年全县政府性基金收支决算总表</t>
  </si>
  <si>
    <t>2023年决算数</t>
  </si>
  <si>
    <t>2012年决算数</t>
  </si>
  <si>
    <t>一、本年收入</t>
  </si>
  <si>
    <t>一、本年支出</t>
  </si>
  <si>
    <t>1、国有土地使用权出让收入</t>
  </si>
  <si>
    <t>1、文化旅游体育与传媒支出</t>
  </si>
  <si>
    <t>2、城市基础设施配套费收入</t>
  </si>
  <si>
    <t>2、社会保障和就业支出</t>
  </si>
  <si>
    <t>3、污水处理费收入</t>
  </si>
  <si>
    <t>3、节能环保支出</t>
  </si>
  <si>
    <t>4、其它政府性基金收入</t>
  </si>
  <si>
    <t>4、城乡社区支出</t>
  </si>
  <si>
    <t>5、农林水支出</t>
  </si>
  <si>
    <t>6、交通运输支出</t>
  </si>
  <si>
    <t>7、其他支出</t>
  </si>
  <si>
    <t>8、债务付息支出</t>
  </si>
  <si>
    <t>9、债务还本支出</t>
  </si>
  <si>
    <t>三、债务还本</t>
  </si>
  <si>
    <t>三、上年结余</t>
  </si>
  <si>
    <t>四、调出资金</t>
  </si>
  <si>
    <t>四、债务转贷收入</t>
  </si>
  <si>
    <t>五、支出合计</t>
  </si>
  <si>
    <t>五、收入合计</t>
  </si>
  <si>
    <t>六、结余</t>
  </si>
  <si>
    <t>表九</t>
  </si>
  <si>
    <t>岳阳县2023年县级政府性基金预算收支决算总表</t>
  </si>
  <si>
    <t>8、债务还本付息支出</t>
  </si>
  <si>
    <t>9、债务发行费用支出</t>
  </si>
  <si>
    <t>二、债务转贷收入</t>
  </si>
  <si>
    <t>四、收入合计</t>
  </si>
  <si>
    <t>表十</t>
  </si>
  <si>
    <t>岳阳县2023年全县国有资本经营预算收支决算表</t>
  </si>
  <si>
    <t>收   入</t>
  </si>
  <si>
    <t>支   出</t>
  </si>
  <si>
    <t>一、国有资本经营预算收入</t>
  </si>
  <si>
    <t>一、国有资本经营预算支出</t>
  </si>
  <si>
    <t>1、解决历史遗留问题及改革成本支出</t>
  </si>
  <si>
    <t>2、其他国有资本经营预算支出</t>
  </si>
  <si>
    <t>二、调出资金</t>
  </si>
  <si>
    <t>支出合计</t>
  </si>
  <si>
    <t>收入合计</t>
  </si>
  <si>
    <t>结  余</t>
  </si>
  <si>
    <t>岳阳县2020年国有资本经营收支决算表</t>
  </si>
  <si>
    <t>门面及存量公房租金收入</t>
  </si>
  <si>
    <t>上级补助收入</t>
  </si>
  <si>
    <t>解决历史遗留问题及改革成本支出</t>
  </si>
  <si>
    <t>其他国有资本经营预算支出</t>
  </si>
  <si>
    <t>表十一</t>
  </si>
  <si>
    <t>岳阳县2023年度社会保险基金预算收支决算表</t>
  </si>
  <si>
    <t>项    目</t>
  </si>
  <si>
    <t>合计</t>
  </si>
  <si>
    <t>城乡居民基本养老保险基金</t>
  </si>
  <si>
    <t>机关事业单位基本养老保险基金</t>
  </si>
  <si>
    <t>一、收入</t>
  </si>
  <si>
    <t>社会保险费收入</t>
  </si>
  <si>
    <t>利息收入</t>
  </si>
  <si>
    <t>财政补贴收入</t>
  </si>
  <si>
    <t>委托投资收益</t>
  </si>
  <si>
    <t>转移收入</t>
  </si>
  <si>
    <t>全国统筹调剂资金收入</t>
  </si>
  <si>
    <t>二、支出</t>
  </si>
  <si>
    <t>社会保险待遇支出</t>
  </si>
  <si>
    <t>转移支出</t>
  </si>
  <si>
    <t>中央调剂资金支出</t>
  </si>
  <si>
    <t>三、本年收支结余</t>
  </si>
  <si>
    <t>四、年末滚存结余</t>
  </si>
  <si>
    <t>表十二</t>
  </si>
  <si>
    <t>岳阳县2023年度地方政府债务余额情况表</t>
  </si>
  <si>
    <t>单位:万元</t>
  </si>
  <si>
    <t>项目</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</si>
  <si>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</si>
  <si>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</si>
  <si>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</si>
  <si>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</si>
  <si>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</si>
  <si>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</si>
  <si>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</si>
  <si>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</si>
  <si>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</si>
  <si>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</si>
  <si>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</si>
  <si>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</si>
  <si>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</si>
  <si>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</si>
  <si>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</si>
  <si>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2024年上半年财政预算执行情况报表</t>
  </si>
  <si>
    <t>表十三</t>
  </si>
  <si>
    <t>岳阳县2024年上半年一般公共预算收入执行情况表</t>
  </si>
  <si>
    <t>2024年计划</t>
  </si>
  <si>
    <t>2024年上半年完成数</t>
  </si>
  <si>
    <t>车船税</t>
  </si>
  <si>
    <t xml:space="preserve">  地方教育费附加收入</t>
  </si>
  <si>
    <t>表十四</t>
  </si>
  <si>
    <t>岳阳县2024年上半年一般公共预算支出执行情况表</t>
  </si>
  <si>
    <t>预算数</t>
  </si>
  <si>
    <t>支出数</t>
  </si>
  <si>
    <t>一般公共预算支出合计</t>
  </si>
  <si>
    <t>201</t>
  </si>
  <si>
    <t xml:space="preserve">  一般公共服务支出</t>
  </si>
  <si>
    <t>203</t>
  </si>
  <si>
    <t xml:space="preserve">  国防支出</t>
  </si>
  <si>
    <t>204</t>
  </si>
  <si>
    <t xml:space="preserve">  公共安全支出</t>
  </si>
  <si>
    <t>205</t>
  </si>
  <si>
    <t xml:space="preserve">  教育支出</t>
  </si>
  <si>
    <t>206</t>
  </si>
  <si>
    <t xml:space="preserve">  科学技术支出</t>
  </si>
  <si>
    <t>207</t>
  </si>
  <si>
    <t xml:space="preserve">  文化旅游体育与传媒支出</t>
  </si>
  <si>
    <t>208</t>
  </si>
  <si>
    <t xml:space="preserve">  社会保障和就业支出</t>
  </si>
  <si>
    <t>210</t>
  </si>
  <si>
    <t xml:space="preserve">  卫生健康支出</t>
  </si>
  <si>
    <t>211</t>
  </si>
  <si>
    <t xml:space="preserve">  节能环保支出</t>
  </si>
  <si>
    <t>212</t>
  </si>
  <si>
    <t xml:space="preserve">  城乡社区支出</t>
  </si>
  <si>
    <t>213</t>
  </si>
  <si>
    <t xml:space="preserve">  农林水支出</t>
  </si>
  <si>
    <t>214</t>
  </si>
  <si>
    <t xml:space="preserve">  交通运输支出</t>
  </si>
  <si>
    <t>215</t>
  </si>
  <si>
    <t xml:space="preserve">  资源勘探工业信息等支出</t>
  </si>
  <si>
    <t>216</t>
  </si>
  <si>
    <t xml:space="preserve">  商业服务业等支出</t>
  </si>
  <si>
    <t>217</t>
  </si>
  <si>
    <t xml:space="preserve">  金融支出</t>
  </si>
  <si>
    <t>220</t>
  </si>
  <si>
    <t xml:space="preserve">  自然资源海洋气象等支出</t>
  </si>
  <si>
    <t>221</t>
  </si>
  <si>
    <t xml:space="preserve">  住房保障支出</t>
  </si>
  <si>
    <t xml:space="preserve">  粮油物资储备支出</t>
  </si>
  <si>
    <t>224</t>
  </si>
  <si>
    <t xml:space="preserve">  灾害防治及应急管理支出</t>
  </si>
  <si>
    <t>232</t>
  </si>
  <si>
    <t xml:space="preserve">  债务付息支出</t>
  </si>
  <si>
    <t>表十五</t>
  </si>
  <si>
    <t>岳阳县2024年上半年全县政府性基金预算收支执行情况总表</t>
  </si>
  <si>
    <t>预算科目</t>
  </si>
  <si>
    <t>完成数</t>
  </si>
  <si>
    <t>一、政府性基金收入</t>
  </si>
  <si>
    <t>一、政府性基金支出</t>
  </si>
  <si>
    <t>3、城乡社区支出</t>
  </si>
  <si>
    <t>4、其他政府性基金收入</t>
  </si>
  <si>
    <t>（1）国有土地使用权出让收入安排的支出</t>
  </si>
  <si>
    <t>（2）城市基础设施配套费安排的支出</t>
  </si>
  <si>
    <t>（3）污水处理费安排的支出</t>
  </si>
  <si>
    <t>4、农林水支出</t>
  </si>
  <si>
    <t>5、交通运输支出</t>
  </si>
  <si>
    <t>二、转移性收入</t>
  </si>
  <si>
    <t>6、其他支出</t>
  </si>
  <si>
    <t xml:space="preserve">    政府性基金转移支付收入</t>
  </si>
  <si>
    <t>（1） 其他政府性基金及对应专项债务收入安排的支出</t>
  </si>
  <si>
    <t>三、上年结余收入</t>
  </si>
  <si>
    <t>（2）彩票发行销售机构业务费及彩票公益金安排的支出</t>
  </si>
  <si>
    <t>四、专项债券收入</t>
  </si>
  <si>
    <t>7、债券付息支出</t>
  </si>
  <si>
    <t>8、专项债券还本支出</t>
  </si>
  <si>
    <t xml:space="preserve"> 二、上解支出</t>
  </si>
  <si>
    <t>表十六</t>
  </si>
  <si>
    <t>岳阳县2024年上半年国有资本经营预算收支执行情况总表</t>
  </si>
  <si>
    <t xml:space="preserve">  国有资本经营收入</t>
  </si>
  <si>
    <t>一、国有资本经营支出</t>
  </si>
  <si>
    <t xml:space="preserve">   利润收入</t>
  </si>
  <si>
    <t xml:space="preserve">  解决历史遗留问题及改革成本支出</t>
  </si>
  <si>
    <t xml:space="preserve">  其他国有资本经营预算收入</t>
  </si>
  <si>
    <t>1、其他解决历史遗留问题及改革成本支出</t>
  </si>
  <si>
    <t>2、国有企业资本金注入</t>
  </si>
  <si>
    <t>3、国有企业政策性补贴</t>
  </si>
  <si>
    <t>4、其他国有资本经营预算支出</t>
  </si>
  <si>
    <t>表十七</t>
  </si>
  <si>
    <t>岳阳县2024年上半年社会保险基金预算收支执行情况总表</t>
  </si>
  <si>
    <t>项   目</t>
  </si>
  <si>
    <t>预算数合计</t>
  </si>
  <si>
    <t>完成数合计</t>
  </si>
  <si>
    <t>其中：城乡居民基本养老保险基金完成数</t>
  </si>
  <si>
    <t>机关事业单位基本养老保险基金完成数</t>
  </si>
  <si>
    <t>上年结余</t>
  </si>
  <si>
    <t xml:space="preserve">    其中:1.社会保险费收入</t>
  </si>
  <si>
    <t xml:space="preserve">         2.财政补贴收入</t>
  </si>
  <si>
    <t xml:space="preserve">         3.利息收入</t>
  </si>
  <si>
    <t xml:space="preserve">         4.转移收入</t>
  </si>
  <si>
    <t xml:space="preserve">         5.其他收入</t>
  </si>
  <si>
    <t xml:space="preserve">    其中:1、社会保险待遇支出</t>
  </si>
  <si>
    <t xml:space="preserve">         2.转移支出</t>
  </si>
  <si>
    <t xml:space="preserve">         3.其他支出</t>
  </si>
  <si>
    <t xml:space="preserve">      四、累计结余</t>
  </si>
  <si>
    <t>表十八</t>
  </si>
  <si>
    <t>岳阳县2024年度地方政府债务余额情况表</t>
  </si>
  <si>
    <t>债务总限额</t>
  </si>
  <si>
    <t>新增债务限额</t>
  </si>
  <si>
    <t>一般债务总限额</t>
  </si>
  <si>
    <t>专项债务总限额</t>
  </si>
  <si>
    <t>新增一般债务限额</t>
  </si>
  <si>
    <t>其中：新增外债限额</t>
  </si>
  <si>
    <t>新增专项债务限额</t>
  </si>
  <si>
    <t>新增土地储备专项债务限额</t>
  </si>
  <si>
    <t>新增收费公路专项债务限额</t>
  </si>
  <si>
    <t>新增棚改专项债务限额</t>
  </si>
  <si>
    <t>新增其他专项债务限额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</si>
</sst>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4" formatCode="_ &quot;￥&quot;* #,##0.00_ ;_ &quot;￥&quot;* \-#,##0.00_ ;_ &quot;￥&quot;* &quot;-&quot;??_ ;_ @_ "/>
    <numFmt numFmtId="176" formatCode="_-* #,##0.00_-;\-* #,##0.00_-;_-* &quot;-&quot;??_-;_-@_-"/>
    <numFmt numFmtId="177" formatCode="0.0%"/>
    <numFmt numFmtId="178" formatCode="0_ "/>
    <numFmt numFmtId="179" formatCode="0_);[Red]\(0\)"/>
    <numFmt numFmtId="180" formatCode="0.0"/>
    <numFmt numFmtId="181" formatCode="0.00_);[Red]\(0.00\)"/>
  </numFmts>
  <fonts count="66">
    <font>
      <sz val="12"/>
      <name val="宋体"/>
      <charset val="134"/>
    </font>
    <font>
      <sz val="10"/>
      <color theme="1"/>
      <name val="宋体"/>
      <charset val="134"/>
      <scheme val="minor"/>
    </font>
    <font>
      <sz val="14"/>
      <name val="黑体"/>
      <charset val="134"/>
    </font>
    <font>
      <sz val="10"/>
      <name val="宋体"/>
      <charset val="134"/>
    </font>
    <font>
      <b/>
      <sz val="18"/>
      <color indexed="8"/>
      <name val="宋体"/>
      <charset val="134"/>
    </font>
    <font>
      <b/>
      <sz val="18"/>
      <name val="宋体"/>
      <charset val="134"/>
    </font>
    <font>
      <b/>
      <sz val="11"/>
      <name val="宋体"/>
      <charset val="134"/>
    </font>
    <font>
      <sz val="11"/>
      <name val="宋体"/>
      <charset val="134"/>
    </font>
    <font>
      <sz val="11"/>
      <color indexed="8"/>
      <name val="宋体"/>
      <charset val="134"/>
    </font>
    <font>
      <b/>
      <sz val="11"/>
      <color indexed="8"/>
      <name val="宋体"/>
      <charset val="134"/>
    </font>
    <font>
      <b/>
      <sz val="11"/>
      <color theme="1"/>
      <name val="宋体"/>
      <charset val="134"/>
      <scheme val="minor"/>
    </font>
    <font>
      <sz val="11"/>
      <color theme="1"/>
      <name val="宋体"/>
      <charset val="134"/>
      <scheme val="minor"/>
    </font>
    <font>
      <b/>
      <sz val="10"/>
      <name val="宋体"/>
      <charset val="134"/>
    </font>
    <font>
      <sz val="10"/>
      <name val="Times New Roman"/>
      <charset val="134"/>
    </font>
    <font>
      <b/>
      <sz val="18"/>
      <name val="宋体"/>
      <charset val="134"/>
      <scheme val="major"/>
    </font>
    <font>
      <sz val="11"/>
      <color indexed="10"/>
      <name val="宋体"/>
      <charset val="134"/>
    </font>
    <font>
      <b/>
      <sz val="12"/>
      <name val="宋体"/>
      <charset val="134"/>
    </font>
    <font>
      <sz val="11"/>
      <name val="Times New Roman"/>
      <charset val="134"/>
    </font>
    <font>
      <sz val="10"/>
      <color theme="1"/>
      <name val="宋体"/>
      <charset val="134"/>
    </font>
    <font>
      <b/>
      <sz val="18"/>
      <color theme="1"/>
      <name val="宋体"/>
      <charset val="134"/>
    </font>
    <font>
      <sz val="11"/>
      <color theme="1"/>
      <name val="宋体"/>
      <charset val="134"/>
    </font>
    <font>
      <b/>
      <sz val="11"/>
      <color theme="1"/>
      <name val="宋体"/>
      <charset val="134"/>
    </font>
    <font>
      <sz val="18"/>
      <name val="黑体"/>
      <charset val="134"/>
    </font>
    <font>
      <b/>
      <sz val="11"/>
      <name val="宋体"/>
      <charset val="134"/>
      <scheme val="minor"/>
    </font>
    <font>
      <sz val="10"/>
      <name val="宋体"/>
      <charset val="134"/>
      <scheme val="minor"/>
    </font>
    <font>
      <sz val="10"/>
      <name val="Arial"/>
      <charset val="134"/>
    </font>
    <font>
      <sz val="14"/>
      <name val="宋体"/>
      <charset val="134"/>
      <scheme val="minor"/>
    </font>
    <font>
      <b/>
      <sz val="30"/>
      <name val="黑体"/>
      <charset val="134"/>
    </font>
    <font>
      <sz val="20"/>
      <name val="宋体"/>
      <charset val="134"/>
    </font>
    <font>
      <sz val="24"/>
      <name val="宋体"/>
      <charset val="134"/>
    </font>
    <font>
      <b/>
      <sz val="14"/>
      <name val="宋体"/>
      <charset val="134"/>
    </font>
    <font>
      <sz val="22"/>
      <name val="黑体"/>
      <charset val="134"/>
    </font>
    <font>
      <sz val="20"/>
      <name val="黑体"/>
      <charset val="134"/>
    </font>
    <font>
      <sz val="11"/>
      <name val="黑体"/>
      <charset val="134"/>
    </font>
    <font>
      <sz val="10"/>
      <name val="黑体"/>
      <charset val="134"/>
    </font>
    <font>
      <b/>
      <sz val="12"/>
      <name val="宋体"/>
      <charset val="134"/>
      <scheme val="minor"/>
    </font>
    <font>
      <sz val="11"/>
      <name val="宋体"/>
      <charset val="134"/>
      <scheme val="minor"/>
    </font>
    <font>
      <sz val="16"/>
      <name val="仿宋_GB2312"/>
      <charset val="134"/>
    </font>
    <font>
      <b/>
      <sz val="10"/>
      <name val="Arial"/>
      <charset val="134"/>
    </font>
    <font>
      <sz val="11"/>
      <name val="Arial"/>
      <charset val="134"/>
    </font>
    <font>
      <b/>
      <sz val="11"/>
      <name val="Arial"/>
      <charset val="134"/>
    </font>
    <font>
      <i/>
      <sz val="11"/>
      <name val="宋体"/>
      <charset val="134"/>
      <scheme val="minor"/>
    </font>
    <font>
      <b/>
      <sz val="11"/>
      <color theme="1"/>
      <name val="黑体"/>
      <charset val="134"/>
    </font>
    <font>
      <sz val="9"/>
      <color indexed="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楷体_GB2312"/>
      <charset val="134"/>
    </font>
    <font>
      <sz val="12"/>
      <name val="Times New Roman"/>
      <charset val="134"/>
    </font>
    <font>
      <sz val="11"/>
      <color rgb="FF00000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11" fillId="0" borderId="0" applyFont="0" applyFill="0" applyBorder="0" applyAlignment="0" applyProtection="0">
      <alignment vertical="center"/>
    </xf>
    <xf numFmtId="9" fontId="0"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1" fillId="4" borderId="14"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5" applyNumberFormat="0" applyFill="0" applyAlignment="0" applyProtection="0">
      <alignment vertical="center"/>
    </xf>
    <xf numFmtId="0" fontId="50" fillId="0" borderId="15" applyNumberFormat="0" applyFill="0" applyAlignment="0" applyProtection="0">
      <alignment vertical="center"/>
    </xf>
    <xf numFmtId="0" fontId="51" fillId="0" borderId="16" applyNumberFormat="0" applyFill="0" applyAlignment="0" applyProtection="0">
      <alignment vertical="center"/>
    </xf>
    <xf numFmtId="0" fontId="51" fillId="0" borderId="0" applyNumberFormat="0" applyFill="0" applyBorder="0" applyAlignment="0" applyProtection="0">
      <alignment vertical="center"/>
    </xf>
    <xf numFmtId="0" fontId="52" fillId="5" borderId="17" applyNumberFormat="0" applyAlignment="0" applyProtection="0">
      <alignment vertical="center"/>
    </xf>
    <xf numFmtId="0" fontId="53" fillId="6" borderId="18" applyNumberFormat="0" applyAlignment="0" applyProtection="0">
      <alignment vertical="center"/>
    </xf>
    <xf numFmtId="0" fontId="54" fillId="6" borderId="17" applyNumberFormat="0" applyAlignment="0" applyProtection="0">
      <alignment vertical="center"/>
    </xf>
    <xf numFmtId="0" fontId="55" fillId="7" borderId="19" applyNumberFormat="0" applyAlignment="0" applyProtection="0">
      <alignment vertical="center"/>
    </xf>
    <xf numFmtId="0" fontId="56" fillId="0" borderId="20" applyNumberFormat="0" applyFill="0" applyAlignment="0" applyProtection="0">
      <alignment vertical="center"/>
    </xf>
    <xf numFmtId="0" fontId="57" fillId="0" borderId="21"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11"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5" fillId="0" borderId="0"/>
    <xf numFmtId="0" fontId="63" fillId="0" borderId="0"/>
    <xf numFmtId="0" fontId="64" fillId="0" borderId="0"/>
    <xf numFmtId="0" fontId="64" fillId="0" borderId="0"/>
    <xf numFmtId="0" fontId="0" fillId="0" borderId="0"/>
  </cellStyleXfs>
  <cellXfs count="301">
    <xf numFmtId="0" fontId="0" fillId="0" borderId="0" xfId="0" applyFont="1" applyAlignment="1">
      <alignment vertical="center"/>
    </xf>
    <xf numFmtId="0" fontId="1" fillId="0" borderId="0" xfId="0" applyFont="1" applyFill="1" applyAlignment="1">
      <alignment vertical="center" wrapText="1"/>
    </xf>
    <xf numFmtId="0" fontId="0" fillId="0" borderId="0" xfId="0" applyFont="1" applyFill="1" applyAlignment="1">
      <alignment vertical="center"/>
    </xf>
    <xf numFmtId="177" fontId="2" fillId="0" borderId="0" xfId="0" applyNumberFormat="1" applyFont="1" applyAlignment="1">
      <alignment horizontal="left" vertical="center" wrapText="1"/>
    </xf>
    <xf numFmtId="178" fontId="3" fillId="0" borderId="0" xfId="49" applyNumberFormat="1" applyFont="1" applyFill="1" applyAlignment="1">
      <alignment horizontal="center" vertical="center" wrapText="1"/>
    </xf>
    <xf numFmtId="49" fontId="4" fillId="0" borderId="0" xfId="49" applyNumberFormat="1" applyFont="1" applyFill="1" applyAlignment="1">
      <alignment horizontal="center" vertical="center" wrapText="1"/>
    </xf>
    <xf numFmtId="0" fontId="5" fillId="0" borderId="0" xfId="0" applyNumberFormat="1" applyFont="1" applyFill="1" applyAlignment="1" applyProtection="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0" xfId="0" applyNumberFormat="1" applyFont="1" applyFill="1" applyAlignment="1" applyProtection="1">
      <alignment horizontal="center" vertical="center"/>
    </xf>
    <xf numFmtId="0" fontId="3" fillId="0" borderId="0" xfId="49" applyFont="1" applyFill="1" applyAlignment="1">
      <alignment vertical="center" wrapText="1"/>
    </xf>
    <xf numFmtId="178" fontId="4" fillId="0" borderId="0" xfId="49" applyNumberFormat="1" applyFont="1" applyFill="1" applyAlignment="1">
      <alignment horizontal="center" vertical="center" wrapText="1"/>
    </xf>
    <xf numFmtId="178" fontId="5" fillId="0" borderId="0" xfId="49" applyNumberFormat="1" applyFont="1" applyFill="1" applyAlignment="1">
      <alignment horizontal="center" vertical="center" wrapText="1"/>
    </xf>
    <xf numFmtId="49" fontId="8" fillId="0" borderId="0" xfId="49" applyNumberFormat="1" applyFont="1" applyFill="1" applyAlignment="1">
      <alignment vertical="center" wrapText="1"/>
    </xf>
    <xf numFmtId="178" fontId="8" fillId="0" borderId="0" xfId="49" applyNumberFormat="1" applyFont="1" applyFill="1" applyAlignment="1">
      <alignment horizontal="center" vertical="center" wrapText="1"/>
    </xf>
    <xf numFmtId="178" fontId="7" fillId="0" borderId="0" xfId="49" applyNumberFormat="1" applyFont="1" applyFill="1" applyAlignment="1">
      <alignment horizontal="center" vertical="center" wrapText="1"/>
    </xf>
    <xf numFmtId="49" fontId="9" fillId="0" borderId="2" xfId="49" applyNumberFormat="1" applyFont="1" applyFill="1" applyBorder="1" applyAlignment="1">
      <alignment horizontal="center" vertical="center" wrapText="1"/>
    </xf>
    <xf numFmtId="178" fontId="9" fillId="0" borderId="3" xfId="49" applyNumberFormat="1" applyFont="1" applyFill="1" applyBorder="1" applyAlignment="1">
      <alignment horizontal="center" vertical="center" wrapText="1"/>
    </xf>
    <xf numFmtId="178" fontId="9" fillId="0" borderId="4" xfId="49" applyNumberFormat="1" applyFont="1" applyFill="1" applyBorder="1" applyAlignment="1">
      <alignment horizontal="center" vertical="center" wrapText="1"/>
    </xf>
    <xf numFmtId="178" fontId="9" fillId="0" borderId="5" xfId="49" applyNumberFormat="1" applyFont="1" applyFill="1" applyBorder="1" applyAlignment="1">
      <alignment horizontal="center" vertical="center" wrapText="1"/>
    </xf>
    <xf numFmtId="49" fontId="9" fillId="0" borderId="6" xfId="49"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49" fontId="8" fillId="0" borderId="7" xfId="49" applyNumberFormat="1"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49" fontId="8" fillId="0" borderId="8" xfId="49" applyNumberFormat="1" applyFont="1" applyFill="1" applyBorder="1" applyAlignment="1">
      <alignment horizontal="left" vertical="center" wrapText="1"/>
    </xf>
    <xf numFmtId="49" fontId="8" fillId="0" borderId="1" xfId="49" applyNumberFormat="1" applyFont="1" applyFill="1" applyBorder="1" applyAlignment="1">
      <alignment vertical="center" wrapText="1"/>
    </xf>
    <xf numFmtId="49" fontId="9" fillId="0" borderId="1" xfId="49" applyNumberFormat="1" applyFont="1" applyFill="1" applyBorder="1" applyAlignment="1">
      <alignment horizontal="center" vertical="center" wrapText="1"/>
    </xf>
    <xf numFmtId="49" fontId="8" fillId="0" borderId="1" xfId="49" applyNumberFormat="1" applyFont="1" applyFill="1" applyBorder="1" applyAlignment="1">
      <alignment horizontal="left" vertical="center" wrapText="1"/>
    </xf>
    <xf numFmtId="49" fontId="9" fillId="0" borderId="6" xfId="49" applyNumberFormat="1" applyFont="1" applyFill="1" applyBorder="1" applyAlignment="1">
      <alignment horizontal="left" vertical="center" wrapText="1"/>
    </xf>
    <xf numFmtId="0" fontId="0" fillId="0" borderId="0" xfId="0" applyFont="1" applyAlignment="1">
      <alignment horizontal="center" vertical="center"/>
    </xf>
    <xf numFmtId="0" fontId="12" fillId="0" borderId="0" xfId="52" applyFont="1">
      <alignment vertical="center"/>
    </xf>
    <xf numFmtId="0" fontId="13" fillId="0" borderId="0" xfId="52" applyFont="1" applyAlignment="1">
      <alignment horizontal="center" vertical="center"/>
    </xf>
    <xf numFmtId="0" fontId="13" fillId="0" borderId="0" xfId="52" applyFont="1" applyAlignment="1">
      <alignment horizontal="left" vertical="center"/>
    </xf>
    <xf numFmtId="178" fontId="3" fillId="0" borderId="0" xfId="50" applyNumberFormat="1" applyFont="1" applyAlignment="1">
      <alignment horizontal="right" vertical="center"/>
    </xf>
    <xf numFmtId="0" fontId="14" fillId="0" borderId="0" xfId="52" applyFont="1" applyAlignment="1">
      <alignment horizontal="center" vertical="center"/>
    </xf>
    <xf numFmtId="0" fontId="14" fillId="0" borderId="0" xfId="52" applyFont="1" applyAlignment="1">
      <alignment vertical="center"/>
    </xf>
    <xf numFmtId="0" fontId="7" fillId="0" borderId="0" xfId="52" applyFont="1" applyAlignment="1">
      <alignment horizontal="center" vertical="center"/>
    </xf>
    <xf numFmtId="0" fontId="7" fillId="0" borderId="0" xfId="52" applyFont="1">
      <alignment vertical="center"/>
    </xf>
    <xf numFmtId="178" fontId="7" fillId="0" borderId="0" xfId="52" applyNumberFormat="1" applyFont="1" applyAlignment="1">
      <alignment horizontal="right" vertical="center"/>
    </xf>
    <xf numFmtId="178" fontId="7" fillId="0" borderId="0" xfId="52" applyNumberFormat="1" applyFont="1" applyAlignment="1">
      <alignment horizontal="center" vertical="center"/>
    </xf>
    <xf numFmtId="0" fontId="6" fillId="0" borderId="1" xfId="52" applyFont="1" applyBorder="1" applyAlignment="1">
      <alignment horizontal="center" vertical="center"/>
    </xf>
    <xf numFmtId="178" fontId="6" fillId="0" borderId="1" xfId="52" applyNumberFormat="1" applyFont="1" applyBorder="1" applyAlignment="1">
      <alignment horizontal="center" vertical="center"/>
    </xf>
    <xf numFmtId="3" fontId="6" fillId="0" borderId="1" xfId="52" applyNumberFormat="1" applyFont="1" applyBorder="1">
      <alignment vertical="center"/>
    </xf>
    <xf numFmtId="3" fontId="7" fillId="0" borderId="1" xfId="52" applyNumberFormat="1" applyFont="1" applyBorder="1" applyAlignment="1">
      <alignment vertical="center" wrapText="1"/>
    </xf>
    <xf numFmtId="0" fontId="7" fillId="0" borderId="1" xfId="0" applyFont="1" applyBorder="1" applyAlignment="1">
      <alignment horizontal="center" vertical="center"/>
    </xf>
    <xf numFmtId="3" fontId="6" fillId="0" borderId="1" xfId="52" applyNumberFormat="1" applyFont="1" applyBorder="1" applyAlignment="1">
      <alignment horizontal="left" vertical="center"/>
    </xf>
    <xf numFmtId="3" fontId="7" fillId="0" borderId="1" xfId="52" applyNumberFormat="1" applyFont="1" applyBorder="1" applyAlignment="1">
      <alignment horizontal="left" vertical="center" wrapText="1"/>
    </xf>
    <xf numFmtId="3" fontId="7" fillId="0" borderId="1" xfId="52" applyNumberFormat="1" applyFont="1" applyBorder="1" applyAlignment="1">
      <alignment horizontal="left" vertical="center"/>
    </xf>
    <xf numFmtId="178" fontId="7" fillId="0" borderId="1" xfId="0" applyNumberFormat="1" applyFont="1" applyBorder="1" applyAlignment="1">
      <alignment horizontal="center" vertical="center"/>
    </xf>
    <xf numFmtId="0" fontId="0" fillId="0" borderId="1" xfId="0" applyFont="1" applyBorder="1" applyAlignment="1">
      <alignment horizontal="center" vertical="center"/>
    </xf>
    <xf numFmtId="178" fontId="7" fillId="0" borderId="1" xfId="52" applyNumberFormat="1" applyFont="1" applyBorder="1" applyAlignment="1">
      <alignment horizontal="center" vertical="center"/>
    </xf>
    <xf numFmtId="3" fontId="7" fillId="0" borderId="1" xfId="52" applyNumberFormat="1" applyFont="1" applyBorder="1">
      <alignment vertical="center"/>
    </xf>
    <xf numFmtId="0" fontId="7" fillId="0" borderId="1" xfId="52" applyFont="1" applyBorder="1" applyAlignment="1">
      <alignment horizontal="center" vertical="center"/>
    </xf>
    <xf numFmtId="0" fontId="7" fillId="0" borderId="1" xfId="52" applyFont="1" applyBorder="1">
      <alignment vertical="center"/>
    </xf>
    <xf numFmtId="3" fontId="15" fillId="0" borderId="1" xfId="52" applyNumberFormat="1" applyFont="1" applyBorder="1">
      <alignment vertical="center"/>
    </xf>
    <xf numFmtId="0" fontId="16" fillId="0" borderId="1" xfId="0" applyFont="1" applyBorder="1" applyAlignment="1">
      <alignment horizontal="center" vertical="center"/>
    </xf>
    <xf numFmtId="3" fontId="7" fillId="0" borderId="1" xfId="52" applyNumberFormat="1" applyFont="1" applyBorder="1" applyAlignment="1">
      <alignment vertical="center"/>
    </xf>
    <xf numFmtId="178" fontId="6" fillId="0" borderId="1" xfId="0" applyNumberFormat="1" applyFont="1" applyBorder="1" applyAlignment="1">
      <alignment horizontal="center" vertical="center"/>
    </xf>
    <xf numFmtId="0" fontId="17" fillId="0" borderId="1" xfId="0" applyFont="1" applyBorder="1" applyAlignment="1">
      <alignment vertical="center"/>
    </xf>
    <xf numFmtId="0" fontId="6" fillId="0" borderId="1" xfId="52" applyFont="1" applyBorder="1">
      <alignment vertical="center"/>
    </xf>
    <xf numFmtId="0" fontId="7" fillId="0" borderId="1" xfId="52" applyFont="1" applyBorder="1" applyAlignment="1">
      <alignment horizontal="left" vertical="center" wrapText="1"/>
    </xf>
    <xf numFmtId="1" fontId="6" fillId="0" borderId="1" xfId="52" applyNumberFormat="1" applyFont="1" applyBorder="1" applyProtection="1">
      <alignment vertical="center"/>
      <protection locked="0"/>
    </xf>
    <xf numFmtId="0" fontId="6" fillId="0" borderId="1" xfId="52" applyFont="1" applyBorder="1" applyAlignment="1">
      <alignment horizontal="left" vertical="center"/>
    </xf>
    <xf numFmtId="0" fontId="0" fillId="0" borderId="1" xfId="0" applyFont="1" applyBorder="1" applyAlignment="1">
      <alignment vertical="center"/>
    </xf>
    <xf numFmtId="0" fontId="18" fillId="0" borderId="0" xfId="0" applyFont="1" applyFill="1" applyAlignment="1">
      <alignment vertical="center" wrapText="1"/>
    </xf>
    <xf numFmtId="178" fontId="18" fillId="0" borderId="0" xfId="0" applyNumberFormat="1" applyFont="1" applyFill="1" applyAlignment="1">
      <alignment horizontal="right" vertical="center" wrapText="1"/>
    </xf>
    <xf numFmtId="0" fontId="19" fillId="0" borderId="0" xfId="0" applyFont="1" applyFill="1" applyAlignment="1" applyProtection="1">
      <alignment horizontal="center" vertical="center" wrapText="1"/>
      <protection locked="0"/>
    </xf>
    <xf numFmtId="0" fontId="20" fillId="0" borderId="0" xfId="0" applyFont="1" applyFill="1" applyAlignment="1">
      <alignment horizontal="left" vertical="center" wrapText="1"/>
    </xf>
    <xf numFmtId="178" fontId="20" fillId="0" borderId="0" xfId="0" applyNumberFormat="1" applyFont="1" applyFill="1" applyAlignment="1">
      <alignment horizontal="right" vertical="center" wrapText="1"/>
    </xf>
    <xf numFmtId="0" fontId="21" fillId="0" borderId="1" xfId="0"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177" fontId="7" fillId="0" borderId="0" xfId="0" applyNumberFormat="1" applyFont="1" applyAlignment="1">
      <alignment horizontal="center" vertical="center" wrapText="1"/>
    </xf>
    <xf numFmtId="0" fontId="22" fillId="0" borderId="0" xfId="0" applyFont="1" applyAlignment="1" applyProtection="1">
      <alignment horizontal="center" vertical="center" wrapText="1"/>
      <protection locked="0"/>
    </xf>
    <xf numFmtId="0" fontId="22" fillId="0" borderId="0" xfId="0" applyFont="1" applyFill="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58" applyNumberFormat="1" applyFont="1" applyFill="1" applyBorder="1" applyAlignment="1" applyProtection="1">
      <alignment vertical="center" wrapText="1"/>
    </xf>
    <xf numFmtId="178" fontId="6" fillId="0" borderId="1" xfId="59" applyNumberFormat="1" applyFont="1" applyFill="1" applyBorder="1" applyAlignment="1">
      <alignment horizontal="center" vertical="center" wrapText="1"/>
    </xf>
    <xf numFmtId="178" fontId="6" fillId="0" borderId="1" xfId="59" applyNumberFormat="1" applyFont="1" applyBorder="1" applyAlignment="1">
      <alignment horizontal="center" vertical="center" wrapText="1"/>
    </xf>
    <xf numFmtId="1" fontId="6" fillId="0" borderId="1" xfId="58" applyNumberFormat="1" applyFont="1" applyFill="1" applyBorder="1" applyAlignment="1">
      <alignment horizontal="center" vertical="center" wrapText="1"/>
    </xf>
    <xf numFmtId="1" fontId="6" fillId="0" borderId="1" xfId="58" applyNumberFormat="1" applyFont="1" applyBorder="1" applyAlignment="1">
      <alignment horizontal="center" vertical="center" wrapText="1"/>
    </xf>
    <xf numFmtId="179" fontId="23" fillId="0" borderId="1" xfId="57"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7" fillId="0" borderId="1" xfId="58" applyNumberFormat="1" applyFont="1" applyFill="1" applyBorder="1" applyAlignment="1" applyProtection="1">
      <alignment vertical="center" wrapText="1"/>
    </xf>
    <xf numFmtId="0" fontId="7"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1" xfId="58" applyNumberFormat="1" applyFont="1" applyFill="1" applyBorder="1" applyAlignment="1" applyProtection="1">
      <alignment horizontal="left" vertical="center" wrapText="1"/>
    </xf>
    <xf numFmtId="14" fontId="7" fillId="0" borderId="1" xfId="58" applyNumberFormat="1" applyFont="1" applyFill="1" applyBorder="1" applyAlignment="1" applyProtection="1">
      <alignment horizontal="left" vertical="center" wrapText="1"/>
    </xf>
    <xf numFmtId="14" fontId="6" fillId="0" borderId="1" xfId="58" applyNumberFormat="1" applyFont="1" applyFill="1" applyBorder="1" applyAlignment="1" applyProtection="1">
      <alignment horizontal="left" vertical="center" wrapText="1"/>
    </xf>
    <xf numFmtId="179" fontId="23" fillId="0" borderId="1" xfId="1" applyNumberFormat="1" applyFont="1" applyFill="1" applyBorder="1" applyAlignment="1">
      <alignment horizontal="center" vertical="center" wrapText="1"/>
    </xf>
    <xf numFmtId="1" fontId="6" fillId="0" borderId="1" xfId="0" applyNumberFormat="1" applyFont="1" applyBorder="1" applyAlignment="1">
      <alignment horizontal="center" vertical="center"/>
    </xf>
    <xf numFmtId="179" fontId="24" fillId="0" borderId="1" xfId="60" applyNumberFormat="1" applyFont="1" applyFill="1" applyBorder="1" applyAlignment="1">
      <alignment horizontal="center" vertical="center" wrapText="1"/>
    </xf>
    <xf numFmtId="1" fontId="7" fillId="0" borderId="1" xfId="0" applyNumberFormat="1" applyFont="1" applyBorder="1" applyAlignment="1">
      <alignment horizontal="center" vertical="center"/>
    </xf>
    <xf numFmtId="1" fontId="7" fillId="0" borderId="1" xfId="58" applyNumberFormat="1" applyFont="1" applyBorder="1" applyAlignment="1">
      <alignment horizontal="center" vertical="center"/>
    </xf>
    <xf numFmtId="0" fontId="6" fillId="0" borderId="9" xfId="58" applyNumberFormat="1" applyFont="1" applyFill="1" applyBorder="1" applyAlignment="1" applyProtection="1">
      <alignment horizontal="left" vertical="center" wrapText="1"/>
    </xf>
    <xf numFmtId="0" fontId="6" fillId="0" borderId="1" xfId="58" applyNumberFormat="1" applyFont="1" applyFill="1" applyBorder="1" applyAlignment="1" applyProtection="1">
      <alignment horizontal="left" vertical="center" wrapText="1"/>
    </xf>
    <xf numFmtId="0" fontId="6" fillId="0" borderId="1" xfId="58" applyNumberFormat="1" applyFont="1" applyFill="1" applyBorder="1" applyAlignment="1" applyProtection="1">
      <alignment horizontal="center" vertical="center" wrapText="1"/>
    </xf>
    <xf numFmtId="9" fontId="6" fillId="0" borderId="1" xfId="3" applyNumberFormat="1" applyFont="1" applyFill="1" applyBorder="1" applyAlignment="1" applyProtection="1">
      <alignment horizontal="center" vertical="center" wrapText="1"/>
    </xf>
    <xf numFmtId="0" fontId="25" fillId="0" borderId="0" xfId="0" applyFont="1"/>
    <xf numFmtId="0" fontId="26" fillId="0" borderId="0" xfId="0" applyFont="1" applyAlignment="1">
      <alignment horizontal="left" wrapText="1"/>
    </xf>
    <xf numFmtId="0" fontId="27" fillId="0" borderId="0" xfId="0" applyFont="1" applyAlignment="1">
      <alignment horizontal="center" vertical="center" wrapText="1"/>
    </xf>
    <xf numFmtId="57" fontId="28" fillId="0" borderId="0" xfId="0" applyNumberFormat="1" applyFont="1" applyAlignment="1">
      <alignment horizontal="center" vertical="center"/>
    </xf>
    <xf numFmtId="0" fontId="29" fillId="0" borderId="0" xfId="0" applyFont="1" applyAlignment="1">
      <alignment vertical="center"/>
    </xf>
    <xf numFmtId="57" fontId="28" fillId="0" borderId="0" xfId="0" applyNumberFormat="1" applyFont="1" applyAlignment="1">
      <alignment vertical="center"/>
    </xf>
    <xf numFmtId="0" fontId="0" fillId="0" borderId="0" xfId="0" applyFont="1" applyFill="1" applyBorder="1" applyAlignment="1"/>
    <xf numFmtId="0" fontId="30" fillId="0" borderId="0" xfId="0" applyFont="1" applyAlignment="1">
      <alignment vertical="center"/>
    </xf>
    <xf numFmtId="0" fontId="5"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vertical="center"/>
    </xf>
    <xf numFmtId="178" fontId="7" fillId="0" borderId="1" xfId="0" applyNumberFormat="1" applyFont="1" applyFill="1" applyBorder="1" applyAlignment="1" applyProtection="1">
      <alignment horizontal="center" vertical="center"/>
    </xf>
    <xf numFmtId="3"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6" fillId="0" borderId="1" xfId="0" applyNumberFormat="1" applyFont="1" applyFill="1" applyBorder="1" applyAlignment="1" applyProtection="1">
      <alignment horizontal="center" vertical="center" wrapText="1"/>
    </xf>
    <xf numFmtId="178" fontId="6"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xf>
    <xf numFmtId="14" fontId="0" fillId="0" borderId="0" xfId="0" applyNumberFormat="1" applyFont="1" applyAlignment="1">
      <alignment vertical="center"/>
    </xf>
    <xf numFmtId="0" fontId="2"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right" vertical="center" wrapText="1"/>
    </xf>
    <xf numFmtId="0" fontId="22" fillId="0" borderId="0" xfId="0" applyFont="1" applyAlignment="1">
      <alignment horizontal="center" vertical="center" wrapText="1"/>
    </xf>
    <xf numFmtId="0" fontId="24" fillId="0" borderId="0" xfId="0" applyFont="1" applyAlignment="1">
      <alignment horizontal="right" vertical="center" wrapText="1"/>
    </xf>
    <xf numFmtId="0" fontId="34" fillId="0" borderId="0" xfId="0" applyFont="1" applyAlignment="1">
      <alignment horizontal="right"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3" fillId="0" borderId="1" xfId="0" applyFont="1" applyBorder="1" applyAlignment="1">
      <alignment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1" fontId="36" fillId="0" borderId="1" xfId="0" applyNumberFormat="1" applyFont="1" applyFill="1" applyBorder="1" applyAlignment="1">
      <alignment vertical="center" wrapText="1"/>
    </xf>
    <xf numFmtId="1" fontId="36" fillId="0" borderId="1" xfId="0" applyNumberFormat="1" applyFont="1" applyFill="1" applyBorder="1" applyAlignment="1">
      <alignment horizontal="center" vertical="center" wrapText="1"/>
    </xf>
    <xf numFmtId="0" fontId="36" fillId="0" borderId="1" xfId="0" applyNumberFormat="1" applyFont="1" applyFill="1" applyBorder="1" applyAlignment="1" applyProtection="1">
      <alignment horizontal="left" vertical="center" wrapText="1"/>
    </xf>
    <xf numFmtId="178"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3" fontId="36" fillId="0" borderId="1" xfId="0" applyNumberFormat="1" applyFont="1" applyFill="1" applyBorder="1" applyAlignment="1" applyProtection="1">
      <alignment vertical="center" wrapText="1"/>
    </xf>
    <xf numFmtId="0" fontId="36" fillId="0" borderId="1" xfId="0" applyFont="1" applyFill="1" applyBorder="1" applyAlignment="1">
      <alignment horizontal="left" vertical="center" wrapText="1"/>
    </xf>
    <xf numFmtId="180" fontId="36"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0" fontId="23" fillId="0" borderId="1" xfId="0" applyFont="1" applyFill="1" applyBorder="1" applyAlignment="1">
      <alignment vertical="center" wrapText="1"/>
    </xf>
    <xf numFmtId="1" fontId="23" fillId="0" borderId="1" xfId="0" applyNumberFormat="1" applyFont="1" applyFill="1" applyBorder="1" applyAlignment="1">
      <alignment horizontal="center" vertical="center" wrapText="1"/>
    </xf>
    <xf numFmtId="1" fontId="16" fillId="0" borderId="1" xfId="0" applyNumberFormat="1" applyFont="1" applyBorder="1" applyAlignment="1">
      <alignment horizontal="center" vertical="center"/>
    </xf>
    <xf numFmtId="0" fontId="33" fillId="0" borderId="0" xfId="0" applyFont="1" applyAlignment="1">
      <alignment horizontal="right" vertical="center" wrapText="1"/>
    </xf>
    <xf numFmtId="0" fontId="35" fillId="0" borderId="1" xfId="0" applyFont="1" applyBorder="1" applyAlignment="1">
      <alignment horizontal="center" vertical="center" wrapText="1"/>
    </xf>
    <xf numFmtId="1" fontId="23" fillId="0" borderId="1" xfId="0" applyNumberFormat="1" applyFont="1" applyFill="1" applyBorder="1" applyAlignment="1">
      <alignment vertical="center" wrapText="1"/>
    </xf>
    <xf numFmtId="0" fontId="23" fillId="0" borderId="1" xfId="0" applyNumberFormat="1" applyFont="1" applyFill="1" applyBorder="1" applyAlignment="1" applyProtection="1">
      <alignment horizontal="left" vertical="center" wrapText="1"/>
    </xf>
    <xf numFmtId="3" fontId="23" fillId="0" borderId="1" xfId="0" applyNumberFormat="1" applyFont="1" applyFill="1" applyBorder="1" applyAlignment="1" applyProtection="1">
      <alignment vertical="center" wrapText="1"/>
    </xf>
    <xf numFmtId="0" fontId="23" fillId="0" borderId="0" xfId="0" applyFont="1" applyFill="1" applyAlignment="1">
      <alignment horizontal="center" vertical="center"/>
    </xf>
    <xf numFmtId="0" fontId="36" fillId="0" borderId="0" xfId="0" applyFont="1" applyFill="1" applyAlignment="1">
      <alignment horizontal="center" vertical="center"/>
    </xf>
    <xf numFmtId="0" fontId="2" fillId="0" borderId="0" xfId="0" applyFont="1" applyFill="1" applyAlignment="1">
      <alignment horizontal="left" vertical="center"/>
    </xf>
    <xf numFmtId="0" fontId="22" fillId="0" borderId="0" xfId="0" applyFont="1" applyFill="1" applyAlignment="1">
      <alignment horizontal="center" vertical="center"/>
    </xf>
    <xf numFmtId="0" fontId="36" fillId="0" borderId="0" xfId="0" applyFont="1" applyFill="1" applyAlignment="1">
      <alignment horizontal="right" vertical="center"/>
    </xf>
    <xf numFmtId="0" fontId="23" fillId="0" borderId="1" xfId="0" applyFont="1" applyFill="1" applyBorder="1" applyAlignment="1">
      <alignment horizontal="center" vertical="center"/>
    </xf>
    <xf numFmtId="0" fontId="23" fillId="0" borderId="1" xfId="0" applyFont="1" applyFill="1" applyBorder="1" applyAlignment="1">
      <alignment vertical="center"/>
    </xf>
    <xf numFmtId="1" fontId="36" fillId="0" borderId="1" xfId="0" applyNumberFormat="1" applyFont="1" applyFill="1" applyBorder="1" applyAlignment="1">
      <alignment horizontal="center" vertical="center"/>
    </xf>
    <xf numFmtId="178"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xf>
    <xf numFmtId="3" fontId="36" fillId="0" borderId="1" xfId="0" applyNumberFormat="1" applyFont="1" applyFill="1" applyBorder="1" applyAlignment="1">
      <alignment horizontal="center" vertical="center"/>
    </xf>
    <xf numFmtId="3" fontId="36" fillId="0" borderId="1" xfId="0" applyNumberFormat="1" applyFont="1" applyFill="1" applyBorder="1" applyAlignment="1" applyProtection="1">
      <alignment vertical="center"/>
    </xf>
    <xf numFmtId="0" fontId="36" fillId="0" borderId="1" xfId="0" applyFont="1" applyFill="1" applyBorder="1" applyAlignment="1">
      <alignment horizontal="center" vertical="center"/>
    </xf>
    <xf numFmtId="178" fontId="36" fillId="0" borderId="1" xfId="0" applyNumberFormat="1" applyFont="1" applyFill="1" applyBorder="1" applyAlignment="1">
      <alignment horizontal="center" vertical="center"/>
    </xf>
    <xf numFmtId="3" fontId="36" fillId="0" borderId="1" xfId="0" applyNumberFormat="1" applyFont="1" applyFill="1" applyBorder="1" applyAlignment="1" applyProtection="1">
      <alignment horizontal="left" vertical="center"/>
    </xf>
    <xf numFmtId="178" fontId="36" fillId="0" borderId="1" xfId="0" applyNumberFormat="1" applyFont="1" applyFill="1" applyBorder="1" applyAlignment="1" applyProtection="1">
      <alignment horizontal="center" vertical="center"/>
    </xf>
    <xf numFmtId="3" fontId="36" fillId="0" borderId="1"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left" vertical="center"/>
    </xf>
    <xf numFmtId="178" fontId="23" fillId="0" borderId="1" xfId="0" applyNumberFormat="1" applyFont="1" applyFill="1" applyBorder="1" applyAlignment="1" applyProtection="1">
      <alignment horizontal="center" vertical="center"/>
    </xf>
    <xf numFmtId="0" fontId="23" fillId="0" borderId="0" xfId="0" applyFont="1" applyFill="1" applyAlignment="1">
      <alignment horizontal="left" vertical="center"/>
    </xf>
    <xf numFmtId="0" fontId="7" fillId="0" borderId="1" xfId="0" applyFont="1" applyBorder="1" applyAlignment="1">
      <alignment vertical="center"/>
    </xf>
    <xf numFmtId="14" fontId="36" fillId="0" borderId="0" xfId="0" applyNumberFormat="1" applyFont="1" applyFill="1" applyAlignment="1">
      <alignment horizontal="center" vertical="center"/>
    </xf>
    <xf numFmtId="0" fontId="36" fillId="0" borderId="0" xfId="0" applyFont="1" applyFill="1" applyAlignment="1">
      <alignment horizontal="left" vertical="center"/>
    </xf>
    <xf numFmtId="0" fontId="6" fillId="0" borderId="0" xfId="0" applyFont="1" applyFill="1" applyAlignment="1">
      <alignment horizontal="center" vertical="center" wrapText="1"/>
    </xf>
    <xf numFmtId="0" fontId="2" fillId="0" borderId="0" xfId="0" applyFont="1" applyAlignment="1">
      <alignment horizontal="left" vertical="center"/>
    </xf>
    <xf numFmtId="0" fontId="22" fillId="0" borderId="0" xfId="0" applyFont="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7" fillId="0" borderId="0" xfId="0" applyFont="1" applyAlignment="1">
      <alignment horizontal="justify"/>
    </xf>
    <xf numFmtId="0" fontId="7"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179" fontId="7" fillId="2"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 xfId="54" applyFont="1" applyFill="1" applyBorder="1" applyAlignment="1">
      <alignment horizontal="center" vertical="center" wrapText="1"/>
    </xf>
    <xf numFmtId="178" fontId="7" fillId="0" borderId="1" xfId="54"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xf>
    <xf numFmtId="0" fontId="8" fillId="0" borderId="1" xfId="54" applyNumberFormat="1" applyFont="1" applyFill="1" applyBorder="1" applyAlignment="1">
      <alignment horizontal="center" vertical="center" wrapText="1"/>
    </xf>
    <xf numFmtId="178" fontId="8" fillId="0" borderId="1" xfId="54" applyNumberFormat="1" applyFont="1" applyFill="1" applyBorder="1" applyAlignment="1">
      <alignment horizontal="center" vertical="center" wrapText="1"/>
    </xf>
    <xf numFmtId="0" fontId="8" fillId="0" borderId="1" xfId="54" applyFont="1" applyFill="1" applyBorder="1" applyAlignment="1">
      <alignment horizontal="center" vertical="center" wrapText="1"/>
    </xf>
    <xf numFmtId="0" fontId="20" fillId="0" borderId="1" xfId="54" applyFont="1" applyFill="1" applyBorder="1" applyAlignment="1">
      <alignment horizontal="center" vertical="center" wrapText="1"/>
    </xf>
    <xf numFmtId="178" fontId="20" fillId="0" borderId="1" xfId="54" applyNumberFormat="1" applyFont="1" applyFill="1" applyBorder="1" applyAlignment="1">
      <alignment horizontal="center" vertical="center" wrapText="1"/>
    </xf>
    <xf numFmtId="181" fontId="7" fillId="0" borderId="1" xfId="58" applyNumberFormat="1" applyFont="1" applyFill="1" applyBorder="1" applyAlignment="1">
      <alignment horizontal="center" vertical="center" wrapText="1"/>
    </xf>
    <xf numFmtId="178" fontId="7" fillId="0" borderId="1" xfId="58" applyNumberFormat="1" applyFont="1" applyFill="1" applyBorder="1" applyAlignment="1">
      <alignment horizontal="center" vertical="center" wrapText="1"/>
    </xf>
    <xf numFmtId="179" fontId="7" fillId="0" borderId="1" xfId="58" applyNumberFormat="1" applyFont="1" applyFill="1" applyBorder="1" applyAlignment="1">
      <alignment horizontal="center" vertical="center" wrapText="1"/>
    </xf>
    <xf numFmtId="0" fontId="38" fillId="0" borderId="0" xfId="0" applyFont="1" applyAlignment="1">
      <alignment horizontal="center" vertical="top"/>
    </xf>
    <xf numFmtId="0" fontId="25" fillId="0" borderId="0" xfId="0" applyFont="1" applyAlignment="1">
      <alignment horizontal="center" vertical="top"/>
    </xf>
    <xf numFmtId="0" fontId="25" fillId="0" borderId="0" xfId="0" applyFont="1" applyAlignment="1">
      <alignment horizontal="center" vertical="center"/>
    </xf>
    <xf numFmtId="0" fontId="32" fillId="3" borderId="0" xfId="0" applyNumberFormat="1" applyFont="1" applyFill="1" applyBorder="1" applyAlignment="1" applyProtection="1">
      <alignment horizontal="center" vertical="top"/>
    </xf>
    <xf numFmtId="0" fontId="5" fillId="3" borderId="13" xfId="0" applyNumberFormat="1" applyFont="1" applyFill="1" applyBorder="1" applyAlignment="1" applyProtection="1">
      <alignment horizontal="center" vertical="top"/>
    </xf>
    <xf numFmtId="0" fontId="7" fillId="3" borderId="13"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38" fillId="0" borderId="1" xfId="0" applyFont="1" applyBorder="1" applyAlignment="1">
      <alignment horizontal="center" vertical="top"/>
    </xf>
    <xf numFmtId="0" fontId="6" fillId="0" borderId="1" xfId="0" applyFont="1" applyFill="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xf>
    <xf numFmtId="3" fontId="25" fillId="0" borderId="1" xfId="0" applyNumberFormat="1" applyFont="1" applyBorder="1" applyAlignment="1">
      <alignment horizontal="center" vertical="top"/>
    </xf>
    <xf numFmtId="0" fontId="21" fillId="0" borderId="1" xfId="53" applyFont="1" applyFill="1" applyBorder="1" applyAlignment="1">
      <alignment vertical="center" wrapText="1"/>
    </xf>
    <xf numFmtId="178" fontId="21" fillId="0" borderId="1" xfId="53" applyNumberFormat="1" applyFont="1" applyFill="1" applyBorder="1" applyAlignment="1">
      <alignment horizontal="center" vertical="center" wrapText="1"/>
    </xf>
    <xf numFmtId="3" fontId="7" fillId="0" borderId="1" xfId="0" applyNumberFormat="1" applyFont="1" applyFill="1" applyBorder="1" applyAlignment="1" applyProtection="1">
      <alignment horizontal="left" vertical="center"/>
    </xf>
    <xf numFmtId="0" fontId="21" fillId="0" borderId="1" xfId="53" applyFont="1" applyFill="1" applyBorder="1" applyAlignment="1">
      <alignment horizontal="center" vertical="center" wrapText="1"/>
    </xf>
    <xf numFmtId="0" fontId="20" fillId="0" borderId="1" xfId="53" applyFont="1" applyFill="1" applyBorder="1" applyAlignment="1">
      <alignment vertical="center" wrapText="1"/>
    </xf>
    <xf numFmtId="0" fontId="20" fillId="0" borderId="1" xfId="53" applyFont="1" applyFill="1" applyBorder="1" applyAlignment="1">
      <alignment horizontal="center" vertical="center" wrapText="1"/>
    </xf>
    <xf numFmtId="178" fontId="20" fillId="0" borderId="1" xfId="53" applyNumberFormat="1" applyFont="1" applyFill="1" applyBorder="1" applyAlignment="1">
      <alignment horizontal="center" vertical="center" wrapText="1"/>
    </xf>
    <xf numFmtId="0" fontId="6" fillId="0" borderId="1" xfId="0" applyNumberFormat="1" applyFont="1" applyFill="1" applyBorder="1" applyAlignment="1" applyProtection="1">
      <alignment horizontal="left" vertical="center"/>
    </xf>
    <xf numFmtId="0" fontId="39" fillId="0" borderId="1" xfId="0" applyFont="1" applyBorder="1" applyAlignment="1">
      <alignment vertical="center"/>
    </xf>
    <xf numFmtId="0" fontId="20" fillId="0" borderId="1" xfId="53" applyFont="1" applyBorder="1" applyAlignment="1">
      <alignment vertical="center" wrapText="1"/>
    </xf>
    <xf numFmtId="0" fontId="20" fillId="0" borderId="1" xfId="53" applyFont="1" applyBorder="1" applyAlignment="1">
      <alignment horizontal="center" vertical="center" wrapText="1"/>
    </xf>
    <xf numFmtId="0" fontId="40" fillId="0" borderId="1" xfId="0" applyFont="1" applyBorder="1" applyAlignment="1">
      <alignment vertical="center"/>
    </xf>
    <xf numFmtId="0" fontId="39" fillId="0" borderId="1" xfId="0" applyFont="1" applyBorder="1" applyAlignment="1">
      <alignment horizontal="center" vertical="center"/>
    </xf>
    <xf numFmtId="0" fontId="7" fillId="0" borderId="12" xfId="0" applyNumberFormat="1" applyFont="1" applyFill="1" applyBorder="1" applyAlignment="1" applyProtection="1">
      <alignment horizontal="left" vertical="center"/>
    </xf>
    <xf numFmtId="0" fontId="7" fillId="0" borderId="1" xfId="0" applyNumberFormat="1" applyFont="1" applyFill="1" applyBorder="1" applyAlignment="1" applyProtection="1">
      <alignment horizontal="left" vertical="top"/>
    </xf>
    <xf numFmtId="0" fontId="39" fillId="0" borderId="1" xfId="0" applyFont="1" applyBorder="1" applyAlignment="1">
      <alignment horizontal="center" vertical="top"/>
    </xf>
    <xf numFmtId="178" fontId="20" fillId="0" borderId="10" xfId="53" applyNumberFormat="1" applyFont="1" applyFill="1" applyBorder="1" applyAlignment="1">
      <alignment horizontal="center" vertical="center" wrapText="1"/>
    </xf>
    <xf numFmtId="0" fontId="6" fillId="0" borderId="1" xfId="0" applyFont="1" applyBorder="1" applyAlignment="1">
      <alignment vertical="center"/>
    </xf>
    <xf numFmtId="0" fontId="6" fillId="0" borderId="10" xfId="0" applyFont="1" applyBorder="1" applyAlignment="1">
      <alignment horizontal="center" vertical="center"/>
    </xf>
    <xf numFmtId="178" fontId="23" fillId="0" borderId="10" xfId="0" applyNumberFormat="1" applyFont="1" applyBorder="1" applyAlignment="1">
      <alignment horizontal="center" vertical="center"/>
    </xf>
    <xf numFmtId="178" fontId="36" fillId="0" borderId="10" xfId="0" applyNumberFormat="1" applyFont="1" applyBorder="1" applyAlignment="1">
      <alignment horizontal="center" vertical="center"/>
    </xf>
    <xf numFmtId="178" fontId="7" fillId="0" borderId="1" xfId="0" applyNumberFormat="1" applyFont="1" applyFill="1" applyBorder="1" applyAlignment="1" applyProtection="1">
      <alignment horizontal="left" vertical="center"/>
    </xf>
    <xf numFmtId="0" fontId="39" fillId="0" borderId="1" xfId="0" applyFont="1" applyBorder="1" applyAlignment="1">
      <alignment horizontal="left" vertical="top"/>
    </xf>
    <xf numFmtId="0" fontId="25" fillId="0" borderId="1" xfId="0" applyFont="1" applyBorder="1" applyAlignment="1">
      <alignment horizontal="center" vertical="top"/>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3"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left" vertical="center"/>
    </xf>
    <xf numFmtId="178" fontId="6" fillId="0" borderId="1" xfId="0" applyNumberFormat="1" applyFont="1" applyFill="1" applyBorder="1" applyAlignment="1">
      <alignment horizontal="center" vertical="center"/>
    </xf>
    <xf numFmtId="0" fontId="40" fillId="0" borderId="1" xfId="0" applyFont="1" applyBorder="1" applyAlignment="1">
      <alignment horizontal="center" vertical="center"/>
    </xf>
    <xf numFmtId="0" fontId="6" fillId="0" borderId="1" xfId="0" applyFont="1" applyBorder="1" applyAlignment="1">
      <alignment horizontal="center" vertical="center"/>
    </xf>
    <xf numFmtId="0" fontId="40" fillId="0" borderId="0" xfId="0" applyFont="1" applyAlignment="1">
      <alignment horizontal="center" vertical="top"/>
    </xf>
    <xf numFmtId="0" fontId="12" fillId="0" borderId="1" xfId="0" applyFont="1" applyBorder="1" applyAlignment="1">
      <alignment horizontal="center" vertical="top"/>
    </xf>
    <xf numFmtId="0" fontId="38" fillId="0" borderId="0" xfId="0" applyFont="1" applyAlignment="1">
      <alignment horizontal="center" vertical="center"/>
    </xf>
    <xf numFmtId="177" fontId="25" fillId="0" borderId="1" xfId="0" applyNumberFormat="1" applyFont="1" applyBorder="1" applyAlignment="1">
      <alignment horizontal="center" vertical="top"/>
    </xf>
    <xf numFmtId="0" fontId="41" fillId="0" borderId="0" xfId="0" applyFont="1" applyFill="1" applyAlignment="1">
      <alignment horizontal="center" vertical="center"/>
    </xf>
    <xf numFmtId="0" fontId="22"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36" fillId="0" borderId="0" xfId="0" applyFont="1" applyFill="1" applyBorder="1" applyAlignment="1">
      <alignment horizontal="center" vertical="center"/>
    </xf>
    <xf numFmtId="0" fontId="36" fillId="0" borderId="0" xfId="0" applyFont="1" applyFill="1" applyBorder="1" applyAlignment="1">
      <alignment horizontal="right" vertical="center"/>
    </xf>
    <xf numFmtId="0" fontId="42" fillId="0" borderId="1" xfId="0" applyFont="1" applyFill="1" applyBorder="1" applyAlignment="1">
      <alignment horizontal="left" vertical="center" wrapText="1" shrinkToFit="1"/>
    </xf>
    <xf numFmtId="178" fontId="10" fillId="0" borderId="1" xfId="56" applyNumberFormat="1" applyFont="1" applyFill="1" applyBorder="1" applyAlignment="1">
      <alignment horizontal="center" vertical="center" wrapText="1"/>
    </xf>
    <xf numFmtId="0" fontId="10" fillId="0" borderId="1" xfId="0" applyFont="1" applyFill="1" applyBorder="1" applyAlignment="1">
      <alignment horizontal="left" vertical="center" wrapText="1" shrinkToFit="1"/>
    </xf>
    <xf numFmtId="178" fontId="11" fillId="0" borderId="1" xfId="55" applyNumberFormat="1" applyFont="1" applyFill="1" applyBorder="1" applyAlignment="1">
      <alignment horizontal="center" vertical="center" wrapText="1"/>
    </xf>
    <xf numFmtId="0" fontId="11" fillId="0" borderId="1" xfId="0" applyFont="1" applyFill="1" applyBorder="1" applyAlignment="1">
      <alignment horizontal="left" vertical="center" wrapText="1" shrinkToFit="1"/>
    </xf>
    <xf numFmtId="0" fontId="36" fillId="0" borderId="1" xfId="0" applyFont="1" applyFill="1" applyBorder="1" applyAlignment="1">
      <alignment horizontal="left" vertical="center" wrapText="1" shrinkToFit="1"/>
    </xf>
    <xf numFmtId="0" fontId="0" fillId="2" borderId="0" xfId="0" applyFont="1" applyFill="1" applyAlignment="1">
      <alignment vertical="center"/>
    </xf>
    <xf numFmtId="0" fontId="7" fillId="2" borderId="0" xfId="0" applyFont="1" applyFill="1" applyAlignment="1">
      <alignment vertical="center"/>
    </xf>
    <xf numFmtId="178" fontId="0" fillId="2" borderId="0" xfId="0" applyNumberFormat="1" applyFont="1" applyFill="1" applyAlignment="1">
      <alignment horizontal="center" vertical="center"/>
    </xf>
    <xf numFmtId="0" fontId="16" fillId="2" borderId="0" xfId="0" applyFont="1" applyFill="1" applyAlignment="1">
      <alignment vertical="center"/>
    </xf>
    <xf numFmtId="0" fontId="22" fillId="2" borderId="0" xfId="0" applyFont="1" applyFill="1" applyAlignment="1">
      <alignment horizontal="center" vertical="center"/>
    </xf>
    <xf numFmtId="178" fontId="22" fillId="2" borderId="0" xfId="0" applyNumberFormat="1" applyFont="1" applyFill="1" applyAlignment="1">
      <alignment horizontal="center" vertical="center"/>
    </xf>
    <xf numFmtId="0" fontId="6" fillId="2" borderId="1" xfId="0" applyNumberFormat="1" applyFont="1" applyFill="1" applyBorder="1" applyAlignment="1" applyProtection="1">
      <alignment horizontal="center" vertical="center"/>
    </xf>
    <xf numFmtId="178" fontId="16"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178" fontId="0"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left" vertical="center"/>
    </xf>
    <xf numFmtId="0" fontId="7" fillId="2" borderId="1" xfId="0" applyNumberFormat="1" applyFont="1" applyFill="1" applyBorder="1" applyAlignment="1" applyProtection="1">
      <alignment horizontal="left" vertical="center"/>
    </xf>
    <xf numFmtId="178" fontId="7" fillId="2" borderId="0" xfId="0" applyNumberFormat="1" applyFont="1" applyFill="1" applyAlignment="1">
      <alignment horizontal="center" vertical="center"/>
    </xf>
    <xf numFmtId="178" fontId="6" fillId="2" borderId="1" xfId="0" applyNumberFormat="1" applyFont="1" applyFill="1" applyBorder="1" applyAlignment="1" applyProtection="1">
      <alignment horizontal="center" vertical="center"/>
    </xf>
    <xf numFmtId="178" fontId="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vertical="center"/>
    </xf>
    <xf numFmtId="0" fontId="7" fillId="2" borderId="1" xfId="0" applyNumberFormat="1" applyFont="1" applyFill="1" applyBorder="1" applyAlignment="1" applyProtection="1">
      <alignment vertical="center"/>
    </xf>
    <xf numFmtId="0" fontId="22" fillId="3" borderId="0" xfId="0" applyNumberFormat="1" applyFont="1" applyFill="1" applyBorder="1" applyAlignment="1" applyProtection="1">
      <alignment horizontal="center" vertical="top"/>
    </xf>
    <xf numFmtId="0" fontId="7" fillId="3" borderId="13" xfId="0" applyNumberFormat="1" applyFont="1" applyFill="1" applyBorder="1" applyAlignment="1" applyProtection="1">
      <alignment horizontal="center" vertical="top"/>
    </xf>
    <xf numFmtId="1" fontId="6" fillId="0" borderId="1" xfId="0" applyNumberFormat="1" applyFont="1" applyFill="1" applyBorder="1" applyAlignment="1">
      <alignment horizontal="center" vertical="center"/>
    </xf>
    <xf numFmtId="0" fontId="6" fillId="2" borderId="1" xfId="53" applyFont="1" applyFill="1" applyBorder="1" applyAlignment="1">
      <alignment horizontal="center" vertical="center" wrapText="1"/>
    </xf>
    <xf numFmtId="0" fontId="7" fillId="2" borderId="1" xfId="53" applyFont="1" applyFill="1" applyBorder="1" applyAlignment="1">
      <alignment horizontal="center" vertical="center" wrapText="1"/>
    </xf>
    <xf numFmtId="0" fontId="20" fillId="3" borderId="1" xfId="53" applyFont="1" applyFill="1" applyBorder="1" applyAlignment="1">
      <alignment vertical="center" wrapText="1"/>
    </xf>
    <xf numFmtId="0" fontId="20" fillId="3" borderId="1" xfId="53" applyFont="1" applyFill="1" applyBorder="1" applyAlignment="1">
      <alignment vertical="center"/>
    </xf>
    <xf numFmtId="0" fontId="20" fillId="2" borderId="1" xfId="53" applyFont="1" applyFill="1" applyBorder="1" applyAlignment="1">
      <alignment vertical="center" wrapText="1"/>
    </xf>
    <xf numFmtId="178" fontId="25" fillId="0" borderId="0" xfId="0" applyNumberFormat="1" applyFont="1" applyAlignment="1">
      <alignment horizontal="center" vertical="top"/>
    </xf>
    <xf numFmtId="178" fontId="40" fillId="0" borderId="0" xfId="0" applyNumberFormat="1" applyFont="1" applyAlignment="1">
      <alignment horizontal="center" vertical="top"/>
    </xf>
    <xf numFmtId="0" fontId="7" fillId="0" borderId="13" xfId="0" applyFont="1" applyBorder="1" applyAlignment="1" applyProtection="1">
      <alignment horizontal="center" vertical="center" wrapText="1"/>
      <protection locked="0"/>
    </xf>
    <xf numFmtId="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43" fillId="0" borderId="0" xfId="0" applyFont="1" applyBorder="1" applyAlignment="1">
      <alignment vertical="top"/>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 name="常规 14_建管站" xfId="51"/>
    <cellStyle name="常规 37" xfId="52"/>
    <cellStyle name="常规 4 2 2 2" xfId="53"/>
    <cellStyle name="常规 9" xfId="54"/>
    <cellStyle name="常规_2011年全省结算汇总表2012(1).03.28定稿" xfId="55"/>
    <cellStyle name="常规_2011年全省结算汇总表2012(1).03.28定稿 2" xfId="56"/>
    <cellStyle name="常规_3岳阳县2016年财政预算方案" xfId="57"/>
    <cellStyle name="常规_Sheet1" xfId="58"/>
    <cellStyle name="常规_Sheet1_1" xfId="59"/>
    <cellStyle name="常规_Sheet1_1_3岳阳县2016年财政预算方案" xfId="60"/>
    <cellStyle name="样式 1" xfId="61"/>
  </cellStyles>
  <dxfs count="3">
    <dxf>
      <font>
        <b val="0"/>
        <color indexed="9"/>
      </font>
    </dxf>
    <dxf>
      <font>
        <color indexed="9"/>
      </font>
    </dxf>
    <dxf>
      <fill>
        <patternFill patternType="solid">
          <bgColor indexed="45"/>
        </patternFill>
      </fill>
    </dxf>
  </dxfs>
  <tableStyles count="0" defaultTableStyle="TableStyleMedium2" defaultPivotStyle="PivotStyleLight16"/>
  <colors>
    <mruColors>
      <color rgb="00FFFFFF"/>
      <color rgb="00000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M22"/>
  <sheetViews>
    <sheetView view="pageBreakPreview" zoomScale="145" zoomScaleNormal="100" topLeftCell="A8" workbookViewId="0">
      <selection activeCell="E16" sqref="E16"/>
    </sheetView>
  </sheetViews>
  <sheetFormatPr defaultColWidth="9" defaultRowHeight="12.75"/>
  <cols>
    <col min="1" max="1" width="10.5" style="108"/>
    <col min="2" max="16384" width="9" style="108"/>
  </cols>
  <sheetData>
    <row r="5" ht="51" customHeight="1" spans="1:8">
      <c r="A5" s="109"/>
      <c r="B5" s="109"/>
      <c r="C5" s="109"/>
      <c r="D5" s="109"/>
      <c r="E5" s="109"/>
      <c r="F5" s="109"/>
      <c r="G5" s="109"/>
      <c r="H5" s="109"/>
    </row>
    <row r="9" ht="107.25" customHeight="1"/>
    <row r="12" ht="84" customHeight="1" spans="1:13">
      <c r="A12" s="110" t="s">
        <v>0</v>
      </c>
      <c r="B12" s="110"/>
      <c r="C12" s="110"/>
      <c r="D12" s="110"/>
      <c r="E12" s="110"/>
      <c r="F12" s="110"/>
      <c r="G12" s="110"/>
      <c r="H12" s="110"/>
      <c r="I12" s="112"/>
      <c r="J12" s="112"/>
      <c r="K12" s="112"/>
      <c r="L12" s="112"/>
      <c r="M12" s="112"/>
    </row>
    <row r="22" ht="25.5" spans="1:13">
      <c r="A22" s="111">
        <v>45474</v>
      </c>
      <c r="B22" s="111"/>
      <c r="C22" s="111"/>
      <c r="D22" s="111"/>
      <c r="E22" s="111"/>
      <c r="F22" s="111"/>
      <c r="G22" s="111"/>
      <c r="H22" s="111"/>
      <c r="I22" s="113"/>
      <c r="J22" s="113"/>
      <c r="K22" s="113"/>
      <c r="L22" s="113"/>
      <c r="M22" s="113"/>
    </row>
  </sheetData>
  <mergeCells count="3">
    <mergeCell ref="A5:H5"/>
    <mergeCell ref="A12:H12"/>
    <mergeCell ref="A22:H22"/>
  </mergeCells>
  <printOptions horizontalCentered="1"/>
  <pageMargins left="0.747916666666667" right="0.747916666666667" top="0.984027777777778" bottom="0.984027777777778" header="0.511805555555556" footer="0.511805555555556"/>
  <pageSetup paperSize="9" firstPageNumber="8" orientation="portrait" useFirstPageNumber="1"/>
  <headerFooter alignWithMargins="0" scaleWithDoc="0">
    <oddFooter>&amp;R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view="pageBreakPreview" zoomScale="115" zoomScaleNormal="100" workbookViewId="0">
      <selection activeCell="H9" sqref="H9"/>
    </sheetView>
  </sheetViews>
  <sheetFormatPr defaultColWidth="9" defaultRowHeight="13.5" outlineLevelCol="4"/>
  <cols>
    <col min="1" max="1" width="36" style="162" customWidth="1"/>
    <col min="2" max="2" width="20.75" style="162" customWidth="1"/>
    <col min="3" max="3" width="37.875" style="162" customWidth="1"/>
    <col min="4" max="4" width="20.75" style="162" customWidth="1"/>
    <col min="5" max="5" width="2.75" style="162" hidden="1" customWidth="1"/>
    <col min="6" max="6" width="9" style="162"/>
    <col min="7" max="7" width="11.25" style="162" customWidth="1"/>
    <col min="8" max="8" width="11.875" style="162" customWidth="1"/>
    <col min="9" max="16384" width="9" style="162"/>
  </cols>
  <sheetData>
    <row r="1" ht="22.5" customHeight="1" spans="1:5">
      <c r="A1" s="163" t="s">
        <v>840</v>
      </c>
      <c r="E1" s="162" t="s">
        <v>690</v>
      </c>
    </row>
    <row r="2" ht="22.5" customHeight="1" spans="1:5">
      <c r="A2" s="164" t="s">
        <v>841</v>
      </c>
      <c r="B2" s="164"/>
      <c r="C2" s="164"/>
      <c r="D2" s="164"/>
      <c r="E2" s="164"/>
    </row>
    <row r="3" ht="22.5" customHeight="1" spans="4:5">
      <c r="D3" s="165" t="s">
        <v>39</v>
      </c>
      <c r="E3" s="162" t="s">
        <v>3</v>
      </c>
    </row>
    <row r="4" s="161" customFormat="1" ht="22.5" customHeight="1" spans="1:5">
      <c r="A4" s="166" t="s">
        <v>40</v>
      </c>
      <c r="B4" s="166" t="s">
        <v>842</v>
      </c>
      <c r="C4" s="166" t="s">
        <v>42</v>
      </c>
      <c r="D4" s="166" t="s">
        <v>842</v>
      </c>
      <c r="E4" s="166" t="s">
        <v>843</v>
      </c>
    </row>
    <row r="5" ht="22.5" customHeight="1" spans="1:5">
      <c r="A5" s="167" t="s">
        <v>844</v>
      </c>
      <c r="B5" s="169">
        <f>SUM(B6:B11)</f>
        <v>102771</v>
      </c>
      <c r="C5" s="170" t="s">
        <v>845</v>
      </c>
      <c r="D5" s="169">
        <f>SUM(D6:D14)</f>
        <v>164133</v>
      </c>
      <c r="E5" s="171">
        <f>SUM(E6:E15)</f>
        <v>39676</v>
      </c>
    </row>
    <row r="6" ht="22.5" customHeight="1" spans="1:5">
      <c r="A6" s="172" t="s">
        <v>846</v>
      </c>
      <c r="B6" s="174">
        <v>54976</v>
      </c>
      <c r="C6" s="175" t="s">
        <v>847</v>
      </c>
      <c r="D6" s="176">
        <v>43</v>
      </c>
      <c r="E6" s="177">
        <v>569</v>
      </c>
    </row>
    <row r="7" ht="22.5" customHeight="1" spans="1:5">
      <c r="A7" s="172" t="s">
        <v>848</v>
      </c>
      <c r="B7" s="174">
        <v>1</v>
      </c>
      <c r="C7" s="175" t="s">
        <v>849</v>
      </c>
      <c r="D7" s="176">
        <v>9021</v>
      </c>
      <c r="E7" s="177">
        <v>359</v>
      </c>
    </row>
    <row r="8" ht="22.5" customHeight="1" spans="1:5">
      <c r="A8" s="172" t="s">
        <v>850</v>
      </c>
      <c r="B8" s="174">
        <v>323</v>
      </c>
      <c r="C8" s="175" t="s">
        <v>851</v>
      </c>
      <c r="D8" s="176"/>
      <c r="E8" s="177">
        <v>4878</v>
      </c>
    </row>
    <row r="9" ht="22.5" customHeight="1" spans="1:5">
      <c r="A9" s="172" t="s">
        <v>852</v>
      </c>
      <c r="B9" s="174">
        <v>47471</v>
      </c>
      <c r="C9" s="175" t="s">
        <v>853</v>
      </c>
      <c r="D9" s="176">
        <v>46937</v>
      </c>
      <c r="E9" s="177">
        <v>30788</v>
      </c>
    </row>
    <row r="10" ht="22.5" customHeight="1" spans="1:5">
      <c r="A10" s="172"/>
      <c r="B10" s="174"/>
      <c r="C10" s="175" t="s">
        <v>854</v>
      </c>
      <c r="D10" s="176">
        <v>109</v>
      </c>
      <c r="E10" s="177">
        <v>1623</v>
      </c>
    </row>
    <row r="11" ht="22.5" customHeight="1" spans="1:5">
      <c r="A11" s="172"/>
      <c r="B11" s="174"/>
      <c r="C11" s="175" t="s">
        <v>855</v>
      </c>
      <c r="D11" s="176"/>
      <c r="E11" s="177">
        <v>1448</v>
      </c>
    </row>
    <row r="12" ht="22.5" customHeight="1" spans="1:5">
      <c r="A12" s="175"/>
      <c r="B12" s="174"/>
      <c r="C12" s="175" t="s">
        <v>856</v>
      </c>
      <c r="D12" s="176">
        <v>78630</v>
      </c>
      <c r="E12" s="177"/>
    </row>
    <row r="13" ht="22.5" customHeight="1" spans="1:5">
      <c r="A13" s="175"/>
      <c r="B13" s="174"/>
      <c r="C13" s="175" t="s">
        <v>857</v>
      </c>
      <c r="D13" s="176">
        <v>9693</v>
      </c>
      <c r="E13" s="177"/>
    </row>
    <row r="14" ht="22.5" customHeight="1" spans="1:5">
      <c r="A14" s="175"/>
      <c r="B14" s="174"/>
      <c r="C14" s="183" t="s">
        <v>858</v>
      </c>
      <c r="D14" s="174">
        <v>19700</v>
      </c>
      <c r="E14" s="177"/>
    </row>
    <row r="15" ht="22.5" customHeight="1" spans="1:5">
      <c r="A15" s="178"/>
      <c r="B15" s="176"/>
      <c r="C15" s="178" t="s">
        <v>94</v>
      </c>
      <c r="D15" s="169">
        <v>64</v>
      </c>
      <c r="E15" s="177">
        <v>11</v>
      </c>
    </row>
    <row r="16" ht="22.5" customHeight="1" spans="1:5">
      <c r="A16" s="178" t="s">
        <v>45</v>
      </c>
      <c r="B16" s="169">
        <v>10337</v>
      </c>
      <c r="C16" s="180" t="s">
        <v>859</v>
      </c>
      <c r="D16" s="169"/>
      <c r="E16" s="177"/>
    </row>
    <row r="17" ht="22.5" customHeight="1" spans="1:5">
      <c r="A17" s="178" t="s">
        <v>860</v>
      </c>
      <c r="B17" s="169">
        <v>20838</v>
      </c>
      <c r="C17" s="178" t="s">
        <v>861</v>
      </c>
      <c r="D17" s="169">
        <v>10000</v>
      </c>
      <c r="E17" s="177">
        <v>64</v>
      </c>
    </row>
    <row r="18" ht="22.5" customHeight="1" spans="1:5">
      <c r="A18" s="170" t="s">
        <v>862</v>
      </c>
      <c r="B18" s="169">
        <v>78152</v>
      </c>
      <c r="C18" s="178" t="s">
        <v>863</v>
      </c>
      <c r="D18" s="169">
        <f>SUM(D5+D15+D16+D17)</f>
        <v>174197</v>
      </c>
      <c r="E18" s="177">
        <f>E5+E17</f>
        <v>39740</v>
      </c>
    </row>
    <row r="19" ht="22.5" customHeight="1" spans="1:5">
      <c r="A19" s="170" t="s">
        <v>864</v>
      </c>
      <c r="B19" s="169">
        <f>SUM(B5+B16+B17+B18)</f>
        <v>212098</v>
      </c>
      <c r="C19" s="178" t="s">
        <v>865</v>
      </c>
      <c r="D19" s="169">
        <f>SUM(B19-D18)</f>
        <v>37901</v>
      </c>
      <c r="E19" s="177"/>
    </row>
    <row r="20" ht="26.1" customHeight="1" spans="5:5">
      <c r="E20" s="177" t="e">
        <f>#REF!-E18</f>
        <v>#REF!</v>
      </c>
    </row>
    <row r="21" ht="22.5" customHeight="1"/>
    <row r="22" ht="22" customHeight="1" spans="1:1">
      <c r="A22" s="182"/>
    </row>
    <row r="23" ht="21.75" customHeight="1"/>
    <row r="24" ht="18" customHeight="1"/>
  </sheetData>
  <mergeCells count="1">
    <mergeCell ref="A2:E2"/>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ignoredErrors>
    <ignoredError sqref="D5"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view="pageBreakPreview" zoomScale="115" zoomScaleNormal="100" workbookViewId="0">
      <selection activeCell="O5" sqref="N5:O5"/>
    </sheetView>
  </sheetViews>
  <sheetFormatPr defaultColWidth="9" defaultRowHeight="13.5"/>
  <cols>
    <col min="1" max="1" width="27.625" style="162" customWidth="1"/>
    <col min="2" max="2" width="20.375" style="162" hidden="1" customWidth="1"/>
    <col min="3" max="3" width="15.25" style="162" customWidth="1"/>
    <col min="4" max="4" width="15.75" style="162" customWidth="1"/>
    <col min="5" max="5" width="27.625" style="162" customWidth="1"/>
    <col min="6" max="6" width="15.25" style="162" customWidth="1"/>
    <col min="7" max="7" width="16.375" style="162" customWidth="1"/>
    <col min="8" max="8" width="2.75" style="162" hidden="1" customWidth="1"/>
    <col min="9" max="9" width="9" style="162"/>
    <col min="10" max="10" width="11.25" style="162" customWidth="1"/>
    <col min="11" max="11" width="11.875" style="162" customWidth="1"/>
    <col min="12" max="16384" width="9" style="162"/>
  </cols>
  <sheetData>
    <row r="1" ht="22.5" customHeight="1" spans="1:8">
      <c r="A1" s="163" t="s">
        <v>866</v>
      </c>
      <c r="H1" s="162" t="s">
        <v>690</v>
      </c>
    </row>
    <row r="2" ht="22.5" customHeight="1" spans="1:8">
      <c r="A2" s="164" t="s">
        <v>867</v>
      </c>
      <c r="B2" s="164"/>
      <c r="C2" s="164"/>
      <c r="D2" s="164"/>
      <c r="E2" s="164"/>
      <c r="F2" s="164"/>
      <c r="G2" s="164"/>
      <c r="H2" s="164"/>
    </row>
    <row r="3" ht="22.5" customHeight="1" spans="7:8">
      <c r="G3" s="165" t="s">
        <v>39</v>
      </c>
      <c r="H3" s="162" t="s">
        <v>3</v>
      </c>
    </row>
    <row r="4" s="161" customFormat="1" ht="22.5" customHeight="1" spans="1:8">
      <c r="A4" s="166" t="s">
        <v>40</v>
      </c>
      <c r="B4" s="166" t="s">
        <v>843</v>
      </c>
      <c r="C4" s="166" t="s">
        <v>727</v>
      </c>
      <c r="D4" s="166" t="s">
        <v>842</v>
      </c>
      <c r="E4" s="166" t="s">
        <v>42</v>
      </c>
      <c r="F4" s="166" t="s">
        <v>727</v>
      </c>
      <c r="G4" s="166" t="s">
        <v>842</v>
      </c>
      <c r="H4" s="166" t="s">
        <v>843</v>
      </c>
    </row>
    <row r="5" ht="22.5" customHeight="1" spans="1:8">
      <c r="A5" s="167" t="s">
        <v>844</v>
      </c>
      <c r="B5" s="168">
        <f>SUM(B6:B11)</f>
        <v>21399</v>
      </c>
      <c r="C5" s="169">
        <f>SUM(C6:C9)</f>
        <v>80751</v>
      </c>
      <c r="D5" s="169">
        <f>SUM(D6:D9)</f>
        <v>90500</v>
      </c>
      <c r="E5" s="170" t="s">
        <v>845</v>
      </c>
      <c r="F5" s="169">
        <f>SUM(F6:F14)</f>
        <v>141051</v>
      </c>
      <c r="G5" s="169">
        <f>SUM(G6:G14)</f>
        <v>142842</v>
      </c>
      <c r="H5" s="171">
        <f>SUM(H6:H15)</f>
        <v>39676</v>
      </c>
    </row>
    <row r="6" ht="22.5" customHeight="1" spans="1:8">
      <c r="A6" s="172" t="s">
        <v>846</v>
      </c>
      <c r="B6" s="173">
        <v>21399</v>
      </c>
      <c r="C6" s="174">
        <v>74518</v>
      </c>
      <c r="D6" s="174">
        <v>74675</v>
      </c>
      <c r="E6" s="175" t="s">
        <v>847</v>
      </c>
      <c r="F6" s="176"/>
      <c r="G6" s="176"/>
      <c r="H6" s="177">
        <v>569</v>
      </c>
    </row>
    <row r="7" ht="22.5" customHeight="1" spans="1:8">
      <c r="A7" s="172" t="s">
        <v>848</v>
      </c>
      <c r="B7" s="173"/>
      <c r="C7" s="174">
        <v>154</v>
      </c>
      <c r="D7" s="174">
        <v>154</v>
      </c>
      <c r="E7" s="175" t="s">
        <v>849</v>
      </c>
      <c r="F7" s="176"/>
      <c r="G7" s="176"/>
      <c r="H7" s="177">
        <v>359</v>
      </c>
    </row>
    <row r="8" ht="22.5" customHeight="1" spans="1:8">
      <c r="A8" s="172" t="s">
        <v>850</v>
      </c>
      <c r="B8" s="173"/>
      <c r="C8" s="174">
        <v>236</v>
      </c>
      <c r="D8" s="174">
        <v>323</v>
      </c>
      <c r="E8" s="175" t="s">
        <v>851</v>
      </c>
      <c r="F8" s="176"/>
      <c r="G8" s="176"/>
      <c r="H8" s="177">
        <v>4878</v>
      </c>
    </row>
    <row r="9" ht="22.5" customHeight="1" spans="1:8">
      <c r="A9" s="172" t="s">
        <v>852</v>
      </c>
      <c r="B9" s="173"/>
      <c r="C9" s="174">
        <v>5843</v>
      </c>
      <c r="D9" s="174">
        <f>5843+9505</f>
        <v>15348</v>
      </c>
      <c r="E9" s="175" t="s">
        <v>853</v>
      </c>
      <c r="F9" s="176">
        <v>69273</v>
      </c>
      <c r="G9" s="176">
        <v>70938</v>
      </c>
      <c r="H9" s="177">
        <v>30788</v>
      </c>
    </row>
    <row r="10" ht="22.5" customHeight="1" spans="1:8">
      <c r="A10" s="172"/>
      <c r="B10" s="173"/>
      <c r="C10" s="174"/>
      <c r="D10" s="174"/>
      <c r="E10" s="175" t="s">
        <v>854</v>
      </c>
      <c r="F10" s="176"/>
      <c r="G10" s="176"/>
      <c r="H10" s="177">
        <v>1623</v>
      </c>
    </row>
    <row r="11" ht="22.5" customHeight="1" spans="1:8">
      <c r="A11" s="172"/>
      <c r="B11" s="173"/>
      <c r="C11" s="174"/>
      <c r="D11" s="174"/>
      <c r="E11" s="175" t="s">
        <v>855</v>
      </c>
      <c r="F11" s="176"/>
      <c r="G11" s="176"/>
      <c r="H11" s="177">
        <v>1448</v>
      </c>
    </row>
    <row r="12" ht="22.5" customHeight="1" spans="1:8">
      <c r="A12" s="175"/>
      <c r="B12" s="173"/>
      <c r="C12" s="174"/>
      <c r="D12" s="174"/>
      <c r="E12" s="175" t="s">
        <v>856</v>
      </c>
      <c r="F12" s="176">
        <v>60300</v>
      </c>
      <c r="G12" s="176">
        <v>60300</v>
      </c>
      <c r="H12" s="177"/>
    </row>
    <row r="13" ht="22.5" customHeight="1" spans="1:8">
      <c r="A13" s="175"/>
      <c r="B13" s="173"/>
      <c r="C13" s="174"/>
      <c r="D13" s="174"/>
      <c r="E13" s="175" t="s">
        <v>868</v>
      </c>
      <c r="F13" s="176">
        <v>11421</v>
      </c>
      <c r="G13" s="176">
        <v>11540</v>
      </c>
      <c r="H13" s="177"/>
    </row>
    <row r="14" ht="22.5" customHeight="1" spans="1:8">
      <c r="A14" s="175"/>
      <c r="B14" s="173"/>
      <c r="C14" s="174"/>
      <c r="D14" s="174"/>
      <c r="E14" s="175" t="s">
        <v>869</v>
      </c>
      <c r="F14" s="176">
        <v>57</v>
      </c>
      <c r="G14" s="174">
        <v>64</v>
      </c>
      <c r="H14" s="177"/>
    </row>
    <row r="15" ht="22.5" customHeight="1" spans="1:8">
      <c r="A15" s="178"/>
      <c r="B15" s="177"/>
      <c r="C15" s="176"/>
      <c r="D15" s="176"/>
      <c r="E15" s="178" t="s">
        <v>94</v>
      </c>
      <c r="F15" s="179"/>
      <c r="G15" s="179"/>
      <c r="H15" s="177">
        <v>11</v>
      </c>
    </row>
    <row r="16" ht="22.5" customHeight="1" spans="1:8">
      <c r="A16" s="170" t="s">
        <v>870</v>
      </c>
      <c r="B16" s="173"/>
      <c r="C16" s="169">
        <v>60300</v>
      </c>
      <c r="D16" s="169">
        <v>60300</v>
      </c>
      <c r="E16" s="180" t="s">
        <v>859</v>
      </c>
      <c r="F16" s="169"/>
      <c r="G16" s="169"/>
      <c r="H16" s="177"/>
    </row>
    <row r="17" ht="22.5" customHeight="1" spans="1:8">
      <c r="A17" s="170"/>
      <c r="B17" s="173"/>
      <c r="C17" s="173"/>
      <c r="D17" s="166"/>
      <c r="E17" s="178" t="s">
        <v>861</v>
      </c>
      <c r="F17" s="179"/>
      <c r="G17" s="179">
        <v>5628</v>
      </c>
      <c r="H17" s="177">
        <v>64</v>
      </c>
    </row>
    <row r="18" ht="22.5" customHeight="1" spans="1:9">
      <c r="A18" s="181"/>
      <c r="B18" s="173"/>
      <c r="C18" s="173"/>
      <c r="D18" s="173"/>
      <c r="E18" s="178" t="s">
        <v>863</v>
      </c>
      <c r="F18" s="179">
        <f>SUM(F5+F15+F16+F17)</f>
        <v>141051</v>
      </c>
      <c r="G18" s="179">
        <f>SUM(G5+G15+G16+G17)</f>
        <v>148470</v>
      </c>
      <c r="H18" s="177">
        <f>H5+H17</f>
        <v>39740</v>
      </c>
      <c r="I18" s="162">
        <f>G18-F18</f>
        <v>7419</v>
      </c>
    </row>
    <row r="19" ht="22.5" customHeight="1" spans="1:8">
      <c r="A19" s="170" t="s">
        <v>871</v>
      </c>
      <c r="B19" s="168">
        <f>SUM(B6:B15)</f>
        <v>21399</v>
      </c>
      <c r="C19" s="179">
        <f>C5+C16+C17</f>
        <v>141051</v>
      </c>
      <c r="D19" s="179">
        <f>D5+D16+D17</f>
        <v>150800</v>
      </c>
      <c r="E19" s="178" t="s">
        <v>865</v>
      </c>
      <c r="F19" s="179">
        <f>SUM(C19-F18)</f>
        <v>0</v>
      </c>
      <c r="G19" s="179">
        <f>SUM(D19-G18)</f>
        <v>2330</v>
      </c>
      <c r="H19" s="177"/>
    </row>
    <row r="20" ht="26.1" customHeight="1" spans="4:8">
      <c r="D20" s="162">
        <f>D19-C19</f>
        <v>9749</v>
      </c>
      <c r="H20" s="177">
        <f>B19-H18</f>
        <v>-18341</v>
      </c>
    </row>
    <row r="21" ht="22.5" customHeight="1"/>
    <row r="22" ht="21.75" customHeight="1" spans="1:1">
      <c r="A22" s="182"/>
    </row>
    <row r="23" ht="21.75" customHeight="1"/>
    <row r="24" ht="18" customHeight="1"/>
  </sheetData>
  <mergeCells count="1">
    <mergeCell ref="A2:H2"/>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view="pageBreakPreview" zoomScaleNormal="100" workbookViewId="0">
      <selection activeCell="B7" sqref="B7:B8"/>
    </sheetView>
  </sheetViews>
  <sheetFormatPr defaultColWidth="9" defaultRowHeight="14.25" outlineLevelCol="3"/>
  <cols>
    <col min="1" max="1" width="26.75" customWidth="1"/>
    <col min="2" max="2" width="23.625" customWidth="1"/>
    <col min="3" max="3" width="27.625" customWidth="1"/>
    <col min="4" max="4" width="23.625" customWidth="1"/>
    <col min="15" max="15" width="23.625" customWidth="1"/>
  </cols>
  <sheetData>
    <row r="1" ht="34.9" customHeight="1" spans="1:4">
      <c r="A1" s="130" t="s">
        <v>872</v>
      </c>
      <c r="B1" s="131"/>
      <c r="C1" s="131"/>
      <c r="D1" s="132"/>
    </row>
    <row r="2" ht="34.9" customHeight="1" spans="1:4">
      <c r="A2" s="134" t="s">
        <v>873</v>
      </c>
      <c r="B2" s="134"/>
      <c r="C2" s="134"/>
      <c r="D2" s="134"/>
    </row>
    <row r="3" ht="34.9" customHeight="1" spans="1:4">
      <c r="A3" s="132"/>
      <c r="B3" s="131"/>
      <c r="C3" s="131"/>
      <c r="D3" s="156" t="s">
        <v>3</v>
      </c>
    </row>
    <row r="4" ht="41.1" customHeight="1" spans="1:4">
      <c r="A4" s="137" t="s">
        <v>874</v>
      </c>
      <c r="B4" s="138"/>
      <c r="C4" s="157" t="s">
        <v>875</v>
      </c>
      <c r="D4" s="157"/>
    </row>
    <row r="5" ht="41.1" customHeight="1" spans="1:4">
      <c r="A5" s="142" t="s">
        <v>40</v>
      </c>
      <c r="B5" s="141" t="s">
        <v>842</v>
      </c>
      <c r="C5" s="142" t="s">
        <v>42</v>
      </c>
      <c r="D5" s="142" t="s">
        <v>842</v>
      </c>
    </row>
    <row r="6" ht="41.1" customHeight="1" spans="1:4">
      <c r="A6" s="158" t="s">
        <v>876</v>
      </c>
      <c r="B6" s="154">
        <v>71101</v>
      </c>
      <c r="C6" s="159" t="s">
        <v>877</v>
      </c>
      <c r="D6" s="152">
        <f>SUM(D7:D8)</f>
        <v>46368</v>
      </c>
    </row>
    <row r="7" ht="41.1" customHeight="1" spans="1:4">
      <c r="A7" s="160" t="s">
        <v>45</v>
      </c>
      <c r="B7" s="154">
        <v>42</v>
      </c>
      <c r="C7" s="145" t="s">
        <v>878</v>
      </c>
      <c r="D7" s="146">
        <v>56</v>
      </c>
    </row>
    <row r="8" ht="41.1" customHeight="1" spans="1:4">
      <c r="A8" s="160" t="s">
        <v>860</v>
      </c>
      <c r="B8" s="152">
        <v>15</v>
      </c>
      <c r="C8" s="145" t="s">
        <v>879</v>
      </c>
      <c r="D8" s="147">
        <v>46312</v>
      </c>
    </row>
    <row r="9" ht="41.1" customHeight="1" spans="1:4">
      <c r="A9" s="148"/>
      <c r="B9" s="147"/>
      <c r="C9" s="159" t="s">
        <v>880</v>
      </c>
      <c r="D9" s="151">
        <v>20000</v>
      </c>
    </row>
    <row r="10" ht="41.1" customHeight="1" spans="1:4">
      <c r="A10" s="148"/>
      <c r="B10" s="147"/>
      <c r="C10" s="151" t="s">
        <v>881</v>
      </c>
      <c r="D10" s="152">
        <f>SUM(D6+D9)</f>
        <v>66368</v>
      </c>
    </row>
    <row r="11" ht="41.1" customHeight="1" spans="1:4">
      <c r="A11" s="151" t="s">
        <v>882</v>
      </c>
      <c r="B11" s="154">
        <f>SUM(B6:B8)</f>
        <v>71158</v>
      </c>
      <c r="C11" s="151" t="s">
        <v>883</v>
      </c>
      <c r="D11" s="152">
        <f>SUM(B11-D10)</f>
        <v>4790</v>
      </c>
    </row>
  </sheetData>
  <mergeCells count="3">
    <mergeCell ref="A2:D2"/>
    <mergeCell ref="A4:B4"/>
    <mergeCell ref="C4:D4"/>
  </mergeCells>
  <printOptions horizontalCentered="1"/>
  <pageMargins left="0.751388888888889" right="0.751388888888889" top="0.802777777777778"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view="pageLayout" zoomScaleNormal="100" topLeftCell="A8" workbookViewId="0">
      <selection activeCell="C27" sqref="C27"/>
    </sheetView>
  </sheetViews>
  <sheetFormatPr defaultColWidth="9" defaultRowHeight="14.25" outlineLevelCol="4"/>
  <cols>
    <col min="1" max="1" width="22" customWidth="1"/>
    <col min="2" max="2" width="26.25" customWidth="1"/>
    <col min="3" max="3" width="23.5" customWidth="1"/>
    <col min="4" max="4" width="24.75" customWidth="1"/>
    <col min="5" max="5" width="20.625" customWidth="1"/>
    <col min="8" max="8" width="11.25" customWidth="1"/>
    <col min="9" max="9" width="11.875" customWidth="1"/>
  </cols>
  <sheetData>
    <row r="1" ht="26.25" customHeight="1" spans="1:5">
      <c r="A1" s="130" t="s">
        <v>866</v>
      </c>
      <c r="B1" s="131"/>
      <c r="C1" s="131"/>
      <c r="D1" s="132"/>
      <c r="E1" s="133"/>
    </row>
    <row r="2" ht="31.5" customHeight="1" spans="1:5">
      <c r="A2" s="134" t="s">
        <v>884</v>
      </c>
      <c r="B2" s="134"/>
      <c r="C2" s="134"/>
      <c r="D2" s="134"/>
      <c r="E2" s="134"/>
    </row>
    <row r="3" ht="27" customHeight="1" spans="1:5">
      <c r="A3" s="132"/>
      <c r="B3" s="131"/>
      <c r="C3" s="131"/>
      <c r="D3" s="135"/>
      <c r="E3" s="136" t="s">
        <v>3</v>
      </c>
    </row>
    <row r="4" ht="35.25" customHeight="1" spans="1:5">
      <c r="A4" s="137" t="s">
        <v>874</v>
      </c>
      <c r="B4" s="138"/>
      <c r="C4" s="137" t="s">
        <v>875</v>
      </c>
      <c r="D4" s="138"/>
      <c r="E4" s="139"/>
    </row>
    <row r="5" ht="50.1" customHeight="1" spans="1:5">
      <c r="A5" s="140" t="s">
        <v>40</v>
      </c>
      <c r="B5" s="141" t="s">
        <v>131</v>
      </c>
      <c r="C5" s="142" t="s">
        <v>42</v>
      </c>
      <c r="D5" s="141" t="s">
        <v>131</v>
      </c>
      <c r="E5" s="141" t="s">
        <v>8</v>
      </c>
    </row>
    <row r="6" ht="41.25" customHeight="1" spans="1:5">
      <c r="A6" s="143" t="s">
        <v>885</v>
      </c>
      <c r="B6" s="144"/>
      <c r="C6" s="145" t="s">
        <v>877</v>
      </c>
      <c r="D6" s="146"/>
      <c r="E6" s="147"/>
    </row>
    <row r="7" ht="41.25" customHeight="1" spans="1:5">
      <c r="A7" s="148" t="s">
        <v>886</v>
      </c>
      <c r="B7" s="144"/>
      <c r="C7" s="145" t="s">
        <v>887</v>
      </c>
      <c r="D7" s="146"/>
      <c r="E7" s="149"/>
    </row>
    <row r="8" ht="41.25" customHeight="1" spans="1:5">
      <c r="A8" s="148"/>
      <c r="B8" s="150"/>
      <c r="C8" s="145" t="s">
        <v>888</v>
      </c>
      <c r="D8" s="147"/>
      <c r="E8" s="149"/>
    </row>
    <row r="9" ht="41.25" customHeight="1" spans="1:5">
      <c r="A9" s="148"/>
      <c r="B9" s="147"/>
      <c r="C9" s="145" t="s">
        <v>880</v>
      </c>
      <c r="D9" s="147"/>
      <c r="E9" s="149"/>
    </row>
    <row r="10" ht="41.25" customHeight="1" spans="1:5">
      <c r="A10" s="148"/>
      <c r="B10" s="147"/>
      <c r="C10" s="151" t="s">
        <v>881</v>
      </c>
      <c r="D10" s="152"/>
      <c r="E10" s="149"/>
    </row>
    <row r="11" ht="50.1" customHeight="1" spans="1:5">
      <c r="A11" s="153" t="s">
        <v>882</v>
      </c>
      <c r="B11" s="154"/>
      <c r="C11" s="151" t="s">
        <v>883</v>
      </c>
      <c r="D11" s="155"/>
      <c r="E11" s="151"/>
    </row>
    <row r="22" spans="1:1">
      <c r="A22" s="129"/>
    </row>
  </sheetData>
  <mergeCells count="3">
    <mergeCell ref="A2:E2"/>
    <mergeCell ref="A4:B4"/>
    <mergeCell ref="C4:E4"/>
  </mergeCells>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view="pageBreakPreview" zoomScaleNormal="100" workbookViewId="0">
      <selection activeCell="A1" sqref="A1"/>
    </sheetView>
  </sheetViews>
  <sheetFormatPr defaultColWidth="8.875" defaultRowHeight="14.25" outlineLevelCol="3"/>
  <cols>
    <col min="1" max="1" width="23.625" customWidth="1"/>
    <col min="2" max="2" width="23.75" customWidth="1"/>
    <col min="3" max="4" width="30.5" customWidth="1"/>
  </cols>
  <sheetData>
    <row r="1" ht="29.1" customHeight="1" spans="1:1">
      <c r="A1" s="115" t="s">
        <v>889</v>
      </c>
    </row>
    <row r="2" ht="31.15" customHeight="1" spans="1:4">
      <c r="A2" s="123" t="s">
        <v>890</v>
      </c>
      <c r="B2" s="123"/>
      <c r="C2" s="123"/>
      <c r="D2" s="123"/>
    </row>
    <row r="3" ht="24.75" customHeight="1" spans="1:4">
      <c r="A3" s="124"/>
      <c r="B3" s="124"/>
      <c r="C3" s="124"/>
      <c r="D3" s="125" t="s">
        <v>3</v>
      </c>
    </row>
    <row r="4" ht="44.25" customHeight="1" spans="1:4">
      <c r="A4" s="118" t="s">
        <v>891</v>
      </c>
      <c r="B4" s="126" t="s">
        <v>892</v>
      </c>
      <c r="C4" s="126" t="s">
        <v>893</v>
      </c>
      <c r="D4" s="126" t="s">
        <v>894</v>
      </c>
    </row>
    <row r="5" ht="40.15" customHeight="1" spans="1:4">
      <c r="A5" s="118" t="s">
        <v>895</v>
      </c>
      <c r="B5" s="127">
        <f t="shared" ref="B5:B19" si="0">SUM(C5:D5)</f>
        <v>68096</v>
      </c>
      <c r="C5" s="127">
        <v>22966</v>
      </c>
      <c r="D5" s="127">
        <f>SUM(D6:D12)</f>
        <v>45130</v>
      </c>
    </row>
    <row r="6" ht="40.15" customHeight="1" spans="1:4">
      <c r="A6" s="128" t="s">
        <v>896</v>
      </c>
      <c r="B6" s="120">
        <f t="shared" si="0"/>
        <v>26065</v>
      </c>
      <c r="C6" s="120">
        <v>5460</v>
      </c>
      <c r="D6" s="120">
        <v>20605</v>
      </c>
    </row>
    <row r="7" ht="40.15" customHeight="1" spans="1:4">
      <c r="A7" s="128" t="s">
        <v>897</v>
      </c>
      <c r="B7" s="120">
        <f t="shared" si="0"/>
        <v>90</v>
      </c>
      <c r="C7" s="120">
        <v>48</v>
      </c>
      <c r="D7" s="120">
        <v>42</v>
      </c>
    </row>
    <row r="8" ht="40.15" customHeight="1" spans="1:4">
      <c r="A8" s="128" t="s">
        <v>898</v>
      </c>
      <c r="B8" s="120">
        <f t="shared" si="0"/>
        <v>37516</v>
      </c>
      <c r="C8" s="120">
        <v>14203</v>
      </c>
      <c r="D8" s="120">
        <v>23313</v>
      </c>
    </row>
    <row r="9" ht="40.15" customHeight="1" spans="1:4">
      <c r="A9" s="128" t="s">
        <v>899</v>
      </c>
      <c r="B9" s="120"/>
      <c r="C9" s="120"/>
      <c r="D9" s="120"/>
    </row>
    <row r="10" ht="40.15" customHeight="1" spans="1:4">
      <c r="A10" s="128" t="s">
        <v>33</v>
      </c>
      <c r="B10" s="120">
        <f t="shared" si="0"/>
        <v>3226</v>
      </c>
      <c r="C10" s="120">
        <v>3218</v>
      </c>
      <c r="D10" s="120">
        <v>8</v>
      </c>
    </row>
    <row r="11" ht="40.15" customHeight="1" spans="1:4">
      <c r="A11" s="128" t="s">
        <v>900</v>
      </c>
      <c r="B11" s="120">
        <f t="shared" si="0"/>
        <v>1198</v>
      </c>
      <c r="C11" s="120">
        <v>36</v>
      </c>
      <c r="D11" s="120">
        <v>1162</v>
      </c>
    </row>
    <row r="12" ht="40.15" customHeight="1" spans="1:4">
      <c r="A12" s="128" t="s">
        <v>901</v>
      </c>
      <c r="B12" s="120"/>
      <c r="C12" s="120"/>
      <c r="D12" s="120"/>
    </row>
    <row r="13" ht="40.15" customHeight="1" spans="1:4">
      <c r="A13" s="118" t="s">
        <v>902</v>
      </c>
      <c r="B13" s="127">
        <f t="shared" si="0"/>
        <v>63678</v>
      </c>
      <c r="C13" s="127">
        <f>SUM(C14:C17)</f>
        <v>18335</v>
      </c>
      <c r="D13" s="127">
        <f>SUM(D14:D17)</f>
        <v>45343</v>
      </c>
    </row>
    <row r="14" ht="40.15" customHeight="1" spans="1:4">
      <c r="A14" s="128" t="s">
        <v>903</v>
      </c>
      <c r="B14" s="120">
        <f t="shared" si="0"/>
        <v>62371</v>
      </c>
      <c r="C14" s="120">
        <v>18123</v>
      </c>
      <c r="D14" s="120">
        <v>44248</v>
      </c>
    </row>
    <row r="15" ht="40.15" customHeight="1" spans="1:4">
      <c r="A15" s="128" t="s">
        <v>684</v>
      </c>
      <c r="B15" s="120">
        <f t="shared" si="0"/>
        <v>979</v>
      </c>
      <c r="C15" s="120"/>
      <c r="D15" s="120">
        <v>979</v>
      </c>
    </row>
    <row r="16" ht="40.15" customHeight="1" spans="1:4">
      <c r="A16" s="128" t="s">
        <v>904</v>
      </c>
      <c r="B16" s="120">
        <f t="shared" si="0"/>
        <v>328</v>
      </c>
      <c r="C16" s="120">
        <v>212</v>
      </c>
      <c r="D16" s="120">
        <v>116</v>
      </c>
    </row>
    <row r="17" ht="40.15" customHeight="1" spans="1:4">
      <c r="A17" s="128" t="s">
        <v>905</v>
      </c>
      <c r="B17" s="120"/>
      <c r="C17" s="120"/>
      <c r="D17" s="120"/>
    </row>
    <row r="18" ht="40.15" customHeight="1" spans="1:4">
      <c r="A18" s="118" t="s">
        <v>906</v>
      </c>
      <c r="B18" s="127">
        <f t="shared" si="0"/>
        <v>4418</v>
      </c>
      <c r="C18" s="127">
        <f>C5-C13</f>
        <v>4631</v>
      </c>
      <c r="D18" s="127">
        <f>D5-D13</f>
        <v>-213</v>
      </c>
    </row>
    <row r="19" ht="40.15" customHeight="1" spans="1:4">
      <c r="A19" s="118" t="s">
        <v>907</v>
      </c>
      <c r="B19" s="127">
        <f t="shared" si="0"/>
        <v>64682</v>
      </c>
      <c r="C19" s="127">
        <v>59005</v>
      </c>
      <c r="D19" s="127">
        <v>5677</v>
      </c>
    </row>
    <row r="22" spans="1:1">
      <c r="A22" s="129"/>
    </row>
  </sheetData>
  <mergeCells count="1">
    <mergeCell ref="A2:D2"/>
  </mergeCells>
  <printOptions horizontalCentered="1"/>
  <pageMargins left="0.747916666666667" right="0.747916666666667" top="0.786805555555556" bottom="0.786805555555556" header="0.511805555555556" footer="0.511805555555556"/>
  <pageSetup paperSize="9" orientation="landscape"/>
  <headerFooter alignWithMargins="0" scaleWithDoc="0">
    <oddFooter>&amp;R&amp;P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view="pageBreakPreview" zoomScaleNormal="100" workbookViewId="0">
      <selection activeCell="D8" sqref="D8"/>
    </sheetView>
  </sheetViews>
  <sheetFormatPr defaultColWidth="12.125" defaultRowHeight="16.9" customHeight="1"/>
  <cols>
    <col min="1" max="1" width="33.5" style="114" customWidth="1"/>
    <col min="2" max="10" width="14.75" style="114" customWidth="1"/>
    <col min="11" max="256" width="12.125" style="114" customWidth="1"/>
    <col min="257" max="16384" width="12.125" style="114"/>
  </cols>
  <sheetData>
    <row r="1" ht="30.95" customHeight="1" spans="1:1">
      <c r="A1" s="115" t="s">
        <v>908</v>
      </c>
    </row>
    <row r="2" ht="51" customHeight="1" spans="1:10">
      <c r="A2" s="116" t="s">
        <v>909</v>
      </c>
      <c r="B2" s="116"/>
      <c r="C2" s="116"/>
      <c r="D2" s="116"/>
      <c r="E2" s="116"/>
      <c r="F2" s="116"/>
      <c r="G2" s="116"/>
      <c r="H2" s="116"/>
      <c r="I2" s="116"/>
      <c r="J2" s="116"/>
    </row>
    <row r="3" customHeight="1" spans="1:10">
      <c r="A3" s="117"/>
      <c r="B3" s="117"/>
      <c r="C3" s="117"/>
      <c r="D3" s="117"/>
      <c r="E3" s="117"/>
      <c r="F3" s="117"/>
      <c r="G3" s="117"/>
      <c r="H3" s="117"/>
      <c r="I3" s="117"/>
      <c r="J3" s="117"/>
    </row>
    <row r="4" ht="27" customHeight="1" spans="1:10">
      <c r="A4" s="117" t="s">
        <v>910</v>
      </c>
      <c r="B4" s="117"/>
      <c r="C4" s="117"/>
      <c r="D4" s="117"/>
      <c r="E4" s="117"/>
      <c r="F4" s="117"/>
      <c r="G4" s="117"/>
      <c r="H4" s="117"/>
      <c r="I4" s="117"/>
      <c r="J4" s="117"/>
    </row>
    <row r="5" ht="48" customHeight="1" spans="1:10">
      <c r="A5" s="118" t="s">
        <v>911</v>
      </c>
      <c r="B5" s="118" t="s">
        <v>892</v>
      </c>
      <c r="C5" s="118" t="s">
        <v>912</v>
      </c>
      <c r="D5" s="118"/>
      <c r="E5" s="118"/>
      <c r="F5" s="118"/>
      <c r="G5" s="118"/>
      <c r="H5" s="118" t="s">
        <v>913</v>
      </c>
      <c r="I5" s="118"/>
      <c r="J5" s="118"/>
    </row>
    <row r="6" ht="48" customHeight="1" spans="1:10">
      <c r="A6" s="118"/>
      <c r="B6" s="118"/>
      <c r="C6" s="118" t="s">
        <v>914</v>
      </c>
      <c r="D6" s="118" t="s">
        <v>915</v>
      </c>
      <c r="E6" s="118" t="s">
        <v>916</v>
      </c>
      <c r="F6" s="118" t="s">
        <v>917</v>
      </c>
      <c r="G6" s="118" t="s">
        <v>918</v>
      </c>
      <c r="H6" s="118" t="s">
        <v>914</v>
      </c>
      <c r="I6" s="118" t="s">
        <v>919</v>
      </c>
      <c r="J6" s="118" t="s">
        <v>920</v>
      </c>
    </row>
    <row r="7" ht="48" customHeight="1" spans="1:10">
      <c r="A7" s="119" t="s">
        <v>921</v>
      </c>
      <c r="B7" s="120">
        <f>SUM(C7,H7)</f>
        <v>538250.5</v>
      </c>
      <c r="C7" s="120">
        <f t="shared" ref="C7:C12" si="0">SUM(D7:G7)</f>
        <v>282236.5</v>
      </c>
      <c r="D7" s="120">
        <v>280121.71</v>
      </c>
      <c r="E7" s="120"/>
      <c r="F7" s="120">
        <v>2114.79</v>
      </c>
      <c r="G7" s="120"/>
      <c r="H7" s="120">
        <f>SUM(I7:J7)</f>
        <v>256014</v>
      </c>
      <c r="I7" s="120">
        <v>256014</v>
      </c>
      <c r="J7" s="121"/>
    </row>
    <row r="8" ht="48" customHeight="1" spans="1:10">
      <c r="A8" s="119" t="s">
        <v>922</v>
      </c>
      <c r="B8" s="120">
        <f t="shared" ref="B8:B12" si="1">C8+H8</f>
        <v>631629</v>
      </c>
      <c r="C8" s="120">
        <f t="shared" si="0"/>
        <v>315315</v>
      </c>
      <c r="D8" s="120">
        <v>315315</v>
      </c>
      <c r="E8" s="120"/>
      <c r="F8" s="120"/>
      <c r="G8" s="120"/>
      <c r="H8" s="120">
        <f>SUM(I8:J8)</f>
        <v>316314</v>
      </c>
      <c r="I8" s="120">
        <v>316314</v>
      </c>
      <c r="J8" s="122"/>
    </row>
    <row r="9" ht="48" customHeight="1" spans="1:10">
      <c r="A9" s="119" t="s">
        <v>923</v>
      </c>
      <c r="B9" s="120">
        <f t="shared" si="1"/>
        <v>93300</v>
      </c>
      <c r="C9" s="120">
        <f>SUM(D9:F9)</f>
        <v>33000</v>
      </c>
      <c r="D9" s="120">
        <v>33000</v>
      </c>
      <c r="E9" s="120"/>
      <c r="F9" s="120"/>
      <c r="G9" s="120"/>
      <c r="H9" s="120">
        <f>I9</f>
        <v>60300</v>
      </c>
      <c r="I9" s="120">
        <v>60300</v>
      </c>
      <c r="J9" s="122"/>
    </row>
    <row r="10" ht="48" customHeight="1" spans="1:10">
      <c r="A10" s="119" t="s">
        <v>924</v>
      </c>
      <c r="B10" s="120">
        <f t="shared" si="1"/>
        <v>1848.935904</v>
      </c>
      <c r="C10" s="120">
        <f t="shared" si="0"/>
        <v>0.935904</v>
      </c>
      <c r="D10" s="120">
        <v>0.935904</v>
      </c>
      <c r="E10" s="120"/>
      <c r="F10" s="120"/>
      <c r="G10" s="120"/>
      <c r="H10" s="120">
        <f>I10</f>
        <v>1848</v>
      </c>
      <c r="I10" s="120">
        <v>1848</v>
      </c>
      <c r="J10" s="121"/>
    </row>
    <row r="11" ht="48" customHeight="1" spans="1:10">
      <c r="A11" s="119" t="s">
        <v>925</v>
      </c>
      <c r="B11" s="120"/>
      <c r="C11" s="120"/>
      <c r="D11" s="120"/>
      <c r="E11" s="120"/>
      <c r="F11" s="120"/>
      <c r="G11" s="120"/>
      <c r="H11" s="120"/>
      <c r="I11" s="120"/>
      <c r="J11" s="121"/>
    </row>
    <row r="12" ht="48" customHeight="1" spans="1:10">
      <c r="A12" s="119" t="s">
        <v>926</v>
      </c>
      <c r="B12" s="120">
        <f t="shared" si="1"/>
        <v>629763.874096</v>
      </c>
      <c r="C12" s="120">
        <f t="shared" si="0"/>
        <v>315297.874096</v>
      </c>
      <c r="D12" s="120">
        <f>D7+D9-D10-D11</f>
        <v>313120.774096</v>
      </c>
      <c r="E12" s="120"/>
      <c r="F12" s="120">
        <v>2177.1</v>
      </c>
      <c r="G12" s="120"/>
      <c r="H12" s="120">
        <f>SUM(I12:J12)</f>
        <v>314466</v>
      </c>
      <c r="I12" s="120">
        <f>I9+I7-I10-I11</f>
        <v>314466</v>
      </c>
      <c r="J12" s="121"/>
    </row>
  </sheetData>
  <mergeCells count="7">
    <mergeCell ref="A2:J2"/>
    <mergeCell ref="A3:J3"/>
    <mergeCell ref="A4:J4"/>
    <mergeCell ref="C5:G5"/>
    <mergeCell ref="H5:J5"/>
    <mergeCell ref="A5:A6"/>
    <mergeCell ref="B5:B6"/>
  </mergeCells>
  <printOptions horizontalCentered="1"/>
  <pageMargins left="0.357638888888889" right="0.357638888888889" top="1" bottom="1" header="0.5" footer="0.5"/>
  <pageSetup paperSize="9" scale="7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M22"/>
  <sheetViews>
    <sheetView topLeftCell="A5" workbookViewId="0">
      <selection activeCell="L22" sqref="L22"/>
    </sheetView>
  </sheetViews>
  <sheetFormatPr defaultColWidth="9" defaultRowHeight="12.75"/>
  <cols>
    <col min="1" max="1" width="10.5" style="108"/>
    <col min="2" max="16384" width="9" style="108"/>
  </cols>
  <sheetData>
    <row r="5" ht="51" customHeight="1" spans="1:8">
      <c r="A5" s="109"/>
      <c r="B5" s="109"/>
      <c r="C5" s="109"/>
      <c r="D5" s="109"/>
      <c r="E5" s="109"/>
      <c r="F5" s="109"/>
      <c r="G5" s="109"/>
      <c r="H5" s="109"/>
    </row>
    <row r="9" ht="107.25" customHeight="1"/>
    <row r="12" ht="84" customHeight="1" spans="1:13">
      <c r="A12" s="110" t="s">
        <v>927</v>
      </c>
      <c r="B12" s="110"/>
      <c r="C12" s="110"/>
      <c r="D12" s="110"/>
      <c r="E12" s="110"/>
      <c r="F12" s="110"/>
      <c r="G12" s="110"/>
      <c r="H12" s="110"/>
      <c r="I12" s="112"/>
      <c r="J12" s="112"/>
      <c r="K12" s="112"/>
      <c r="L12" s="112"/>
      <c r="M12" s="112"/>
    </row>
    <row r="22" ht="25.5" spans="1:13">
      <c r="A22" s="111">
        <v>45474</v>
      </c>
      <c r="B22" s="111"/>
      <c r="C22" s="111"/>
      <c r="D22" s="111"/>
      <c r="E22" s="111"/>
      <c r="F22" s="111"/>
      <c r="G22" s="111"/>
      <c r="H22" s="111"/>
      <c r="I22" s="113"/>
      <c r="J22" s="113"/>
      <c r="K22" s="113"/>
      <c r="L22" s="113"/>
      <c r="M22" s="113"/>
    </row>
  </sheetData>
  <mergeCells count="3">
    <mergeCell ref="A5:H5"/>
    <mergeCell ref="A12:H12"/>
    <mergeCell ref="A22:H22"/>
  </mergeCells>
  <printOptions horizontalCentered="1"/>
  <pageMargins left="0.751388888888889" right="0.751388888888889"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view="pageBreakPreview" zoomScaleNormal="100" workbookViewId="0">
      <selection activeCell="A1" sqref="A1"/>
    </sheetView>
  </sheetViews>
  <sheetFormatPr defaultColWidth="9" defaultRowHeight="20.1" customHeight="1" outlineLevelCol="3"/>
  <cols>
    <col min="1" max="1" width="28.625" style="76" customWidth="1"/>
    <col min="2" max="2" width="19.25" style="77" customWidth="1"/>
    <col min="3" max="3" width="21.375" style="76" customWidth="1"/>
    <col min="4" max="4" width="17.375" style="78" customWidth="1"/>
    <col min="5" max="5" width="11.875" style="76" customWidth="1"/>
    <col min="6" max="16384" width="9" style="76"/>
  </cols>
  <sheetData>
    <row r="1" ht="22.5" customHeight="1" spans="1:1">
      <c r="A1" s="3" t="s">
        <v>928</v>
      </c>
    </row>
    <row r="2" ht="32.25" customHeight="1" spans="1:4">
      <c r="A2" s="79" t="s">
        <v>929</v>
      </c>
      <c r="B2" s="80"/>
      <c r="C2" s="79"/>
      <c r="D2" s="79"/>
    </row>
    <row r="3" ht="15" customHeight="1" spans="1:4">
      <c r="A3" s="81"/>
      <c r="B3" s="82"/>
      <c r="C3" s="81"/>
      <c r="D3" s="83" t="s">
        <v>3</v>
      </c>
    </row>
    <row r="4" s="75" customFormat="1" ht="36" customHeight="1" spans="1:4">
      <c r="A4" s="84" t="s">
        <v>4</v>
      </c>
      <c r="B4" s="7" t="s">
        <v>930</v>
      </c>
      <c r="C4" s="84" t="s">
        <v>931</v>
      </c>
      <c r="D4" s="85" t="s">
        <v>7</v>
      </c>
    </row>
    <row r="5" s="75" customFormat="1" ht="24" customHeight="1" spans="1:4">
      <c r="A5" s="86" t="s">
        <v>9</v>
      </c>
      <c r="B5" s="87">
        <f>B6+B30+B31</f>
        <v>174122</v>
      </c>
      <c r="C5" s="88">
        <f>SUM(C6+C30+C31)</f>
        <v>104576</v>
      </c>
      <c r="D5" s="85">
        <f t="shared" ref="D5:D20" si="0">C5/B5</f>
        <v>0.600590390645639</v>
      </c>
    </row>
    <row r="6" ht="24" customHeight="1" spans="1:4">
      <c r="A6" s="86" t="s">
        <v>10</v>
      </c>
      <c r="B6" s="89">
        <f>B7+B21</f>
        <v>110200</v>
      </c>
      <c r="C6" s="90">
        <f>C7+C21</f>
        <v>69164</v>
      </c>
      <c r="D6" s="85">
        <f t="shared" si="0"/>
        <v>0.627622504537205</v>
      </c>
    </row>
    <row r="7" ht="24" customHeight="1" spans="1:4">
      <c r="A7" s="86" t="s">
        <v>11</v>
      </c>
      <c r="B7" s="91">
        <f>SUM(B8:B20)</f>
        <v>87053</v>
      </c>
      <c r="C7" s="92">
        <f>SUM(C8:C20)</f>
        <v>46125</v>
      </c>
      <c r="D7" s="85">
        <f t="shared" si="0"/>
        <v>0.529849631833481</v>
      </c>
    </row>
    <row r="8" ht="24" customHeight="1" spans="1:4">
      <c r="A8" s="93" t="s">
        <v>12</v>
      </c>
      <c r="B8" s="94">
        <v>29119</v>
      </c>
      <c r="C8" s="94">
        <v>13366</v>
      </c>
      <c r="D8" s="95">
        <f t="shared" si="0"/>
        <v>0.459013015556853</v>
      </c>
    </row>
    <row r="9" ht="24" customHeight="1" spans="1:4">
      <c r="A9" s="93" t="s">
        <v>13</v>
      </c>
      <c r="B9" s="94">
        <v>3855</v>
      </c>
      <c r="C9" s="94">
        <v>5580</v>
      </c>
      <c r="D9" s="95">
        <f t="shared" si="0"/>
        <v>1.44747081712062</v>
      </c>
    </row>
    <row r="10" ht="24" customHeight="1" spans="1:4">
      <c r="A10" s="93" t="s">
        <v>14</v>
      </c>
      <c r="B10" s="94">
        <v>856</v>
      </c>
      <c r="C10" s="94">
        <v>468</v>
      </c>
      <c r="D10" s="95">
        <f t="shared" si="0"/>
        <v>0.546728971962617</v>
      </c>
    </row>
    <row r="11" ht="24" customHeight="1" spans="1:4">
      <c r="A11" s="93" t="s">
        <v>15</v>
      </c>
      <c r="B11" s="94">
        <v>6122</v>
      </c>
      <c r="C11" s="94">
        <v>60</v>
      </c>
      <c r="D11" s="95">
        <f t="shared" si="0"/>
        <v>0.00980071871937275</v>
      </c>
    </row>
    <row r="12" ht="24" customHeight="1" spans="1:4">
      <c r="A12" s="96" t="s">
        <v>16</v>
      </c>
      <c r="B12" s="94">
        <v>4158</v>
      </c>
      <c r="C12" s="94">
        <v>1377</v>
      </c>
      <c r="D12" s="95">
        <f t="shared" si="0"/>
        <v>0.331168831168831</v>
      </c>
    </row>
    <row r="13" ht="24" customHeight="1" spans="1:4">
      <c r="A13" s="96" t="s">
        <v>17</v>
      </c>
      <c r="B13" s="94">
        <v>3867</v>
      </c>
      <c r="C13" s="94">
        <v>4861</v>
      </c>
      <c r="D13" s="95">
        <f t="shared" si="0"/>
        <v>1.2570468063098</v>
      </c>
    </row>
    <row r="14" ht="24" customHeight="1" spans="1:4">
      <c r="A14" s="97" t="s">
        <v>18</v>
      </c>
      <c r="B14" s="94">
        <v>2359</v>
      </c>
      <c r="C14" s="94">
        <v>600</v>
      </c>
      <c r="D14" s="95">
        <f t="shared" si="0"/>
        <v>0.254345061466723</v>
      </c>
    </row>
    <row r="15" ht="24" customHeight="1" spans="1:4">
      <c r="A15" s="96" t="s">
        <v>19</v>
      </c>
      <c r="B15" s="94">
        <v>2602</v>
      </c>
      <c r="C15" s="94">
        <v>1542</v>
      </c>
      <c r="D15" s="95">
        <f t="shared" si="0"/>
        <v>0.592621060722521</v>
      </c>
    </row>
    <row r="16" ht="24" customHeight="1" spans="1:4">
      <c r="A16" s="96" t="s">
        <v>20</v>
      </c>
      <c r="B16" s="94">
        <v>15306</v>
      </c>
      <c r="C16" s="94">
        <v>14385</v>
      </c>
      <c r="D16" s="95">
        <f t="shared" si="0"/>
        <v>0.939827518620149</v>
      </c>
    </row>
    <row r="17" ht="24" customHeight="1" spans="1:4">
      <c r="A17" s="96" t="s">
        <v>932</v>
      </c>
      <c r="B17" s="94">
        <v>1475</v>
      </c>
      <c r="C17" s="94">
        <v>529</v>
      </c>
      <c r="D17" s="95">
        <f t="shared" si="0"/>
        <v>0.35864406779661</v>
      </c>
    </row>
    <row r="18" ht="24" customHeight="1" spans="1:4">
      <c r="A18" s="96" t="s">
        <v>22</v>
      </c>
      <c r="B18" s="94">
        <v>5900</v>
      </c>
      <c r="C18" s="94">
        <v>213</v>
      </c>
      <c r="D18" s="95">
        <f t="shared" si="0"/>
        <v>0.0361016949152542</v>
      </c>
    </row>
    <row r="19" ht="24" customHeight="1" spans="1:4">
      <c r="A19" s="96" t="s">
        <v>23</v>
      </c>
      <c r="B19" s="94">
        <v>11222</v>
      </c>
      <c r="C19" s="94">
        <v>3097</v>
      </c>
      <c r="D19" s="95">
        <f t="shared" si="0"/>
        <v>0.275975761896275</v>
      </c>
    </row>
    <row r="20" ht="24" customHeight="1" spans="1:4">
      <c r="A20" s="96" t="s">
        <v>24</v>
      </c>
      <c r="B20" s="94">
        <v>212</v>
      </c>
      <c r="C20" s="94">
        <v>47</v>
      </c>
      <c r="D20" s="95">
        <f t="shared" si="0"/>
        <v>0.221698113207547</v>
      </c>
    </row>
    <row r="21" s="75" customFormat="1" ht="24" customHeight="1" spans="1:4">
      <c r="A21" s="98" t="s">
        <v>25</v>
      </c>
      <c r="B21" s="99">
        <f>SUM(B22+B25+B26+B27+B28+B29)</f>
        <v>23147</v>
      </c>
      <c r="C21" s="100">
        <f>C22+C25+C26+C27+C28+C29</f>
        <v>23039</v>
      </c>
      <c r="D21" s="85">
        <f t="shared" ref="D21:D26" si="1">C21/B21</f>
        <v>0.995334168574761</v>
      </c>
    </row>
    <row r="22" ht="24" customHeight="1" spans="1:4">
      <c r="A22" s="96" t="s">
        <v>26</v>
      </c>
      <c r="B22" s="101">
        <v>5771</v>
      </c>
      <c r="C22" s="102">
        <v>2284</v>
      </c>
      <c r="D22" s="95">
        <f t="shared" si="1"/>
        <v>0.395771963264599</v>
      </c>
    </row>
    <row r="23" ht="24" customHeight="1" spans="1:4">
      <c r="A23" s="96" t="s">
        <v>28</v>
      </c>
      <c r="B23" s="101">
        <v>4292</v>
      </c>
      <c r="C23" s="102">
        <v>833</v>
      </c>
      <c r="D23" s="95">
        <f t="shared" si="1"/>
        <v>0.19408201304753</v>
      </c>
    </row>
    <row r="24" ht="24" customHeight="1" spans="1:4">
      <c r="A24" s="96" t="s">
        <v>933</v>
      </c>
      <c r="B24" s="101">
        <v>1479</v>
      </c>
      <c r="C24" s="102">
        <v>555</v>
      </c>
      <c r="D24" s="95">
        <f t="shared" si="1"/>
        <v>0.37525354969574</v>
      </c>
    </row>
    <row r="25" ht="24" customHeight="1" spans="1:4">
      <c r="A25" s="96" t="s">
        <v>29</v>
      </c>
      <c r="B25" s="101">
        <v>1773</v>
      </c>
      <c r="C25" s="102">
        <v>2751</v>
      </c>
      <c r="D25" s="95">
        <f t="shared" si="1"/>
        <v>1.55160744500846</v>
      </c>
    </row>
    <row r="26" ht="24" customHeight="1" spans="1:4">
      <c r="A26" s="96" t="s">
        <v>30</v>
      </c>
      <c r="B26" s="101">
        <v>6591</v>
      </c>
      <c r="C26" s="102">
        <v>3720</v>
      </c>
      <c r="D26" s="95">
        <f t="shared" si="1"/>
        <v>0.56440600819299</v>
      </c>
    </row>
    <row r="27" ht="24" customHeight="1" spans="1:4">
      <c r="A27" s="96" t="s">
        <v>31</v>
      </c>
      <c r="B27" s="101">
        <v>7671</v>
      </c>
      <c r="C27" s="102">
        <v>11323</v>
      </c>
      <c r="D27" s="95">
        <f t="shared" ref="D27:D31" si="2">C27/B27</f>
        <v>1.47607873810455</v>
      </c>
    </row>
    <row r="28" ht="24" customHeight="1" spans="1:4">
      <c r="A28" s="96" t="s">
        <v>32</v>
      </c>
      <c r="B28" s="101">
        <v>185</v>
      </c>
      <c r="C28" s="103">
        <v>202</v>
      </c>
      <c r="D28" s="95">
        <f t="shared" si="2"/>
        <v>1.09189189189189</v>
      </c>
    </row>
    <row r="29" ht="24" customHeight="1" spans="1:4">
      <c r="A29" s="96" t="s">
        <v>33</v>
      </c>
      <c r="B29" s="101">
        <v>1156</v>
      </c>
      <c r="C29" s="102">
        <v>2759</v>
      </c>
      <c r="D29" s="95">
        <f t="shared" si="2"/>
        <v>2.38667820069204</v>
      </c>
    </row>
    <row r="30" ht="24" customHeight="1" spans="1:4">
      <c r="A30" s="104" t="s">
        <v>34</v>
      </c>
      <c r="B30" s="99">
        <v>14972</v>
      </c>
      <c r="C30" s="100">
        <v>6169</v>
      </c>
      <c r="D30" s="85">
        <f t="shared" si="2"/>
        <v>0.412035800160299</v>
      </c>
    </row>
    <row r="31" ht="24" customHeight="1" spans="1:4">
      <c r="A31" s="105" t="s">
        <v>35</v>
      </c>
      <c r="B31" s="99">
        <v>48950</v>
      </c>
      <c r="C31" s="100">
        <v>29243</v>
      </c>
      <c r="D31" s="85">
        <f t="shared" si="2"/>
        <v>0.597405515832482</v>
      </c>
    </row>
    <row r="32" ht="24" customHeight="1" spans="1:4">
      <c r="A32" s="106" t="s">
        <v>36</v>
      </c>
      <c r="B32" s="107">
        <f>B7/B6</f>
        <v>0.789954627949183</v>
      </c>
      <c r="C32" s="107">
        <f>C7/C6</f>
        <v>0.666893181423862</v>
      </c>
      <c r="D32" s="93"/>
    </row>
  </sheetData>
  <mergeCells count="1">
    <mergeCell ref="A2:D2"/>
  </mergeCells>
  <printOptions horizontalCentered="1"/>
  <pageMargins left="0.751388888888889" right="0.751388888888889" top="1" bottom="1" header="0.5" footer="0.5"/>
  <pageSetup paperSize="9" scale="8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view="pageBreakPreview" zoomScaleNormal="100" workbookViewId="0">
      <selection activeCell="A1" sqref="A1"/>
    </sheetView>
  </sheetViews>
  <sheetFormatPr defaultColWidth="9" defaultRowHeight="14.25" outlineLevelCol="3"/>
  <cols>
    <col min="1" max="1" width="13.75" style="2" customWidth="1"/>
    <col min="2" max="2" width="34.125" style="2" customWidth="1"/>
    <col min="3" max="4" width="21.125" style="2" customWidth="1"/>
    <col min="5" max="16384" width="9" style="2"/>
  </cols>
  <sheetData>
    <row r="1" ht="29.1" customHeight="1" spans="1:3">
      <c r="A1" s="3" t="s">
        <v>934</v>
      </c>
      <c r="B1" s="65"/>
      <c r="C1" s="66"/>
    </row>
    <row r="2" ht="22.5" spans="1:4">
      <c r="A2" s="67" t="s">
        <v>935</v>
      </c>
      <c r="B2" s="67"/>
      <c r="C2" s="67"/>
      <c r="D2" s="67"/>
    </row>
    <row r="3" ht="29.1" customHeight="1" spans="1:4">
      <c r="A3" s="68"/>
      <c r="B3" s="68"/>
      <c r="C3" s="69" t="s">
        <v>3</v>
      </c>
      <c r="D3" s="69"/>
    </row>
    <row r="4" ht="30" customHeight="1" spans="1:4">
      <c r="A4" s="70" t="s">
        <v>129</v>
      </c>
      <c r="B4" s="70" t="s">
        <v>130</v>
      </c>
      <c r="C4" s="71" t="s">
        <v>936</v>
      </c>
      <c r="D4" s="71" t="s">
        <v>937</v>
      </c>
    </row>
    <row r="5" ht="30" customHeight="1" spans="1:4">
      <c r="A5" s="72"/>
      <c r="B5" s="72" t="s">
        <v>938</v>
      </c>
      <c r="C5" s="71">
        <f>SUM(C6:C26)</f>
        <v>508425</v>
      </c>
      <c r="D5" s="71">
        <f>SUM(D6:D26)</f>
        <v>251564</v>
      </c>
    </row>
    <row r="6" ht="30" customHeight="1" spans="1:4">
      <c r="A6" s="73" t="s">
        <v>939</v>
      </c>
      <c r="B6" s="72" t="s">
        <v>940</v>
      </c>
      <c r="C6" s="74">
        <v>54508</v>
      </c>
      <c r="D6" s="74">
        <v>32615</v>
      </c>
    </row>
    <row r="7" ht="30" customHeight="1" spans="1:4">
      <c r="A7" s="73" t="s">
        <v>941</v>
      </c>
      <c r="B7" s="72" t="s">
        <v>942</v>
      </c>
      <c r="C7" s="74">
        <v>171</v>
      </c>
      <c r="D7" s="74">
        <v>109</v>
      </c>
    </row>
    <row r="8" ht="30" customHeight="1" spans="1:4">
      <c r="A8" s="73" t="s">
        <v>943</v>
      </c>
      <c r="B8" s="72" t="s">
        <v>944</v>
      </c>
      <c r="C8" s="74">
        <v>13744</v>
      </c>
      <c r="D8" s="74">
        <v>9518</v>
      </c>
    </row>
    <row r="9" ht="30" customHeight="1" spans="1:4">
      <c r="A9" s="73" t="s">
        <v>945</v>
      </c>
      <c r="B9" s="72" t="s">
        <v>946</v>
      </c>
      <c r="C9" s="74">
        <v>82497</v>
      </c>
      <c r="D9" s="74">
        <v>44868</v>
      </c>
    </row>
    <row r="10" ht="30" customHeight="1" spans="1:4">
      <c r="A10" s="73" t="s">
        <v>947</v>
      </c>
      <c r="B10" s="72" t="s">
        <v>948</v>
      </c>
      <c r="C10" s="74">
        <v>10434</v>
      </c>
      <c r="D10" s="74">
        <v>3510</v>
      </c>
    </row>
    <row r="11" ht="30" customHeight="1" spans="1:4">
      <c r="A11" s="73" t="s">
        <v>949</v>
      </c>
      <c r="B11" s="72" t="s">
        <v>950</v>
      </c>
      <c r="C11" s="74">
        <v>10427</v>
      </c>
      <c r="D11" s="74">
        <v>2503</v>
      </c>
    </row>
    <row r="12" ht="30" customHeight="1" spans="1:4">
      <c r="A12" s="73" t="s">
        <v>951</v>
      </c>
      <c r="B12" s="72" t="s">
        <v>952</v>
      </c>
      <c r="C12" s="74">
        <v>84360</v>
      </c>
      <c r="D12" s="74">
        <v>43779</v>
      </c>
    </row>
    <row r="13" ht="30" customHeight="1" spans="1:4">
      <c r="A13" s="73" t="s">
        <v>953</v>
      </c>
      <c r="B13" s="72" t="s">
        <v>954</v>
      </c>
      <c r="C13" s="74">
        <v>69687</v>
      </c>
      <c r="D13" s="74">
        <v>14170</v>
      </c>
    </row>
    <row r="14" ht="30" customHeight="1" spans="1:4">
      <c r="A14" s="73" t="s">
        <v>955</v>
      </c>
      <c r="B14" s="72" t="s">
        <v>956</v>
      </c>
      <c r="C14" s="74">
        <v>12954</v>
      </c>
      <c r="D14" s="74">
        <v>3005</v>
      </c>
    </row>
    <row r="15" ht="30" customHeight="1" spans="1:4">
      <c r="A15" s="73" t="s">
        <v>957</v>
      </c>
      <c r="B15" s="72" t="s">
        <v>958</v>
      </c>
      <c r="C15" s="74">
        <v>22261</v>
      </c>
      <c r="D15" s="74">
        <v>7707</v>
      </c>
    </row>
    <row r="16" ht="30" customHeight="1" spans="1:4">
      <c r="A16" s="73" t="s">
        <v>959</v>
      </c>
      <c r="B16" s="72" t="s">
        <v>960</v>
      </c>
      <c r="C16" s="74">
        <v>94995</v>
      </c>
      <c r="D16" s="74">
        <v>54321</v>
      </c>
    </row>
    <row r="17" ht="30" customHeight="1" spans="1:4">
      <c r="A17" s="73" t="s">
        <v>961</v>
      </c>
      <c r="B17" s="72" t="s">
        <v>962</v>
      </c>
      <c r="C17" s="74">
        <v>12265</v>
      </c>
      <c r="D17" s="74">
        <v>8660</v>
      </c>
    </row>
    <row r="18" ht="30" customHeight="1" spans="1:4">
      <c r="A18" s="73" t="s">
        <v>963</v>
      </c>
      <c r="B18" s="72" t="s">
        <v>964</v>
      </c>
      <c r="C18" s="74">
        <v>1008</v>
      </c>
      <c r="D18" s="74">
        <v>1038</v>
      </c>
    </row>
    <row r="19" ht="30" customHeight="1" spans="1:4">
      <c r="A19" s="73" t="s">
        <v>965</v>
      </c>
      <c r="B19" s="72" t="s">
        <v>966</v>
      </c>
      <c r="C19" s="74">
        <v>2866</v>
      </c>
      <c r="D19" s="74">
        <v>2652</v>
      </c>
    </row>
    <row r="20" ht="30" customHeight="1" spans="1:4">
      <c r="A20" s="73" t="s">
        <v>967</v>
      </c>
      <c r="B20" s="72" t="s">
        <v>968</v>
      </c>
      <c r="C20" s="74">
        <v>180</v>
      </c>
      <c r="D20" s="74">
        <v>90</v>
      </c>
    </row>
    <row r="21" ht="30" customHeight="1" spans="1:4">
      <c r="A21" s="73" t="s">
        <v>969</v>
      </c>
      <c r="B21" s="72" t="s">
        <v>970</v>
      </c>
      <c r="C21" s="74">
        <v>6544</v>
      </c>
      <c r="D21" s="74">
        <v>5109</v>
      </c>
    </row>
    <row r="22" ht="30" customHeight="1" spans="1:4">
      <c r="A22" s="73" t="s">
        <v>971</v>
      </c>
      <c r="B22" s="72" t="s">
        <v>972</v>
      </c>
      <c r="C22" s="74">
        <v>12791</v>
      </c>
      <c r="D22" s="74">
        <v>8563</v>
      </c>
    </row>
    <row r="23" ht="30" customHeight="1" spans="1:4">
      <c r="A23" s="73">
        <v>222</v>
      </c>
      <c r="B23" s="72" t="s">
        <v>973</v>
      </c>
      <c r="C23" s="74">
        <v>2833</v>
      </c>
      <c r="D23" s="74">
        <v>3514</v>
      </c>
    </row>
    <row r="24" ht="30" customHeight="1" spans="1:4">
      <c r="A24" s="73" t="s">
        <v>974</v>
      </c>
      <c r="B24" s="72" t="s">
        <v>975</v>
      </c>
      <c r="C24" s="74">
        <v>2708</v>
      </c>
      <c r="D24" s="74">
        <v>2162</v>
      </c>
    </row>
    <row r="25" ht="30" customHeight="1" spans="1:4">
      <c r="A25" s="73">
        <v>229</v>
      </c>
      <c r="B25" s="72" t="s">
        <v>689</v>
      </c>
      <c r="C25" s="74"/>
      <c r="D25" s="74">
        <v>207</v>
      </c>
    </row>
    <row r="26" ht="30" customHeight="1" spans="1:4">
      <c r="A26" s="73" t="s">
        <v>976</v>
      </c>
      <c r="B26" s="72" t="s">
        <v>977</v>
      </c>
      <c r="C26" s="74">
        <v>11192</v>
      </c>
      <c r="D26" s="74">
        <v>3464</v>
      </c>
    </row>
  </sheetData>
  <mergeCells count="2">
    <mergeCell ref="A2:D2"/>
    <mergeCell ref="C3:D3"/>
  </mergeCells>
  <printOptions horizontalCentered="1"/>
  <pageMargins left="0.751388888888889" right="0.751388888888889" top="1" bottom="1" header="0.5" footer="0.5"/>
  <pageSetup paperSize="9" scale="88"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Normal="100" workbookViewId="0">
      <selection activeCell="C6" sqref="C6"/>
    </sheetView>
  </sheetViews>
  <sheetFormatPr defaultColWidth="9" defaultRowHeight="14.25" outlineLevelCol="7"/>
  <cols>
    <col min="1" max="1" width="31.75" customWidth="1"/>
    <col min="2" max="3" width="20.625" customWidth="1"/>
    <col min="4" max="4" width="36.75" customWidth="1"/>
    <col min="5" max="6" width="20.625" customWidth="1"/>
    <col min="7" max="7" width="18.25" customWidth="1"/>
    <col min="8" max="8" width="12.5" customWidth="1"/>
  </cols>
  <sheetData>
    <row r="1" customFormat="1" ht="23.1" customHeight="1" spans="1:7">
      <c r="A1" s="3" t="s">
        <v>978</v>
      </c>
      <c r="B1" s="31"/>
      <c r="C1" s="32"/>
      <c r="D1" s="32"/>
      <c r="E1" s="32"/>
      <c r="F1" s="33"/>
      <c r="G1" s="34"/>
    </row>
    <row r="2" customFormat="1" ht="33.95" customHeight="1" spans="1:8">
      <c r="A2" s="35" t="s">
        <v>979</v>
      </c>
      <c r="B2" s="35"/>
      <c r="C2" s="35"/>
      <c r="D2" s="35"/>
      <c r="E2" s="35"/>
      <c r="F2" s="35"/>
      <c r="G2" s="36"/>
      <c r="H2" s="36"/>
    </row>
    <row r="3" customFormat="1" ht="30.95" customHeight="1" spans="1:8">
      <c r="A3" s="37"/>
      <c r="B3" s="38"/>
      <c r="C3" s="37"/>
      <c r="D3" s="37"/>
      <c r="E3" s="37"/>
      <c r="F3" s="37" t="s">
        <v>3</v>
      </c>
      <c r="G3" s="39"/>
      <c r="H3" s="40"/>
    </row>
    <row r="4" customFormat="1" ht="27.95" customHeight="1" spans="1:6">
      <c r="A4" s="41" t="s">
        <v>980</v>
      </c>
      <c r="B4" s="41" t="s">
        <v>936</v>
      </c>
      <c r="C4" s="41" t="s">
        <v>981</v>
      </c>
      <c r="D4" s="41" t="s">
        <v>980</v>
      </c>
      <c r="E4" s="42" t="s">
        <v>936</v>
      </c>
      <c r="F4" s="42" t="s">
        <v>937</v>
      </c>
    </row>
    <row r="5" customFormat="1" ht="27.95" customHeight="1" spans="1:6">
      <c r="A5" s="43" t="s">
        <v>982</v>
      </c>
      <c r="B5" s="41">
        <v>69160</v>
      </c>
      <c r="C5" s="41">
        <f>C6+C7+C8+C9</f>
        <v>62424</v>
      </c>
      <c r="D5" s="43" t="s">
        <v>983</v>
      </c>
      <c r="E5" s="42">
        <v>170433</v>
      </c>
      <c r="F5" s="56">
        <f>F6+F7+F8+F12+F13+F14+F17+F18</f>
        <v>107905</v>
      </c>
    </row>
    <row r="6" customFormat="1" ht="27.95" customHeight="1" spans="1:6">
      <c r="A6" s="57" t="s">
        <v>846</v>
      </c>
      <c r="B6" s="45">
        <v>40000</v>
      </c>
      <c r="C6" s="45">
        <v>26328</v>
      </c>
      <c r="D6" s="46" t="s">
        <v>847</v>
      </c>
      <c r="E6" s="42">
        <v>4</v>
      </c>
      <c r="F6" s="56"/>
    </row>
    <row r="7" customFormat="1" ht="27.95" customHeight="1" spans="1:6">
      <c r="A7" s="48" t="s">
        <v>848</v>
      </c>
      <c r="B7" s="45">
        <v>400</v>
      </c>
      <c r="C7" s="45"/>
      <c r="D7" s="46" t="s">
        <v>849</v>
      </c>
      <c r="E7" s="58">
        <v>8716</v>
      </c>
      <c r="F7" s="56"/>
    </row>
    <row r="8" customFormat="1" ht="27.95" customHeight="1" spans="1:6">
      <c r="A8" s="48" t="s">
        <v>850</v>
      </c>
      <c r="B8" s="45">
        <v>760</v>
      </c>
      <c r="C8" s="45">
        <v>296</v>
      </c>
      <c r="D8" s="46" t="s">
        <v>984</v>
      </c>
      <c r="E8" s="42">
        <v>42892</v>
      </c>
      <c r="F8" s="42">
        <f>F9+F10+F11</f>
        <v>51654</v>
      </c>
    </row>
    <row r="9" customFormat="1" ht="27.95" customHeight="1" spans="1:6">
      <c r="A9" s="47" t="s">
        <v>985</v>
      </c>
      <c r="B9" s="45">
        <v>28000</v>
      </c>
      <c r="C9" s="45">
        <v>35800</v>
      </c>
      <c r="D9" s="48" t="s">
        <v>986</v>
      </c>
      <c r="E9" s="49">
        <v>35438</v>
      </c>
      <c r="F9" s="50">
        <v>46160</v>
      </c>
    </row>
    <row r="10" customFormat="1" ht="27.95" customHeight="1" spans="1:8">
      <c r="A10" s="52"/>
      <c r="B10" s="53"/>
      <c r="C10" s="53"/>
      <c r="D10" s="48" t="s">
        <v>987</v>
      </c>
      <c r="E10" s="49">
        <v>2154</v>
      </c>
      <c r="F10" s="50">
        <v>1623</v>
      </c>
      <c r="H10">
        <v>58352</v>
      </c>
    </row>
    <row r="11" customFormat="1" ht="27.95" customHeight="1" spans="1:8">
      <c r="A11" s="54"/>
      <c r="B11" s="54"/>
      <c r="C11" s="54"/>
      <c r="D11" s="48" t="s">
        <v>988</v>
      </c>
      <c r="E11" s="49">
        <v>5300</v>
      </c>
      <c r="F11" s="50">
        <v>3871</v>
      </c>
      <c r="H11">
        <v>1376</v>
      </c>
    </row>
    <row r="12" customFormat="1" ht="27.95" customHeight="1" spans="1:8">
      <c r="A12" s="55"/>
      <c r="B12" s="53"/>
      <c r="C12" s="53"/>
      <c r="D12" s="46" t="s">
        <v>989</v>
      </c>
      <c r="E12" s="42">
        <v>2800</v>
      </c>
      <c r="F12" s="56">
        <v>3769</v>
      </c>
      <c r="H12">
        <v>59728</v>
      </c>
    </row>
    <row r="13" customFormat="1" ht="27.95" customHeight="1" spans="1:6">
      <c r="A13" s="59"/>
      <c r="B13" s="59"/>
      <c r="C13" s="59"/>
      <c r="D13" s="46" t="s">
        <v>990</v>
      </c>
      <c r="E13" s="42">
        <v>196</v>
      </c>
      <c r="F13" s="56"/>
    </row>
    <row r="14" customFormat="1" ht="27.95" customHeight="1" spans="1:6">
      <c r="A14" s="60" t="s">
        <v>991</v>
      </c>
      <c r="B14" s="41">
        <v>9000</v>
      </c>
      <c r="C14" s="41">
        <f>C15</f>
        <v>6644</v>
      </c>
      <c r="D14" s="46" t="s">
        <v>992</v>
      </c>
      <c r="E14" s="42">
        <v>80280</v>
      </c>
      <c r="F14" s="42">
        <f>F15+F16</f>
        <v>32024</v>
      </c>
    </row>
    <row r="15" customFormat="1" ht="27.95" customHeight="1" spans="1:6">
      <c r="A15" s="54" t="s">
        <v>993</v>
      </c>
      <c r="B15" s="53">
        <v>9000</v>
      </c>
      <c r="C15" s="53">
        <v>6644</v>
      </c>
      <c r="D15" s="61" t="s">
        <v>994</v>
      </c>
      <c r="E15" s="51">
        <v>80000</v>
      </c>
      <c r="F15" s="50">
        <v>31081</v>
      </c>
    </row>
    <row r="16" customFormat="1" ht="27.95" customHeight="1" spans="1:6">
      <c r="A16" s="60" t="s">
        <v>995</v>
      </c>
      <c r="B16" s="53"/>
      <c r="C16" s="53"/>
      <c r="D16" s="61" t="s">
        <v>996</v>
      </c>
      <c r="E16" s="51">
        <v>280</v>
      </c>
      <c r="F16" s="50">
        <v>943</v>
      </c>
    </row>
    <row r="17" customFormat="1" ht="27.95" customHeight="1" spans="1:6">
      <c r="A17" s="62" t="s">
        <v>997</v>
      </c>
      <c r="B17" s="41">
        <v>92330</v>
      </c>
      <c r="C17" s="56">
        <v>21084</v>
      </c>
      <c r="D17" s="46" t="s">
        <v>998</v>
      </c>
      <c r="E17" s="42">
        <v>10245</v>
      </c>
      <c r="F17" s="56">
        <v>6698</v>
      </c>
    </row>
    <row r="18" customFormat="1" ht="27.95" customHeight="1" spans="1:6">
      <c r="A18" s="62"/>
      <c r="B18" s="41"/>
      <c r="C18" s="41"/>
      <c r="D18" s="63" t="s">
        <v>999</v>
      </c>
      <c r="E18" s="42">
        <v>25300</v>
      </c>
      <c r="F18" s="56">
        <v>13760</v>
      </c>
    </row>
    <row r="19" customFormat="1" ht="27.95" customHeight="1" spans="1:6">
      <c r="A19" s="64"/>
      <c r="B19" s="64"/>
      <c r="C19" s="64"/>
      <c r="D19" s="46" t="s">
        <v>1000</v>
      </c>
      <c r="E19" s="42">
        <v>57</v>
      </c>
      <c r="F19" s="56"/>
    </row>
    <row r="20" customFormat="1" ht="27.95" customHeight="1" spans="1:6">
      <c r="A20" s="41" t="s">
        <v>124</v>
      </c>
      <c r="B20" s="41">
        <v>170490</v>
      </c>
      <c r="C20" s="41">
        <f>C5+C14+C17+C16</f>
        <v>90152</v>
      </c>
      <c r="D20" s="41" t="s">
        <v>122</v>
      </c>
      <c r="E20" s="42">
        <v>170490</v>
      </c>
      <c r="F20" s="56">
        <f>F5+F19</f>
        <v>107905</v>
      </c>
    </row>
  </sheetData>
  <mergeCells count="2">
    <mergeCell ref="A2:F2"/>
    <mergeCell ref="G3:H3"/>
  </mergeCells>
  <printOptions horizontalCentered="1"/>
  <pageMargins left="0.751388888888889" right="0.751388888888889" top="0.802777777777778" bottom="0.802777777777778" header="0.5" footer="0.5"/>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view="pageBreakPreview" zoomScaleNormal="100" showWhiteSpace="0" workbookViewId="0">
      <selection activeCell="I16" sqref="I16"/>
    </sheetView>
  </sheetViews>
  <sheetFormatPr defaultColWidth="9" defaultRowHeight="20.1" customHeight="1" outlineLevelCol="4"/>
  <cols>
    <col min="1" max="1" width="22.25" style="76" customWidth="1"/>
    <col min="2" max="2" width="14.875" style="77" customWidth="1"/>
    <col min="3" max="3" width="15.25" style="76" customWidth="1"/>
    <col min="4" max="4" width="15.125" style="78" customWidth="1"/>
    <col min="5" max="5" width="13.5" style="76" customWidth="1"/>
    <col min="6" max="7" width="9" style="76"/>
    <col min="8" max="8" width="11.25" style="76" customWidth="1"/>
    <col min="9" max="9" width="11.875" style="76" customWidth="1"/>
    <col min="10" max="16384" width="9" style="76"/>
  </cols>
  <sheetData>
    <row r="1" ht="22.5" customHeight="1" spans="1:1">
      <c r="A1" s="3" t="s">
        <v>1</v>
      </c>
    </row>
    <row r="2" ht="32.25" customHeight="1" spans="1:5">
      <c r="A2" s="79" t="s">
        <v>2</v>
      </c>
      <c r="B2" s="80"/>
      <c r="C2" s="79"/>
      <c r="D2" s="79"/>
      <c r="E2" s="79"/>
    </row>
    <row r="3" ht="15" customHeight="1" spans="1:5">
      <c r="A3" s="81"/>
      <c r="B3" s="82"/>
      <c r="C3" s="81"/>
      <c r="D3" s="297"/>
      <c r="E3" s="83" t="s">
        <v>3</v>
      </c>
    </row>
    <row r="4" s="75" customFormat="1" ht="21" customHeight="1" spans="1:5">
      <c r="A4" s="84" t="s">
        <v>4</v>
      </c>
      <c r="B4" s="7" t="s">
        <v>5</v>
      </c>
      <c r="C4" s="84" t="s">
        <v>6</v>
      </c>
      <c r="D4" s="85" t="s">
        <v>7</v>
      </c>
      <c r="E4" s="84" t="s">
        <v>8</v>
      </c>
    </row>
    <row r="5" s="75" customFormat="1" ht="21" customHeight="1" spans="1:5">
      <c r="A5" s="86" t="s">
        <v>9</v>
      </c>
      <c r="B5" s="90">
        <v>154785</v>
      </c>
      <c r="C5" s="90">
        <f>C6+C30+C31</f>
        <v>170566</v>
      </c>
      <c r="D5" s="85">
        <v>1.102</v>
      </c>
      <c r="E5" s="84"/>
    </row>
    <row r="6" ht="21" customHeight="1" spans="1:5">
      <c r="A6" s="86" t="s">
        <v>10</v>
      </c>
      <c r="B6" s="90">
        <f>B7+B21</f>
        <v>101900</v>
      </c>
      <c r="C6" s="90">
        <f>C7+C21</f>
        <v>102025</v>
      </c>
      <c r="D6" s="85">
        <f t="shared" ref="D6:D27" si="0">C6/B6</f>
        <v>1.00122669283611</v>
      </c>
      <c r="E6" s="94"/>
    </row>
    <row r="7" ht="21" customHeight="1" spans="1:5">
      <c r="A7" s="86" t="s">
        <v>11</v>
      </c>
      <c r="B7" s="90">
        <f>SUM(B8:B20)</f>
        <v>78504</v>
      </c>
      <c r="C7" s="90">
        <f>SUM(C8:C20)</f>
        <v>80725</v>
      </c>
      <c r="D7" s="85">
        <f t="shared" si="0"/>
        <v>1.02829155202283</v>
      </c>
      <c r="E7" s="94"/>
    </row>
    <row r="8" ht="21" customHeight="1" spans="1:5">
      <c r="A8" s="93" t="s">
        <v>12</v>
      </c>
      <c r="B8" s="94">
        <v>23513</v>
      </c>
      <c r="C8" s="94">
        <v>37430</v>
      </c>
      <c r="D8" s="95">
        <f t="shared" si="0"/>
        <v>1.59188534002467</v>
      </c>
      <c r="E8" s="94"/>
    </row>
    <row r="9" ht="21" customHeight="1" spans="1:5">
      <c r="A9" s="93" t="s">
        <v>13</v>
      </c>
      <c r="B9" s="94">
        <v>3613</v>
      </c>
      <c r="C9" s="94">
        <v>4755</v>
      </c>
      <c r="D9" s="95">
        <f t="shared" si="0"/>
        <v>1.31608081926377</v>
      </c>
      <c r="E9" s="94"/>
    </row>
    <row r="10" ht="21" customHeight="1" spans="1:5">
      <c r="A10" s="93" t="s">
        <v>14</v>
      </c>
      <c r="B10" s="94">
        <v>888</v>
      </c>
      <c r="C10" s="94">
        <v>850</v>
      </c>
      <c r="D10" s="95">
        <f t="shared" si="0"/>
        <v>0.957207207207207</v>
      </c>
      <c r="E10" s="94"/>
    </row>
    <row r="11" ht="21" customHeight="1" spans="1:5">
      <c r="A11" s="93" t="s">
        <v>15</v>
      </c>
      <c r="B11" s="94">
        <v>2930</v>
      </c>
      <c r="C11" s="94">
        <v>570</v>
      </c>
      <c r="D11" s="95">
        <f t="shared" si="0"/>
        <v>0.194539249146758</v>
      </c>
      <c r="E11" s="94"/>
    </row>
    <row r="12" ht="21" customHeight="1" spans="1:5">
      <c r="A12" s="96" t="s">
        <v>16</v>
      </c>
      <c r="B12" s="94">
        <v>3850</v>
      </c>
      <c r="C12" s="94">
        <v>4059</v>
      </c>
      <c r="D12" s="95">
        <f t="shared" si="0"/>
        <v>1.05428571428571</v>
      </c>
      <c r="E12" s="94"/>
    </row>
    <row r="13" ht="21" customHeight="1" spans="1:5">
      <c r="A13" s="96" t="s">
        <v>17</v>
      </c>
      <c r="B13" s="94">
        <v>3581</v>
      </c>
      <c r="C13" s="94">
        <v>3723</v>
      </c>
      <c r="D13" s="95">
        <f t="shared" si="0"/>
        <v>1.03965372800894</v>
      </c>
      <c r="E13" s="94"/>
    </row>
    <row r="14" ht="21" customHeight="1" spans="1:5">
      <c r="A14" s="97" t="s">
        <v>18</v>
      </c>
      <c r="B14" s="94">
        <v>2184</v>
      </c>
      <c r="C14" s="94">
        <v>1545</v>
      </c>
      <c r="D14" s="95">
        <f t="shared" si="0"/>
        <v>0.707417582417582</v>
      </c>
      <c r="E14" s="94"/>
    </row>
    <row r="15" ht="21" customHeight="1" spans="1:5">
      <c r="A15" s="96" t="s">
        <v>19</v>
      </c>
      <c r="B15" s="94">
        <v>2409</v>
      </c>
      <c r="C15" s="94">
        <v>2402</v>
      </c>
      <c r="D15" s="95">
        <f t="shared" si="0"/>
        <v>0.997094229970942</v>
      </c>
      <c r="E15" s="94"/>
    </row>
    <row r="16" ht="21" customHeight="1" spans="1:5">
      <c r="A16" s="96" t="s">
        <v>20</v>
      </c>
      <c r="B16" s="94">
        <v>17554</v>
      </c>
      <c r="C16" s="94">
        <v>9449</v>
      </c>
      <c r="D16" s="95">
        <f t="shared" si="0"/>
        <v>0.538281873077361</v>
      </c>
      <c r="E16" s="94"/>
    </row>
    <row r="17" ht="21" customHeight="1" spans="1:5">
      <c r="A17" s="96" t="s">
        <v>21</v>
      </c>
      <c r="B17" s="94">
        <v>1366</v>
      </c>
      <c r="C17" s="94">
        <v>956</v>
      </c>
      <c r="D17" s="95">
        <f t="shared" si="0"/>
        <v>0.699853587115666</v>
      </c>
      <c r="E17" s="94"/>
    </row>
    <row r="18" ht="21" customHeight="1" spans="1:5">
      <c r="A18" s="96" t="s">
        <v>22</v>
      </c>
      <c r="B18" s="94">
        <v>5103</v>
      </c>
      <c r="C18" s="94">
        <v>7986</v>
      </c>
      <c r="D18" s="95">
        <f t="shared" si="0"/>
        <v>1.56496178718401</v>
      </c>
      <c r="E18" s="94"/>
    </row>
    <row r="19" ht="21" customHeight="1" spans="1:5">
      <c r="A19" s="96" t="s">
        <v>23</v>
      </c>
      <c r="B19" s="94">
        <v>11317</v>
      </c>
      <c r="C19" s="94">
        <v>6858</v>
      </c>
      <c r="D19" s="95">
        <f t="shared" si="0"/>
        <v>0.605990987010692</v>
      </c>
      <c r="E19" s="94"/>
    </row>
    <row r="20" ht="21" customHeight="1" spans="1:5">
      <c r="A20" s="96" t="s">
        <v>24</v>
      </c>
      <c r="B20" s="94">
        <v>196</v>
      </c>
      <c r="C20" s="94">
        <v>142</v>
      </c>
      <c r="D20" s="95">
        <f t="shared" si="0"/>
        <v>0.724489795918367</v>
      </c>
      <c r="E20" s="94"/>
    </row>
    <row r="21" s="75" customFormat="1" ht="21" customHeight="1" spans="1:5">
      <c r="A21" s="98" t="s">
        <v>25</v>
      </c>
      <c r="B21" s="100">
        <v>23396</v>
      </c>
      <c r="C21" s="100">
        <f>C22+C25+C26+C27+C28+C29</f>
        <v>21300</v>
      </c>
      <c r="D21" s="85">
        <f t="shared" si="0"/>
        <v>0.910412036245512</v>
      </c>
      <c r="E21" s="84"/>
    </row>
    <row r="22" ht="21" customHeight="1" spans="1:5">
      <c r="A22" s="96" t="s">
        <v>26</v>
      </c>
      <c r="B22" s="102">
        <v>4860</v>
      </c>
      <c r="C22" s="102">
        <v>6446</v>
      </c>
      <c r="D22" s="95">
        <f t="shared" si="0"/>
        <v>1.32633744855967</v>
      </c>
      <c r="E22" s="94"/>
    </row>
    <row r="23" ht="21" customHeight="1" spans="1:5">
      <c r="A23" s="96" t="s">
        <v>27</v>
      </c>
      <c r="B23" s="102">
        <v>3490</v>
      </c>
      <c r="C23" s="102">
        <v>2394</v>
      </c>
      <c r="D23" s="95">
        <f t="shared" si="0"/>
        <v>0.68595988538682</v>
      </c>
      <c r="E23" s="94"/>
    </row>
    <row r="24" ht="21" customHeight="1" spans="1:5">
      <c r="A24" s="96" t="s">
        <v>28</v>
      </c>
      <c r="B24" s="102">
        <v>1370</v>
      </c>
      <c r="C24" s="102">
        <v>1596</v>
      </c>
      <c r="D24" s="95">
        <f t="shared" si="0"/>
        <v>1.16496350364964</v>
      </c>
      <c r="E24" s="94"/>
    </row>
    <row r="25" ht="21" customHeight="1" spans="1:5">
      <c r="A25" s="96" t="s">
        <v>29</v>
      </c>
      <c r="B25" s="102">
        <v>1642</v>
      </c>
      <c r="C25" s="102">
        <v>1554</v>
      </c>
      <c r="D25" s="95">
        <f t="shared" si="0"/>
        <v>0.946406820950061</v>
      </c>
      <c r="E25" s="94"/>
    </row>
    <row r="26" ht="21" customHeight="1" spans="1:5">
      <c r="A26" s="96" t="s">
        <v>30</v>
      </c>
      <c r="B26" s="102">
        <v>8550</v>
      </c>
      <c r="C26" s="102">
        <v>5021</v>
      </c>
      <c r="D26" s="95">
        <f t="shared" si="0"/>
        <v>0.587251461988304</v>
      </c>
      <c r="E26" s="94"/>
    </row>
    <row r="27" ht="30" customHeight="1" spans="1:5">
      <c r="A27" s="96" t="s">
        <v>31</v>
      </c>
      <c r="B27" s="102">
        <v>7103</v>
      </c>
      <c r="C27" s="102">
        <v>7852</v>
      </c>
      <c r="D27" s="95">
        <f t="shared" si="0"/>
        <v>1.10544840208363</v>
      </c>
      <c r="E27" s="94"/>
    </row>
    <row r="28" ht="21" customHeight="1" spans="1:5">
      <c r="A28" s="96" t="s">
        <v>32</v>
      </c>
      <c r="B28" s="102">
        <v>172</v>
      </c>
      <c r="C28" s="102">
        <v>166</v>
      </c>
      <c r="D28" s="95">
        <f>C27/B27</f>
        <v>1.10544840208363</v>
      </c>
      <c r="E28" s="94"/>
    </row>
    <row r="29" ht="21" customHeight="1" spans="1:5">
      <c r="A29" s="96" t="s">
        <v>33</v>
      </c>
      <c r="B29" s="102">
        <v>1070</v>
      </c>
      <c r="C29" s="102">
        <v>261</v>
      </c>
      <c r="D29" s="95">
        <f>C28/B28</f>
        <v>0.965116279069767</v>
      </c>
      <c r="E29" s="94"/>
    </row>
    <row r="30" ht="21" customHeight="1" spans="1:5">
      <c r="A30" s="105" t="s">
        <v>34</v>
      </c>
      <c r="B30" s="100">
        <v>11860</v>
      </c>
      <c r="C30" s="100">
        <v>11379</v>
      </c>
      <c r="D30" s="85">
        <v>0.959</v>
      </c>
      <c r="E30" s="84"/>
    </row>
    <row r="31" ht="21" customHeight="1" spans="1:5">
      <c r="A31" s="105" t="s">
        <v>35</v>
      </c>
      <c r="B31" s="100">
        <v>41026</v>
      </c>
      <c r="C31" s="100">
        <v>57162</v>
      </c>
      <c r="D31" s="85">
        <v>1.393</v>
      </c>
      <c r="E31" s="84"/>
    </row>
    <row r="32" ht="21" customHeight="1" spans="1:5">
      <c r="A32" s="106" t="s">
        <v>36</v>
      </c>
      <c r="B32" s="298">
        <f>B7/B6</f>
        <v>0.770402355250245</v>
      </c>
      <c r="C32" s="299">
        <f>C7/C6</f>
        <v>0.791227640284244</v>
      </c>
      <c r="D32" s="85"/>
      <c r="E32" s="86"/>
    </row>
    <row r="33" customHeight="1" spans="2:2">
      <c r="B33" s="300"/>
    </row>
  </sheetData>
  <mergeCells count="1">
    <mergeCell ref="A2:E2"/>
  </mergeCells>
  <printOptions horizontalCentered="1"/>
  <pageMargins left="0.747916666666667" right="0.747916666666667" top="0.786805555555556" bottom="0.786805555555556" header="0.511805555555556" footer="0.511805555555556"/>
  <pageSetup paperSize="9" scale="97" orientation="portrait"/>
  <headerFooter alignWithMargins="0" scaleWithDoc="0">
    <oddFooter>&amp;R&amp;P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view="pageBreakPreview" zoomScaleNormal="100" workbookViewId="0">
      <selection activeCell="F14" sqref="F14"/>
    </sheetView>
  </sheetViews>
  <sheetFormatPr defaultColWidth="9" defaultRowHeight="14.25" outlineLevelCol="7"/>
  <cols>
    <col min="1" max="1" width="23.625" customWidth="1"/>
    <col min="2" max="3" width="16.25" customWidth="1"/>
    <col min="4" max="4" width="37" customWidth="1"/>
    <col min="5" max="6" width="17" customWidth="1"/>
    <col min="7" max="7" width="18.25" customWidth="1"/>
    <col min="8" max="8" width="12.5" style="30" customWidth="1"/>
  </cols>
  <sheetData>
    <row r="1" ht="23.1" customHeight="1" spans="1:7">
      <c r="A1" s="3" t="s">
        <v>1001</v>
      </c>
      <c r="B1" s="31"/>
      <c r="C1" s="32"/>
      <c r="D1" s="32"/>
      <c r="E1" s="32"/>
      <c r="F1" s="33"/>
      <c r="G1" s="34"/>
    </row>
    <row r="2" ht="33.95" customHeight="1" spans="1:8">
      <c r="A2" s="35" t="s">
        <v>1002</v>
      </c>
      <c r="B2" s="35"/>
      <c r="C2" s="35"/>
      <c r="D2" s="35"/>
      <c r="E2" s="35"/>
      <c r="F2" s="35"/>
      <c r="G2" s="36"/>
      <c r="H2" s="36"/>
    </row>
    <row r="3" ht="30.95" customHeight="1" spans="1:8">
      <c r="A3" s="37"/>
      <c r="B3" s="38"/>
      <c r="C3" s="37"/>
      <c r="D3" s="37"/>
      <c r="E3" s="37"/>
      <c r="F3" s="37" t="s">
        <v>3</v>
      </c>
      <c r="G3" s="39"/>
      <c r="H3" s="40"/>
    </row>
    <row r="4" ht="35.1" customHeight="1" spans="1:8">
      <c r="A4" s="41" t="s">
        <v>980</v>
      </c>
      <c r="B4" s="41" t="s">
        <v>936</v>
      </c>
      <c r="C4" s="41" t="s">
        <v>981</v>
      </c>
      <c r="D4" s="41" t="s">
        <v>980</v>
      </c>
      <c r="E4" s="42" t="s">
        <v>936</v>
      </c>
      <c r="F4" s="42" t="s">
        <v>937</v>
      </c>
      <c r="H4"/>
    </row>
    <row r="5" ht="35.1" customHeight="1" spans="1:8">
      <c r="A5" s="43" t="s">
        <v>1003</v>
      </c>
      <c r="B5" s="41">
        <f>SUM(B6:B10)</f>
        <v>90000</v>
      </c>
      <c r="C5" s="41">
        <f>SUM(C6:C10)</f>
        <v>17139</v>
      </c>
      <c r="D5" s="43" t="s">
        <v>1004</v>
      </c>
      <c r="E5" s="42">
        <f>E6</f>
        <v>67800</v>
      </c>
      <c r="F5" s="42">
        <f>F6</f>
        <v>16502</v>
      </c>
      <c r="H5"/>
    </row>
    <row r="6" ht="35.1" customHeight="1" spans="1:8">
      <c r="A6" s="44" t="s">
        <v>1005</v>
      </c>
      <c r="B6" s="45">
        <v>90000</v>
      </c>
      <c r="C6" s="45">
        <v>11000</v>
      </c>
      <c r="D6" s="46" t="s">
        <v>1006</v>
      </c>
      <c r="E6" s="42">
        <f>E7+E9+E10</f>
        <v>67800</v>
      </c>
      <c r="F6" s="42">
        <f>F7+F8+F9+F10</f>
        <v>16502</v>
      </c>
      <c r="H6"/>
    </row>
    <row r="7" ht="35.1" customHeight="1" spans="1:8">
      <c r="A7" s="47" t="s">
        <v>1007</v>
      </c>
      <c r="B7" s="45"/>
      <c r="C7" s="45">
        <v>6139</v>
      </c>
      <c r="D7" s="48" t="s">
        <v>1008</v>
      </c>
      <c r="E7" s="49">
        <v>3500</v>
      </c>
      <c r="F7" s="50">
        <v>33</v>
      </c>
      <c r="H7"/>
    </row>
    <row r="8" ht="35.1" customHeight="1" spans="1:8">
      <c r="A8" s="47"/>
      <c r="B8" s="45"/>
      <c r="C8" s="45"/>
      <c r="D8" s="48" t="s">
        <v>1009</v>
      </c>
      <c r="E8" s="49"/>
      <c r="F8" s="50">
        <v>13567</v>
      </c>
      <c r="H8"/>
    </row>
    <row r="9" ht="35.1" customHeight="1" spans="1:8">
      <c r="A9" s="47"/>
      <c r="B9" s="45"/>
      <c r="C9" s="45"/>
      <c r="D9" s="48" t="s">
        <v>1010</v>
      </c>
      <c r="E9" s="51">
        <v>500</v>
      </c>
      <c r="F9" s="42"/>
      <c r="H9"/>
    </row>
    <row r="10" ht="35.1" customHeight="1" spans="1:8">
      <c r="A10" s="47"/>
      <c r="B10" s="45"/>
      <c r="C10" s="45"/>
      <c r="D10" s="48" t="s">
        <v>1011</v>
      </c>
      <c r="E10" s="49">
        <v>63800</v>
      </c>
      <c r="F10" s="50">
        <v>2902</v>
      </c>
      <c r="H10"/>
    </row>
    <row r="11" ht="35.1" customHeight="1" spans="1:8">
      <c r="A11" s="52"/>
      <c r="B11" s="53"/>
      <c r="C11" s="53"/>
      <c r="D11" s="48"/>
      <c r="E11" s="49"/>
      <c r="F11" s="50"/>
      <c r="H11"/>
    </row>
    <row r="12" ht="35.1" hidden="1" customHeight="1" spans="1:8">
      <c r="A12" s="54"/>
      <c r="B12" s="54"/>
      <c r="C12" s="54"/>
      <c r="D12" s="48"/>
      <c r="E12" s="49"/>
      <c r="F12" s="50"/>
      <c r="H12"/>
    </row>
    <row r="13" ht="35.1" customHeight="1" spans="1:8">
      <c r="A13" s="55"/>
      <c r="B13" s="53"/>
      <c r="C13" s="53"/>
      <c r="D13" s="46" t="s">
        <v>880</v>
      </c>
      <c r="E13" s="42">
        <v>22200</v>
      </c>
      <c r="F13" s="56"/>
      <c r="H13"/>
    </row>
    <row r="14" ht="35.1" customHeight="1" spans="1:8">
      <c r="A14" s="41" t="s">
        <v>124</v>
      </c>
      <c r="B14" s="41">
        <f>B5</f>
        <v>90000</v>
      </c>
      <c r="C14" s="41">
        <f>C5</f>
        <v>17139</v>
      </c>
      <c r="D14" s="41" t="s">
        <v>122</v>
      </c>
      <c r="E14" s="42">
        <f>E5+E13</f>
        <v>90000</v>
      </c>
      <c r="F14" s="42">
        <f>F5+F13</f>
        <v>16502</v>
      </c>
      <c r="H14"/>
    </row>
  </sheetData>
  <mergeCells count="2">
    <mergeCell ref="A2:F2"/>
    <mergeCell ref="G3:H3"/>
  </mergeCells>
  <printOptions horizontalCentered="1"/>
  <pageMargins left="0.751388888888889" right="0.751388888888889" top="1" bottom="1" header="0.5" footer="0.5"/>
  <pageSetup paperSize="9" scale="9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view="pageBreakPreview" zoomScaleNormal="100" workbookViewId="0">
      <selection activeCell="A1" sqref="A1"/>
    </sheetView>
  </sheetViews>
  <sheetFormatPr defaultColWidth="8" defaultRowHeight="25.15" customHeight="1" outlineLevelCol="4"/>
  <cols>
    <col min="1" max="1" width="30.75" style="11" customWidth="1"/>
    <col min="2" max="2" width="14.375" style="4" customWidth="1"/>
    <col min="3" max="5" width="25.125" style="4" customWidth="1"/>
    <col min="6" max="16384" width="8" style="1"/>
  </cols>
  <sheetData>
    <row r="1" customHeight="1" spans="1:1">
      <c r="A1" s="3" t="s">
        <v>1012</v>
      </c>
    </row>
    <row r="2" customHeight="1" spans="1:5">
      <c r="A2" s="5" t="s">
        <v>1013</v>
      </c>
      <c r="B2" s="12"/>
      <c r="C2" s="12"/>
      <c r="D2" s="12"/>
      <c r="E2" s="13"/>
    </row>
    <row r="3" customHeight="1" spans="1:5">
      <c r="A3" s="14"/>
      <c r="B3" s="15"/>
      <c r="C3" s="15"/>
      <c r="D3" s="15"/>
      <c r="E3" s="16" t="s">
        <v>3</v>
      </c>
    </row>
    <row r="4" ht="39" customHeight="1" spans="1:5">
      <c r="A4" s="17" t="s">
        <v>1014</v>
      </c>
      <c r="B4" s="18" t="s">
        <v>1015</v>
      </c>
      <c r="C4" s="19" t="s">
        <v>1016</v>
      </c>
      <c r="D4" s="19" t="s">
        <v>1017</v>
      </c>
      <c r="E4" s="20" t="s">
        <v>1018</v>
      </c>
    </row>
    <row r="5" ht="28" customHeight="1" spans="1:5">
      <c r="A5" s="21" t="s">
        <v>1019</v>
      </c>
      <c r="B5" s="19">
        <v>64705</v>
      </c>
      <c r="C5" s="19"/>
      <c r="D5" s="19">
        <v>59005</v>
      </c>
      <c r="E5" s="19">
        <v>5677</v>
      </c>
    </row>
    <row r="6" ht="28" customHeight="1" spans="1:5">
      <c r="A6" s="21" t="s">
        <v>895</v>
      </c>
      <c r="B6" s="22">
        <f>B7+B8+B9+B10+B11</f>
        <v>73719</v>
      </c>
      <c r="C6" s="22">
        <f>C7+C8+C9+C10+C11</f>
        <v>38403</v>
      </c>
      <c r="D6" s="22">
        <f>D7+D8+D9+D10+D11</f>
        <v>12978</v>
      </c>
      <c r="E6" s="22">
        <f>E7+E8+E9+E10+E11</f>
        <v>25425</v>
      </c>
    </row>
    <row r="7" ht="28" customHeight="1" spans="1:5">
      <c r="A7" s="23" t="s">
        <v>1020</v>
      </c>
      <c r="B7" s="24">
        <v>26761</v>
      </c>
      <c r="C7" s="24">
        <f>D7+E7</f>
        <v>15861</v>
      </c>
      <c r="D7" s="24">
        <v>4922</v>
      </c>
      <c r="E7" s="24">
        <v>10939</v>
      </c>
    </row>
    <row r="8" ht="28" customHeight="1" spans="1:5">
      <c r="A8" s="25" t="s">
        <v>1021</v>
      </c>
      <c r="B8" s="24">
        <v>45922</v>
      </c>
      <c r="C8" s="24">
        <f>D8+E8</f>
        <v>15964</v>
      </c>
      <c r="D8" s="24">
        <v>1651</v>
      </c>
      <c r="E8" s="24">
        <v>14313</v>
      </c>
    </row>
    <row r="9" ht="28" customHeight="1" spans="1:5">
      <c r="A9" s="26" t="s">
        <v>1022</v>
      </c>
      <c r="B9" s="24">
        <v>118</v>
      </c>
      <c r="C9" s="24">
        <f>D9+E9</f>
        <v>59.7</v>
      </c>
      <c r="D9" s="24">
        <v>38</v>
      </c>
      <c r="E9" s="24">
        <v>21.7</v>
      </c>
    </row>
    <row r="10" ht="28" customHeight="1" spans="1:5">
      <c r="A10" s="26" t="s">
        <v>1023</v>
      </c>
      <c r="B10" s="24">
        <v>912</v>
      </c>
      <c r="C10" s="24">
        <f>D10+E10</f>
        <v>150</v>
      </c>
      <c r="D10" s="24"/>
      <c r="E10" s="24">
        <v>150</v>
      </c>
    </row>
    <row r="11" ht="28" customHeight="1" spans="1:5">
      <c r="A11" s="26" t="s">
        <v>1024</v>
      </c>
      <c r="B11" s="24">
        <v>6</v>
      </c>
      <c r="C11" s="24">
        <f>D11+E11</f>
        <v>6368.3</v>
      </c>
      <c r="D11" s="24">
        <v>6367</v>
      </c>
      <c r="E11" s="24">
        <v>1.3</v>
      </c>
    </row>
    <row r="12" ht="28" customHeight="1" spans="1:5">
      <c r="A12" s="27" t="s">
        <v>902</v>
      </c>
      <c r="B12" s="22">
        <f>B13+B14+B15</f>
        <v>69050</v>
      </c>
      <c r="C12" s="22">
        <f>C13+C14+C15</f>
        <v>35276</v>
      </c>
      <c r="D12" s="22">
        <f>D13+D14+D15</f>
        <v>10999</v>
      </c>
      <c r="E12" s="22">
        <f>E13+E14+E15</f>
        <v>24277</v>
      </c>
    </row>
    <row r="13" ht="28" customHeight="1" spans="1:5">
      <c r="A13" s="28" t="s">
        <v>1025</v>
      </c>
      <c r="B13" s="24">
        <v>67857</v>
      </c>
      <c r="C13" s="24">
        <f>D13+E13</f>
        <v>34315</v>
      </c>
      <c r="D13" s="24">
        <v>10999</v>
      </c>
      <c r="E13" s="24">
        <v>23316</v>
      </c>
    </row>
    <row r="14" ht="28" customHeight="1" spans="1:5">
      <c r="A14" s="25" t="s">
        <v>1026</v>
      </c>
      <c r="B14" s="24">
        <v>393</v>
      </c>
      <c r="C14" s="24">
        <f>D14+E14</f>
        <v>27</v>
      </c>
      <c r="D14" s="24"/>
      <c r="E14" s="24">
        <v>27</v>
      </c>
    </row>
    <row r="15" ht="28" customHeight="1" spans="1:5">
      <c r="A15" s="26" t="s">
        <v>1027</v>
      </c>
      <c r="B15" s="24">
        <v>800</v>
      </c>
      <c r="C15" s="24">
        <f>D15+E15</f>
        <v>934</v>
      </c>
      <c r="D15" s="24"/>
      <c r="E15" s="24">
        <v>934</v>
      </c>
    </row>
    <row r="16" ht="28" customHeight="1" spans="1:5">
      <c r="A16" s="21" t="s">
        <v>906</v>
      </c>
      <c r="B16" s="22">
        <f>B6-B12</f>
        <v>4669</v>
      </c>
      <c r="C16" s="24">
        <f>D16+E16</f>
        <v>3127</v>
      </c>
      <c r="D16" s="22">
        <f>D6-D12</f>
        <v>1979</v>
      </c>
      <c r="E16" s="22">
        <f>E6-E12</f>
        <v>1148</v>
      </c>
    </row>
    <row r="17" ht="28" customHeight="1" spans="1:5">
      <c r="A17" s="29" t="s">
        <v>1028</v>
      </c>
      <c r="B17" s="22">
        <f>B5+B16</f>
        <v>69374</v>
      </c>
      <c r="C17" s="22">
        <f>B5+C16</f>
        <v>67832</v>
      </c>
      <c r="D17" s="22">
        <f>D5+D16</f>
        <v>60984</v>
      </c>
      <c r="E17" s="22">
        <f>E5+E16</f>
        <v>6825</v>
      </c>
    </row>
  </sheetData>
  <mergeCells count="1">
    <mergeCell ref="A2:E2"/>
  </mergeCells>
  <printOptions horizontalCentered="1"/>
  <pageMargins left="0.751388888888889" right="0.751388888888889" top="1" bottom="0.802777777777778" header="0.5" footer="0.5"/>
  <pageSetup paperSize="9" scale="92"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view="pageBreakPreview" zoomScaleNormal="100" workbookViewId="0">
      <selection activeCell="A7" sqref="$A7:$XFD7"/>
    </sheetView>
  </sheetViews>
  <sheetFormatPr defaultColWidth="9" defaultRowHeight="14.25" outlineLevelRow="5"/>
  <cols>
    <col min="1" max="11" width="11.375" style="2" customWidth="1"/>
    <col min="12" max="16384" width="9" style="2"/>
  </cols>
  <sheetData>
    <row r="1" s="1" customFormat="1" ht="25.15" customHeight="1" spans="1:5">
      <c r="A1" s="3" t="s">
        <v>1029</v>
      </c>
      <c r="B1" s="4"/>
      <c r="C1" s="4"/>
      <c r="D1" s="4"/>
      <c r="E1" s="4"/>
    </row>
    <row r="2" ht="51" customHeight="1" spans="1:11">
      <c r="A2" s="5" t="s">
        <v>1030</v>
      </c>
      <c r="B2" s="5"/>
      <c r="C2" s="5"/>
      <c r="D2" s="5"/>
      <c r="E2" s="5"/>
      <c r="F2" s="5"/>
      <c r="G2" s="5"/>
      <c r="H2" s="5"/>
      <c r="I2" s="5"/>
      <c r="J2" s="5"/>
      <c r="K2" s="5"/>
    </row>
    <row r="3" ht="33" customHeight="1" spans="1:11">
      <c r="A3" s="6"/>
      <c r="B3" s="6"/>
      <c r="C3" s="6"/>
      <c r="D3" s="6"/>
      <c r="E3" s="6"/>
      <c r="F3" s="6"/>
      <c r="G3" s="6"/>
      <c r="H3" s="6"/>
      <c r="I3" s="6"/>
      <c r="J3" s="10" t="s">
        <v>3</v>
      </c>
      <c r="K3" s="10"/>
    </row>
    <row r="4" ht="45" customHeight="1" spans="1:11">
      <c r="A4" s="7" t="s">
        <v>1031</v>
      </c>
      <c r="B4" s="7"/>
      <c r="C4" s="7"/>
      <c r="D4" s="7" t="s">
        <v>1032</v>
      </c>
      <c r="E4" s="7"/>
      <c r="F4" s="7"/>
      <c r="G4" s="7"/>
      <c r="H4" s="7"/>
      <c r="I4" s="7"/>
      <c r="J4" s="7"/>
      <c r="K4" s="7"/>
    </row>
    <row r="5" ht="48" customHeight="1" spans="1:11">
      <c r="A5" s="8" t="s">
        <v>892</v>
      </c>
      <c r="B5" s="8" t="s">
        <v>1033</v>
      </c>
      <c r="C5" s="8" t="s">
        <v>1034</v>
      </c>
      <c r="D5" s="8" t="s">
        <v>892</v>
      </c>
      <c r="E5" s="8" t="s">
        <v>1035</v>
      </c>
      <c r="F5" s="8" t="s">
        <v>1036</v>
      </c>
      <c r="G5" s="8" t="s">
        <v>1037</v>
      </c>
      <c r="H5" s="8" t="s">
        <v>1038</v>
      </c>
      <c r="I5" s="8" t="s">
        <v>1039</v>
      </c>
      <c r="J5" s="8" t="s">
        <v>1040</v>
      </c>
      <c r="K5" s="8" t="s">
        <v>1041</v>
      </c>
    </row>
    <row r="6" ht="50.1" customHeight="1" spans="1:11">
      <c r="A6" s="9">
        <f>B6+C6</f>
        <v>656529</v>
      </c>
      <c r="B6" s="9">
        <v>331515</v>
      </c>
      <c r="C6" s="9">
        <v>325014</v>
      </c>
      <c r="D6" s="9">
        <f>E6+G6</f>
        <v>24900</v>
      </c>
      <c r="E6" s="9">
        <v>16200</v>
      </c>
      <c r="F6" s="9">
        <v>1140</v>
      </c>
      <c r="G6" s="9">
        <v>8700</v>
      </c>
      <c r="H6" s="9"/>
      <c r="I6" s="9"/>
      <c r="J6" s="9"/>
      <c r="K6" s="9"/>
    </row>
  </sheetData>
  <mergeCells count="4">
    <mergeCell ref="A2:K2"/>
    <mergeCell ref="J3:K3"/>
    <mergeCell ref="A4:C4"/>
    <mergeCell ref="D4:K4"/>
  </mergeCells>
  <printOptions horizontalCentered="1"/>
  <pageMargins left="0.751388888888889" right="0.751388888888889" top="1" bottom="1" header="0.5" footer="0.5"/>
  <pageSetup paperSize="9" scale="9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view="pageBreakPreview" zoomScaleNormal="100" showWhiteSpace="0" topLeftCell="A32" workbookViewId="0">
      <selection activeCell="B44" sqref="B44"/>
    </sheetView>
  </sheetViews>
  <sheetFormatPr defaultColWidth="9" defaultRowHeight="12.75" outlineLevelCol="4"/>
  <cols>
    <col min="1" max="1" width="42.625" style="213" customWidth="1"/>
    <col min="2" max="2" width="15.5" style="213" customWidth="1"/>
    <col min="3" max="3" width="42.625" style="213" customWidth="1"/>
    <col min="4" max="4" width="15.25" style="213" customWidth="1"/>
    <col min="5" max="5" width="11.25" style="213" customWidth="1"/>
    <col min="6" max="6" width="11.875" style="213" customWidth="1"/>
    <col min="7" max="16384" width="9" style="213"/>
  </cols>
  <sheetData>
    <row r="1" ht="16.5" customHeight="1" spans="1:1">
      <c r="A1" s="185" t="s">
        <v>37</v>
      </c>
    </row>
    <row r="2" ht="29.25" customHeight="1" spans="1:4">
      <c r="A2" s="287" t="s">
        <v>38</v>
      </c>
      <c r="B2" s="287"/>
      <c r="C2" s="287"/>
      <c r="D2" s="287"/>
    </row>
    <row r="3" ht="18.95" customHeight="1" spans="1:4">
      <c r="A3" s="216"/>
      <c r="B3" s="216"/>
      <c r="D3" s="288" t="s">
        <v>39</v>
      </c>
    </row>
    <row r="4" s="212" customFormat="1" ht="28.7" customHeight="1" spans="1:4">
      <c r="A4" s="190" t="s">
        <v>40</v>
      </c>
      <c r="B4" s="56" t="s">
        <v>41</v>
      </c>
      <c r="C4" s="218" t="s">
        <v>42</v>
      </c>
      <c r="D4" s="56" t="s">
        <v>41</v>
      </c>
    </row>
    <row r="5" ht="28.7" customHeight="1" spans="1:4">
      <c r="A5" s="220" t="s">
        <v>43</v>
      </c>
      <c r="B5" s="289">
        <v>102025</v>
      </c>
      <c r="C5" s="221" t="s">
        <v>44</v>
      </c>
      <c r="D5" s="58">
        <v>539457</v>
      </c>
    </row>
    <row r="6" ht="28.7" customHeight="1" spans="1:4">
      <c r="A6" s="224" t="s">
        <v>45</v>
      </c>
      <c r="B6" s="290">
        <v>405281</v>
      </c>
      <c r="C6" s="128" t="s">
        <v>46</v>
      </c>
      <c r="D6" s="120">
        <v>47366</v>
      </c>
    </row>
    <row r="7" ht="28.7" customHeight="1" spans="1:4">
      <c r="A7" s="224" t="s">
        <v>47</v>
      </c>
      <c r="B7" s="290">
        <v>5824</v>
      </c>
      <c r="C7" s="128" t="s">
        <v>48</v>
      </c>
      <c r="D7" s="120"/>
    </row>
    <row r="8" ht="28.7" customHeight="1" spans="1:4">
      <c r="A8" s="228" t="s">
        <v>49</v>
      </c>
      <c r="B8" s="291">
        <v>1392</v>
      </c>
      <c r="C8" s="128" t="s">
        <v>50</v>
      </c>
      <c r="D8" s="120">
        <v>325</v>
      </c>
    </row>
    <row r="9" ht="28.7" customHeight="1" spans="1:4">
      <c r="A9" s="228" t="s">
        <v>51</v>
      </c>
      <c r="B9" s="291">
        <v>4</v>
      </c>
      <c r="C9" s="128" t="s">
        <v>52</v>
      </c>
      <c r="D9" s="120">
        <v>17057</v>
      </c>
    </row>
    <row r="10" ht="28.7" customHeight="1" spans="1:4">
      <c r="A10" s="228" t="s">
        <v>53</v>
      </c>
      <c r="B10" s="291">
        <v>792</v>
      </c>
      <c r="C10" s="128" t="s">
        <v>54</v>
      </c>
      <c r="D10" s="120">
        <v>86098</v>
      </c>
    </row>
    <row r="11" ht="28.7" customHeight="1" spans="1:4">
      <c r="A11" s="228" t="s">
        <v>55</v>
      </c>
      <c r="B11" s="291">
        <v>1179</v>
      </c>
      <c r="C11" s="128" t="s">
        <v>56</v>
      </c>
      <c r="D11" s="120">
        <v>13132</v>
      </c>
    </row>
    <row r="12" ht="28.7" customHeight="1" spans="1:4">
      <c r="A12" s="233" t="s">
        <v>57</v>
      </c>
      <c r="B12" s="291">
        <v>2457</v>
      </c>
      <c r="C12" s="128" t="s">
        <v>58</v>
      </c>
      <c r="D12" s="120">
        <v>6777</v>
      </c>
    </row>
    <row r="13" ht="28.7" customHeight="1" spans="1:4">
      <c r="A13" s="224" t="s">
        <v>59</v>
      </c>
      <c r="B13" s="290">
        <v>348857</v>
      </c>
      <c r="C13" s="128" t="s">
        <v>60</v>
      </c>
      <c r="D13" s="120">
        <v>85386</v>
      </c>
    </row>
    <row r="14" ht="28.7" customHeight="1" spans="1:4">
      <c r="A14" s="228" t="s">
        <v>61</v>
      </c>
      <c r="B14" s="291">
        <v>2648</v>
      </c>
      <c r="C14" s="128" t="s">
        <v>62</v>
      </c>
      <c r="D14" s="120">
        <v>82392</v>
      </c>
    </row>
    <row r="15" ht="28.7" customHeight="1" spans="1:4">
      <c r="A15" s="228" t="s">
        <v>63</v>
      </c>
      <c r="B15" s="291">
        <v>83541</v>
      </c>
      <c r="C15" s="128" t="s">
        <v>64</v>
      </c>
      <c r="D15" s="120">
        <v>10789</v>
      </c>
    </row>
    <row r="16" ht="28.7" customHeight="1" spans="1:4">
      <c r="A16" s="228" t="s">
        <v>65</v>
      </c>
      <c r="B16" s="291">
        <v>30562</v>
      </c>
      <c r="C16" s="128" t="s">
        <v>66</v>
      </c>
      <c r="D16" s="120">
        <v>42701</v>
      </c>
    </row>
    <row r="17" ht="28.7" customHeight="1" spans="1:4">
      <c r="A17" s="228" t="s">
        <v>67</v>
      </c>
      <c r="B17" s="291">
        <v>8922</v>
      </c>
      <c r="C17" s="128" t="s">
        <v>68</v>
      </c>
      <c r="D17" s="120">
        <v>89505</v>
      </c>
    </row>
    <row r="18" ht="28.7" customHeight="1" spans="1:4">
      <c r="A18" s="228" t="s">
        <v>69</v>
      </c>
      <c r="B18" s="247"/>
      <c r="C18" s="128" t="s">
        <v>70</v>
      </c>
      <c r="D18" s="120">
        <v>10412</v>
      </c>
    </row>
    <row r="19" ht="28.7" customHeight="1" spans="1:4">
      <c r="A19" s="228" t="s">
        <v>71</v>
      </c>
      <c r="B19" s="291">
        <v>235</v>
      </c>
      <c r="C19" s="128" t="s">
        <v>72</v>
      </c>
      <c r="D19" s="120">
        <v>2467</v>
      </c>
    </row>
    <row r="20" ht="28.7" customHeight="1" spans="1:4">
      <c r="A20" s="292" t="s">
        <v>73</v>
      </c>
      <c r="B20" s="291">
        <v>6104</v>
      </c>
      <c r="C20" s="128" t="s">
        <v>74</v>
      </c>
      <c r="D20" s="120">
        <v>3619</v>
      </c>
    </row>
    <row r="21" ht="28.7" customHeight="1" spans="1:4">
      <c r="A21" s="292" t="s">
        <v>75</v>
      </c>
      <c r="B21" s="291">
        <v>8181</v>
      </c>
      <c r="C21" s="128" t="s">
        <v>76</v>
      </c>
      <c r="D21" s="120">
        <v>340</v>
      </c>
    </row>
    <row r="22" ht="28.7" customHeight="1" spans="1:4">
      <c r="A22" s="293" t="s">
        <v>77</v>
      </c>
      <c r="B22" s="291">
        <v>17583</v>
      </c>
      <c r="C22" s="128" t="s">
        <v>78</v>
      </c>
      <c r="D22" s="120"/>
    </row>
    <row r="23" ht="28.7" customHeight="1" spans="1:4">
      <c r="A23" s="293" t="s">
        <v>79</v>
      </c>
      <c r="B23" s="291">
        <v>2957</v>
      </c>
      <c r="C23" s="128" t="s">
        <v>80</v>
      </c>
      <c r="D23" s="120">
        <v>8327</v>
      </c>
    </row>
    <row r="24" ht="28.7" customHeight="1" spans="1:4">
      <c r="A24" s="293" t="s">
        <v>81</v>
      </c>
      <c r="B24" s="291">
        <v>0</v>
      </c>
      <c r="C24" s="128" t="s">
        <v>82</v>
      </c>
      <c r="D24" s="120">
        <v>16623</v>
      </c>
    </row>
    <row r="25" ht="28.7" customHeight="1" spans="1:4">
      <c r="A25" s="293" t="s">
        <v>83</v>
      </c>
      <c r="B25" s="291">
        <v>6305</v>
      </c>
      <c r="C25" s="128" t="s">
        <v>84</v>
      </c>
      <c r="D25" s="120">
        <v>2952</v>
      </c>
    </row>
    <row r="26" ht="28.7" customHeight="1" spans="1:4">
      <c r="A26" s="228" t="s">
        <v>85</v>
      </c>
      <c r="B26" s="291">
        <v>1203</v>
      </c>
      <c r="C26" s="128" t="s">
        <v>86</v>
      </c>
      <c r="D26" s="120">
        <v>3910</v>
      </c>
    </row>
    <row r="27" ht="28.7" customHeight="1" spans="1:4">
      <c r="A27" s="294" t="s">
        <v>87</v>
      </c>
      <c r="B27" s="291">
        <v>17118</v>
      </c>
      <c r="C27" s="128" t="s">
        <v>88</v>
      </c>
      <c r="D27" s="120"/>
    </row>
    <row r="28" ht="28.7" customHeight="1" spans="1:4">
      <c r="A28" s="294" t="s">
        <v>89</v>
      </c>
      <c r="B28" s="291">
        <v>50</v>
      </c>
      <c r="C28" s="245" t="s">
        <v>90</v>
      </c>
      <c r="D28" s="120">
        <v>35</v>
      </c>
    </row>
    <row r="29" ht="28.7" customHeight="1" spans="1:4">
      <c r="A29" s="294" t="s">
        <v>91</v>
      </c>
      <c r="B29" s="291">
        <v>872</v>
      </c>
      <c r="C29" s="222" t="s">
        <v>92</v>
      </c>
      <c r="D29" s="120">
        <v>9244</v>
      </c>
    </row>
    <row r="30" ht="28.7" customHeight="1" spans="1:4">
      <c r="A30" s="294" t="s">
        <v>93</v>
      </c>
      <c r="B30" s="291">
        <v>33807</v>
      </c>
      <c r="C30" s="231" t="s">
        <v>94</v>
      </c>
      <c r="D30" s="127">
        <f>SUM(D31:D34)</f>
        <v>9876</v>
      </c>
    </row>
    <row r="31" ht="28.7" customHeight="1" spans="1:4">
      <c r="A31" s="294" t="s">
        <v>95</v>
      </c>
      <c r="B31" s="291">
        <v>9370</v>
      </c>
      <c r="C31" s="232" t="s">
        <v>96</v>
      </c>
      <c r="D31" s="236"/>
    </row>
    <row r="32" ht="28.7" customHeight="1" spans="1:4">
      <c r="A32" s="294" t="s">
        <v>97</v>
      </c>
      <c r="B32" s="291">
        <v>101</v>
      </c>
      <c r="C32" s="232" t="s">
        <v>98</v>
      </c>
      <c r="D32" s="236"/>
    </row>
    <row r="33" ht="28.7" customHeight="1" spans="1:4">
      <c r="A33" s="294" t="s">
        <v>99</v>
      </c>
      <c r="B33" s="291">
        <v>55308</v>
      </c>
      <c r="C33" s="232" t="s">
        <v>100</v>
      </c>
      <c r="D33" s="236"/>
    </row>
    <row r="34" ht="28.7" customHeight="1" spans="1:4">
      <c r="A34" s="294" t="s">
        <v>101</v>
      </c>
      <c r="B34" s="291">
        <v>5884</v>
      </c>
      <c r="C34" s="232" t="s">
        <v>102</v>
      </c>
      <c r="D34" s="236">
        <v>9876</v>
      </c>
    </row>
    <row r="35" ht="28.7" customHeight="1" spans="1:4">
      <c r="A35" s="294" t="s">
        <v>103</v>
      </c>
      <c r="B35" s="291">
        <v>7221</v>
      </c>
      <c r="C35" s="235" t="s">
        <v>104</v>
      </c>
      <c r="D35" s="253"/>
    </row>
    <row r="36" ht="28.7" customHeight="1" spans="1:4">
      <c r="A36" s="294" t="s">
        <v>105</v>
      </c>
      <c r="B36" s="291">
        <v>1115</v>
      </c>
      <c r="C36" s="235" t="s">
        <v>106</v>
      </c>
      <c r="D36" s="253">
        <v>30131</v>
      </c>
    </row>
    <row r="37" ht="28.7" customHeight="1" spans="1:4">
      <c r="A37" s="294" t="s">
        <v>107</v>
      </c>
      <c r="B37" s="291">
        <v>895</v>
      </c>
      <c r="C37" s="235" t="s">
        <v>108</v>
      </c>
      <c r="D37" s="253">
        <v>124</v>
      </c>
    </row>
    <row r="38" ht="28.7" customHeight="1" spans="1:4">
      <c r="A38" s="294" t="s">
        <v>109</v>
      </c>
      <c r="B38" s="291">
        <v>2892</v>
      </c>
      <c r="C38" s="235"/>
      <c r="D38" s="253"/>
    </row>
    <row r="39" ht="28.7" customHeight="1" spans="1:4">
      <c r="A39" s="294" t="s">
        <v>110</v>
      </c>
      <c r="B39" s="291">
        <v>403</v>
      </c>
      <c r="C39" s="235"/>
      <c r="D39" s="253"/>
    </row>
    <row r="40" ht="28.7" customHeight="1" spans="1:4">
      <c r="A40" s="294" t="s">
        <v>111</v>
      </c>
      <c r="B40" s="247"/>
      <c r="C40" s="235"/>
      <c r="D40" s="253"/>
    </row>
    <row r="41" ht="28.7" customHeight="1" spans="1:4">
      <c r="A41" s="294" t="s">
        <v>112</v>
      </c>
      <c r="B41" s="291">
        <v>45580</v>
      </c>
      <c r="C41" s="246"/>
      <c r="D41" s="239"/>
    </row>
    <row r="42" ht="28.7" customHeight="1" spans="1:4">
      <c r="A42" s="235" t="s">
        <v>113</v>
      </c>
      <c r="B42" s="290">
        <v>50600</v>
      </c>
      <c r="C42" s="246"/>
      <c r="D42" s="239"/>
    </row>
    <row r="43" ht="28.7" customHeight="1" spans="1:4">
      <c r="A43" s="241" t="s">
        <v>114</v>
      </c>
      <c r="B43" s="290">
        <v>63130</v>
      </c>
      <c r="C43" s="239"/>
      <c r="D43" s="239"/>
    </row>
    <row r="44" ht="28.7" customHeight="1" spans="1:4">
      <c r="A44" s="181" t="s">
        <v>115</v>
      </c>
      <c r="B44" s="291">
        <v>30130</v>
      </c>
      <c r="C44" s="239"/>
      <c r="D44" s="239"/>
    </row>
    <row r="45" ht="28.7" customHeight="1" spans="1:4">
      <c r="A45" s="232" t="s">
        <v>116</v>
      </c>
      <c r="B45" s="174">
        <v>33000</v>
      </c>
      <c r="C45" s="239"/>
      <c r="D45" s="239"/>
    </row>
    <row r="46" ht="28.7" customHeight="1" spans="1:4">
      <c r="A46" s="232" t="s">
        <v>117</v>
      </c>
      <c r="B46" s="174"/>
      <c r="C46" s="239"/>
      <c r="D46" s="239"/>
    </row>
    <row r="47" ht="28.7" customHeight="1" spans="1:4">
      <c r="A47" s="241" t="s">
        <v>118</v>
      </c>
      <c r="B47" s="169">
        <v>16744</v>
      </c>
      <c r="C47" s="239"/>
      <c r="D47" s="239"/>
    </row>
    <row r="48" ht="28.7" customHeight="1" spans="1:4">
      <c r="A48" s="241" t="s">
        <v>119</v>
      </c>
      <c r="B48" s="169"/>
      <c r="C48" s="239"/>
      <c r="D48" s="239"/>
    </row>
    <row r="49" ht="28.7" customHeight="1" spans="1:4">
      <c r="A49" s="241" t="s">
        <v>120</v>
      </c>
      <c r="B49" s="169">
        <v>30000</v>
      </c>
      <c r="C49" s="239"/>
      <c r="D49" s="239"/>
    </row>
    <row r="50" ht="28.7" customHeight="1" spans="1:4">
      <c r="A50" s="181" t="s">
        <v>121</v>
      </c>
      <c r="B50" s="174">
        <v>10000</v>
      </c>
      <c r="C50" s="250" t="s">
        <v>122</v>
      </c>
      <c r="D50" s="252">
        <f>D36+D35+D30+D5+D37</f>
        <v>579588</v>
      </c>
    </row>
    <row r="51" ht="28.7" customHeight="1" spans="1:4">
      <c r="A51" s="181" t="s">
        <v>123</v>
      </c>
      <c r="B51" s="174">
        <v>20000</v>
      </c>
      <c r="C51" s="250"/>
      <c r="D51" s="252"/>
    </row>
    <row r="52" ht="28.7" customHeight="1" spans="1:5">
      <c r="A52" s="253" t="s">
        <v>124</v>
      </c>
      <c r="B52" s="169">
        <f>B49+B48+B47+B43+B6+B5</f>
        <v>617180</v>
      </c>
      <c r="C52" s="254" t="s">
        <v>125</v>
      </c>
      <c r="D52" s="58">
        <f>SUM(B52-D50)</f>
        <v>37592</v>
      </c>
      <c r="E52" s="295"/>
    </row>
    <row r="53" ht="28.35" customHeight="1"/>
    <row r="54" ht="28.35" customHeight="1"/>
    <row r="55" ht="15" spans="1:4">
      <c r="A55" s="255"/>
      <c r="B55" s="255"/>
      <c r="C55" s="255"/>
      <c r="D55" s="255"/>
    </row>
    <row r="56" ht="15" spans="1:4">
      <c r="A56" s="255"/>
      <c r="B56" s="296"/>
      <c r="C56" s="255"/>
      <c r="D56" s="255"/>
    </row>
  </sheetData>
  <mergeCells count="1">
    <mergeCell ref="A2:D2"/>
  </mergeCells>
  <conditionalFormatting sqref="B41">
    <cfRule type="cellIs" dxfId="0" priority="1" stopIfTrue="1" operator="equal">
      <formula>0</formula>
    </cfRule>
  </conditionalFormatting>
  <conditionalFormatting sqref="B6:B17 A6:A41 B19:B39">
    <cfRule type="cellIs" dxfId="1" priority="7" stopIfTrue="1" operator="equal">
      <formula>0</formula>
    </cfRule>
  </conditionalFormatting>
  <conditionalFormatting sqref="B6:B17 B42:B44 B19:B39">
    <cfRule type="cellIs" dxfId="0" priority="2" stopIfTrue="1" operator="equal">
      <formula>0</formula>
    </cfRule>
  </conditionalFormatting>
  <printOptions horizontalCentered="1"/>
  <pageMargins left="0.748031496062992" right="0.748031496062992" top="0.984251968503937" bottom="0.984251968503937" header="0.511811023622047" footer="0.511811023622047"/>
  <pageSetup paperSize="9" orientation="landscape"/>
  <headerFooter alignWithMargins="0" scaleWithDoc="0">
    <oddFooter>&amp;R&amp;P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69"/>
  <sheetViews>
    <sheetView view="pageBreakPreview" zoomScaleNormal="100" workbookViewId="0">
      <selection activeCell="F7" sqref="F7"/>
    </sheetView>
  </sheetViews>
  <sheetFormatPr defaultColWidth="9" defaultRowHeight="14.25" outlineLevelCol="2"/>
  <cols>
    <col min="1" max="1" width="12" style="270" customWidth="1"/>
    <col min="2" max="2" width="34.125" style="270" customWidth="1"/>
    <col min="3" max="3" width="26.25" style="272" customWidth="1"/>
    <col min="4" max="16384" width="9" style="270"/>
  </cols>
  <sheetData>
    <row r="1" ht="21.75" customHeight="1" spans="1:1">
      <c r="A1" s="273" t="s">
        <v>126</v>
      </c>
    </row>
    <row r="2" ht="33.75" customHeight="1" spans="1:3">
      <c r="A2" s="274" t="s">
        <v>127</v>
      </c>
      <c r="B2" s="274"/>
      <c r="C2" s="275"/>
    </row>
    <row r="3" ht="26.25" customHeight="1" spans="3:3">
      <c r="C3" s="282" t="s">
        <v>128</v>
      </c>
    </row>
    <row r="4" ht="26.1" customHeight="1" spans="1:3">
      <c r="A4" s="276" t="s">
        <v>129</v>
      </c>
      <c r="B4" s="276" t="s">
        <v>130</v>
      </c>
      <c r="C4" s="283" t="s">
        <v>131</v>
      </c>
    </row>
    <row r="5" ht="26.1" customHeight="1" spans="1:3">
      <c r="A5" s="281"/>
      <c r="B5" s="276" t="s">
        <v>132</v>
      </c>
      <c r="C5" s="283">
        <v>539457</v>
      </c>
    </row>
    <row r="6" ht="26.1" customHeight="1" spans="1:3">
      <c r="A6" s="281">
        <v>201</v>
      </c>
      <c r="B6" s="280" t="s">
        <v>133</v>
      </c>
      <c r="C6" s="284">
        <v>47366</v>
      </c>
    </row>
    <row r="7" ht="26.1" customHeight="1" spans="1:3">
      <c r="A7" s="281">
        <v>20101</v>
      </c>
      <c r="B7" s="280" t="s">
        <v>134</v>
      </c>
      <c r="C7" s="284">
        <v>1227</v>
      </c>
    </row>
    <row r="8" ht="26.1" customHeight="1" spans="1:3">
      <c r="A8" s="281">
        <v>2010101</v>
      </c>
      <c r="B8" s="281" t="s">
        <v>135</v>
      </c>
      <c r="C8" s="284">
        <v>778</v>
      </c>
    </row>
    <row r="9" ht="26.1" customHeight="1" spans="1:3">
      <c r="A9" s="281">
        <v>2010102</v>
      </c>
      <c r="B9" s="281" t="s">
        <v>136</v>
      </c>
      <c r="C9" s="284">
        <v>50</v>
      </c>
    </row>
    <row r="10" ht="26.1" customHeight="1" spans="1:3">
      <c r="A10" s="281">
        <v>2010103</v>
      </c>
      <c r="B10" s="281" t="s">
        <v>137</v>
      </c>
      <c r="C10" s="284">
        <v>5</v>
      </c>
    </row>
    <row r="11" ht="26.1" customHeight="1" spans="1:3">
      <c r="A11" s="281">
        <v>2010104</v>
      </c>
      <c r="B11" s="281" t="s">
        <v>138</v>
      </c>
      <c r="C11" s="284">
        <v>56</v>
      </c>
    </row>
    <row r="12" ht="26.1" customHeight="1" spans="1:3">
      <c r="A12" s="281">
        <v>2010105</v>
      </c>
      <c r="B12" s="281" t="s">
        <v>139</v>
      </c>
      <c r="C12" s="284">
        <v>68</v>
      </c>
    </row>
    <row r="13" ht="26.1" customHeight="1" spans="1:3">
      <c r="A13" s="281">
        <v>2010106</v>
      </c>
      <c r="B13" s="281" t="s">
        <v>140</v>
      </c>
      <c r="C13" s="284">
        <v>10</v>
      </c>
    </row>
    <row r="14" ht="26.1" customHeight="1" spans="1:3">
      <c r="A14" s="281">
        <v>2010107</v>
      </c>
      <c r="B14" s="281" t="s">
        <v>141</v>
      </c>
      <c r="C14" s="284">
        <v>54</v>
      </c>
    </row>
    <row r="15" ht="26.1" customHeight="1" spans="1:3">
      <c r="A15" s="281">
        <v>2010108</v>
      </c>
      <c r="B15" s="281" t="s">
        <v>142</v>
      </c>
      <c r="C15" s="284">
        <v>66</v>
      </c>
    </row>
    <row r="16" ht="26.1" customHeight="1" spans="1:3">
      <c r="A16" s="281">
        <v>2010199</v>
      </c>
      <c r="B16" s="281" t="s">
        <v>143</v>
      </c>
      <c r="C16" s="284">
        <v>140</v>
      </c>
    </row>
    <row r="17" ht="26.1" customHeight="1" spans="1:3">
      <c r="A17" s="281">
        <v>20102</v>
      </c>
      <c r="B17" s="280" t="s">
        <v>144</v>
      </c>
      <c r="C17" s="284">
        <v>676</v>
      </c>
    </row>
    <row r="18" ht="26.1" customHeight="1" spans="1:3">
      <c r="A18" s="281">
        <v>2010201</v>
      </c>
      <c r="B18" s="281" t="s">
        <v>135</v>
      </c>
      <c r="C18" s="284">
        <v>358</v>
      </c>
    </row>
    <row r="19" ht="26.1" customHeight="1" spans="1:3">
      <c r="A19" s="281">
        <v>2010202</v>
      </c>
      <c r="B19" s="281" t="s">
        <v>136</v>
      </c>
      <c r="C19" s="284">
        <v>48</v>
      </c>
    </row>
    <row r="20" ht="26.1" customHeight="1" spans="1:3">
      <c r="A20" s="281">
        <v>2010204</v>
      </c>
      <c r="B20" s="281" t="s">
        <v>145</v>
      </c>
      <c r="C20" s="284">
        <v>92</v>
      </c>
    </row>
    <row r="21" ht="26.1" customHeight="1" spans="1:3">
      <c r="A21" s="281">
        <v>2010206</v>
      </c>
      <c r="B21" s="281" t="s">
        <v>146</v>
      </c>
      <c r="C21" s="284">
        <v>22</v>
      </c>
    </row>
    <row r="22" ht="26.1" customHeight="1" spans="1:3">
      <c r="A22" s="281">
        <v>2010299</v>
      </c>
      <c r="B22" s="281" t="s">
        <v>147</v>
      </c>
      <c r="C22" s="284">
        <v>156</v>
      </c>
    </row>
    <row r="23" ht="26.1" customHeight="1" spans="1:3">
      <c r="A23" s="281">
        <v>20103</v>
      </c>
      <c r="B23" s="280" t="s">
        <v>148</v>
      </c>
      <c r="C23" s="284">
        <v>23674</v>
      </c>
    </row>
    <row r="24" ht="26.1" customHeight="1" spans="1:3">
      <c r="A24" s="281">
        <v>2010301</v>
      </c>
      <c r="B24" s="281" t="s">
        <v>135</v>
      </c>
      <c r="C24" s="284">
        <v>18450</v>
      </c>
    </row>
    <row r="25" ht="26.1" customHeight="1" spans="1:3">
      <c r="A25" s="281">
        <v>2010302</v>
      </c>
      <c r="B25" s="281" t="s">
        <v>136</v>
      </c>
      <c r="C25" s="284">
        <v>1035</v>
      </c>
    </row>
    <row r="26" ht="26.1" customHeight="1" spans="1:3">
      <c r="A26" s="281">
        <v>2010303</v>
      </c>
      <c r="B26" s="281" t="s">
        <v>137</v>
      </c>
      <c r="C26" s="284">
        <v>78</v>
      </c>
    </row>
    <row r="27" ht="26.1" customHeight="1" spans="1:3">
      <c r="A27" s="281">
        <v>2010305</v>
      </c>
      <c r="B27" s="281" t="s">
        <v>149</v>
      </c>
      <c r="C27" s="284">
        <v>666</v>
      </c>
    </row>
    <row r="28" ht="26.1" customHeight="1" spans="1:3">
      <c r="A28" s="281">
        <v>2010306</v>
      </c>
      <c r="B28" s="281" t="s">
        <v>150</v>
      </c>
      <c r="C28" s="284">
        <v>934</v>
      </c>
    </row>
    <row r="29" ht="26.1" customHeight="1" spans="1:3">
      <c r="A29" s="281">
        <v>2010308</v>
      </c>
      <c r="B29" s="281" t="s">
        <v>151</v>
      </c>
      <c r="C29" s="284">
        <v>415</v>
      </c>
    </row>
    <row r="30" ht="26.1" customHeight="1" spans="1:3">
      <c r="A30" s="281">
        <v>2010399</v>
      </c>
      <c r="B30" s="281" t="s">
        <v>152</v>
      </c>
      <c r="C30" s="284">
        <v>2096</v>
      </c>
    </row>
    <row r="31" ht="26.1" customHeight="1" spans="1:3">
      <c r="A31" s="281">
        <v>20104</v>
      </c>
      <c r="B31" s="280" t="s">
        <v>153</v>
      </c>
      <c r="C31" s="284">
        <v>1950</v>
      </c>
    </row>
    <row r="32" ht="26.1" customHeight="1" spans="1:3">
      <c r="A32" s="281">
        <v>2010401</v>
      </c>
      <c r="B32" s="281" t="s">
        <v>135</v>
      </c>
      <c r="C32" s="284">
        <v>879</v>
      </c>
    </row>
    <row r="33" ht="26.1" customHeight="1" spans="1:3">
      <c r="A33" s="281">
        <v>2010406</v>
      </c>
      <c r="B33" s="281" t="s">
        <v>154</v>
      </c>
      <c r="C33" s="284">
        <v>10</v>
      </c>
    </row>
    <row r="34" ht="26.1" customHeight="1" spans="1:3">
      <c r="A34" s="281">
        <v>2010408</v>
      </c>
      <c r="B34" s="281" t="s">
        <v>155</v>
      </c>
      <c r="C34" s="284">
        <v>3</v>
      </c>
    </row>
    <row r="35" ht="26.1" customHeight="1" spans="1:3">
      <c r="A35" s="281">
        <v>2010499</v>
      </c>
      <c r="B35" s="281" t="s">
        <v>156</v>
      </c>
      <c r="C35" s="284">
        <v>1058</v>
      </c>
    </row>
    <row r="36" ht="26.1" customHeight="1" spans="1:3">
      <c r="A36" s="281">
        <v>20105</v>
      </c>
      <c r="B36" s="280" t="s">
        <v>157</v>
      </c>
      <c r="C36" s="284">
        <v>873</v>
      </c>
    </row>
    <row r="37" ht="26.1" customHeight="1" spans="1:3">
      <c r="A37" s="281">
        <v>2010501</v>
      </c>
      <c r="B37" s="281" t="s">
        <v>135</v>
      </c>
      <c r="C37" s="284">
        <v>189</v>
      </c>
    </row>
    <row r="38" ht="26.1" customHeight="1" spans="1:3">
      <c r="A38" s="281">
        <v>2010502</v>
      </c>
      <c r="B38" s="281" t="s">
        <v>136</v>
      </c>
      <c r="C38" s="284">
        <v>19</v>
      </c>
    </row>
    <row r="39" ht="26.1" customHeight="1" spans="1:3">
      <c r="A39" s="281">
        <v>2010504</v>
      </c>
      <c r="B39" s="281" t="s">
        <v>158</v>
      </c>
      <c r="C39" s="284">
        <v>5</v>
      </c>
    </row>
    <row r="40" ht="26.1" customHeight="1" spans="1:3">
      <c r="A40" s="281">
        <v>2010505</v>
      </c>
      <c r="B40" s="281" t="s">
        <v>159</v>
      </c>
      <c r="C40" s="284">
        <v>297</v>
      </c>
    </row>
    <row r="41" ht="26.1" customHeight="1" spans="1:3">
      <c r="A41" s="281">
        <v>2010506</v>
      </c>
      <c r="B41" s="281" t="s">
        <v>160</v>
      </c>
      <c r="C41" s="284">
        <v>34</v>
      </c>
    </row>
    <row r="42" ht="26.1" customHeight="1" spans="1:3">
      <c r="A42" s="281">
        <v>2010507</v>
      </c>
      <c r="B42" s="281" t="s">
        <v>161</v>
      </c>
      <c r="C42" s="284">
        <v>213</v>
      </c>
    </row>
    <row r="43" ht="26.1" customHeight="1" spans="1:3">
      <c r="A43" s="281">
        <v>2010508</v>
      </c>
      <c r="B43" s="281" t="s">
        <v>162</v>
      </c>
      <c r="C43" s="284">
        <v>79</v>
      </c>
    </row>
    <row r="44" ht="26.1" customHeight="1" spans="1:3">
      <c r="A44" s="281">
        <v>2010599</v>
      </c>
      <c r="B44" s="281" t="s">
        <v>163</v>
      </c>
      <c r="C44" s="284">
        <v>37</v>
      </c>
    </row>
    <row r="45" ht="26.1" customHeight="1" spans="1:3">
      <c r="A45" s="281">
        <v>20106</v>
      </c>
      <c r="B45" s="280" t="s">
        <v>164</v>
      </c>
      <c r="C45" s="284">
        <v>1718</v>
      </c>
    </row>
    <row r="46" ht="26.1" customHeight="1" spans="1:3">
      <c r="A46" s="281">
        <v>2010601</v>
      </c>
      <c r="B46" s="281" t="s">
        <v>135</v>
      </c>
      <c r="C46" s="284">
        <v>1187</v>
      </c>
    </row>
    <row r="47" ht="26.1" customHeight="1" spans="1:3">
      <c r="A47" s="281">
        <v>2010602</v>
      </c>
      <c r="B47" s="281" t="s">
        <v>136</v>
      </c>
      <c r="C47" s="284">
        <v>138</v>
      </c>
    </row>
    <row r="48" ht="26.1" customHeight="1" spans="1:3">
      <c r="A48" s="281">
        <v>2010605</v>
      </c>
      <c r="B48" s="281" t="s">
        <v>165</v>
      </c>
      <c r="C48" s="284">
        <v>29</v>
      </c>
    </row>
    <row r="49" ht="26.1" customHeight="1" spans="1:3">
      <c r="A49" s="281">
        <v>2010606</v>
      </c>
      <c r="B49" s="281" t="s">
        <v>166</v>
      </c>
      <c r="C49" s="284">
        <v>4</v>
      </c>
    </row>
    <row r="50" ht="26.1" customHeight="1" spans="1:3">
      <c r="A50" s="281">
        <v>2010607</v>
      </c>
      <c r="B50" s="281" t="s">
        <v>167</v>
      </c>
      <c r="C50" s="284">
        <v>131</v>
      </c>
    </row>
    <row r="51" ht="26.1" customHeight="1" spans="1:3">
      <c r="A51" s="281">
        <v>2010699</v>
      </c>
      <c r="B51" s="281" t="s">
        <v>168</v>
      </c>
      <c r="C51" s="284">
        <v>229</v>
      </c>
    </row>
    <row r="52" ht="26.1" customHeight="1" spans="1:3">
      <c r="A52" s="281">
        <v>20107</v>
      </c>
      <c r="B52" s="280" t="s">
        <v>169</v>
      </c>
      <c r="C52" s="284">
        <v>3482</v>
      </c>
    </row>
    <row r="53" ht="26.1" customHeight="1" spans="1:3">
      <c r="A53" s="281">
        <v>2010710</v>
      </c>
      <c r="B53" s="281" t="s">
        <v>170</v>
      </c>
      <c r="C53" s="284">
        <v>3482</v>
      </c>
    </row>
    <row r="54" ht="26.1" customHeight="1" spans="1:3">
      <c r="A54" s="281">
        <v>20108</v>
      </c>
      <c r="B54" s="280" t="s">
        <v>171</v>
      </c>
      <c r="C54" s="284">
        <v>574</v>
      </c>
    </row>
    <row r="55" ht="26.1" customHeight="1" spans="1:3">
      <c r="A55" s="281">
        <v>2010801</v>
      </c>
      <c r="B55" s="281" t="s">
        <v>135</v>
      </c>
      <c r="C55" s="284">
        <v>403</v>
      </c>
    </row>
    <row r="56" ht="26.1" customHeight="1" spans="1:3">
      <c r="A56" s="281">
        <v>2010802</v>
      </c>
      <c r="B56" s="281" t="s">
        <v>136</v>
      </c>
      <c r="C56" s="284">
        <v>4</v>
      </c>
    </row>
    <row r="57" ht="26.1" customHeight="1" spans="1:3">
      <c r="A57" s="281">
        <v>2010804</v>
      </c>
      <c r="B57" s="281" t="s">
        <v>172</v>
      </c>
      <c r="C57" s="284">
        <v>166</v>
      </c>
    </row>
    <row r="58" ht="26.1" customHeight="1" spans="1:3">
      <c r="A58" s="281">
        <v>2010805</v>
      </c>
      <c r="B58" s="281" t="s">
        <v>173</v>
      </c>
      <c r="C58" s="284">
        <v>1</v>
      </c>
    </row>
    <row r="59" ht="26.1" customHeight="1" spans="1:3">
      <c r="A59" s="281">
        <v>20111</v>
      </c>
      <c r="B59" s="280" t="s">
        <v>174</v>
      </c>
      <c r="C59" s="284">
        <v>2167</v>
      </c>
    </row>
    <row r="60" ht="26.1" customHeight="1" spans="1:3">
      <c r="A60" s="281">
        <v>2011101</v>
      </c>
      <c r="B60" s="281" t="s">
        <v>135</v>
      </c>
      <c r="C60" s="284">
        <v>1160</v>
      </c>
    </row>
    <row r="61" ht="26.1" customHeight="1" spans="1:3">
      <c r="A61" s="281">
        <v>2011104</v>
      </c>
      <c r="B61" s="281" t="s">
        <v>175</v>
      </c>
      <c r="C61" s="284">
        <v>384</v>
      </c>
    </row>
    <row r="62" ht="26.1" customHeight="1" spans="1:3">
      <c r="A62" s="281">
        <v>2011105</v>
      </c>
      <c r="B62" s="281" t="s">
        <v>176</v>
      </c>
      <c r="C62" s="284">
        <v>93</v>
      </c>
    </row>
    <row r="63" ht="26.1" customHeight="1" spans="1:3">
      <c r="A63" s="281">
        <v>2011106</v>
      </c>
      <c r="B63" s="281" t="s">
        <v>177</v>
      </c>
      <c r="C63" s="284">
        <v>292</v>
      </c>
    </row>
    <row r="64" ht="26.1" customHeight="1" spans="1:3">
      <c r="A64" s="281">
        <v>2011199</v>
      </c>
      <c r="B64" s="281" t="s">
        <v>178</v>
      </c>
      <c r="C64" s="284">
        <v>238</v>
      </c>
    </row>
    <row r="65" ht="26.1" customHeight="1" spans="1:3">
      <c r="A65" s="281">
        <v>20113</v>
      </c>
      <c r="B65" s="280" t="s">
        <v>179</v>
      </c>
      <c r="C65" s="284">
        <v>353</v>
      </c>
    </row>
    <row r="66" ht="26.1" customHeight="1" spans="1:3">
      <c r="A66" s="281">
        <v>2011301</v>
      </c>
      <c r="B66" s="281" t="s">
        <v>135</v>
      </c>
      <c r="C66" s="284">
        <v>2</v>
      </c>
    </row>
    <row r="67" ht="26.1" customHeight="1" spans="1:3">
      <c r="A67" s="281">
        <v>2011308</v>
      </c>
      <c r="B67" s="281" t="s">
        <v>180</v>
      </c>
      <c r="C67" s="284">
        <v>238</v>
      </c>
    </row>
    <row r="68" ht="26.1" customHeight="1" spans="1:3">
      <c r="A68" s="281">
        <v>2011399</v>
      </c>
      <c r="B68" s="281" t="s">
        <v>181</v>
      </c>
      <c r="C68" s="284">
        <v>113</v>
      </c>
    </row>
    <row r="69" ht="26.1" customHeight="1" spans="1:3">
      <c r="A69" s="281">
        <v>20114</v>
      </c>
      <c r="B69" s="280" t="s">
        <v>182</v>
      </c>
      <c r="C69" s="284">
        <v>20</v>
      </c>
    </row>
    <row r="70" ht="26.1" customHeight="1" spans="1:3">
      <c r="A70" s="281">
        <v>2011409</v>
      </c>
      <c r="B70" s="281" t="s">
        <v>183</v>
      </c>
      <c r="C70" s="284">
        <v>20</v>
      </c>
    </row>
    <row r="71" ht="26.1" customHeight="1" spans="1:3">
      <c r="A71" s="281">
        <v>20123</v>
      </c>
      <c r="B71" s="280" t="s">
        <v>184</v>
      </c>
      <c r="C71" s="284">
        <v>5</v>
      </c>
    </row>
    <row r="72" ht="26.1" customHeight="1" spans="1:3">
      <c r="A72" s="281">
        <v>2012304</v>
      </c>
      <c r="B72" s="281" t="s">
        <v>185</v>
      </c>
      <c r="C72" s="284">
        <v>5</v>
      </c>
    </row>
    <row r="73" ht="26.1" customHeight="1" spans="1:3">
      <c r="A73" s="281">
        <v>20126</v>
      </c>
      <c r="B73" s="280" t="s">
        <v>186</v>
      </c>
      <c r="C73" s="284">
        <v>25</v>
      </c>
    </row>
    <row r="74" ht="26.1" customHeight="1" spans="1:3">
      <c r="A74" s="281">
        <v>2012604</v>
      </c>
      <c r="B74" s="281" t="s">
        <v>187</v>
      </c>
      <c r="C74" s="284">
        <v>25</v>
      </c>
    </row>
    <row r="75" ht="26.1" customHeight="1" spans="1:3">
      <c r="A75" s="281">
        <v>20128</v>
      </c>
      <c r="B75" s="280" t="s">
        <v>188</v>
      </c>
      <c r="C75" s="284">
        <v>115</v>
      </c>
    </row>
    <row r="76" ht="26.1" customHeight="1" spans="1:3">
      <c r="A76" s="281">
        <v>2012801</v>
      </c>
      <c r="B76" s="281" t="s">
        <v>135</v>
      </c>
      <c r="C76" s="284">
        <v>71</v>
      </c>
    </row>
    <row r="77" ht="26.1" customHeight="1" spans="1:3">
      <c r="A77" s="281">
        <v>2012804</v>
      </c>
      <c r="B77" s="281" t="s">
        <v>146</v>
      </c>
      <c r="C77" s="284">
        <v>10</v>
      </c>
    </row>
    <row r="78" ht="26.1" customHeight="1" spans="1:3">
      <c r="A78" s="281">
        <v>2012899</v>
      </c>
      <c r="B78" s="281" t="s">
        <v>189</v>
      </c>
      <c r="C78" s="284">
        <v>34</v>
      </c>
    </row>
    <row r="79" ht="26.1" customHeight="1" spans="1:3">
      <c r="A79" s="281">
        <v>20129</v>
      </c>
      <c r="B79" s="280" t="s">
        <v>190</v>
      </c>
      <c r="C79" s="284">
        <v>507</v>
      </c>
    </row>
    <row r="80" ht="26.1" customHeight="1" spans="1:3">
      <c r="A80" s="281">
        <v>2012901</v>
      </c>
      <c r="B80" s="281" t="s">
        <v>135</v>
      </c>
      <c r="C80" s="284">
        <v>299</v>
      </c>
    </row>
    <row r="81" ht="26.1" customHeight="1" spans="1:3">
      <c r="A81" s="281">
        <v>2012902</v>
      </c>
      <c r="B81" s="281" t="s">
        <v>136</v>
      </c>
      <c r="C81" s="284">
        <v>4</v>
      </c>
    </row>
    <row r="82" ht="26.1" customHeight="1" spans="1:3">
      <c r="A82" s="281">
        <v>2012906</v>
      </c>
      <c r="B82" s="281" t="s">
        <v>191</v>
      </c>
      <c r="C82" s="284">
        <v>120</v>
      </c>
    </row>
    <row r="83" ht="26.1" customHeight="1" spans="1:3">
      <c r="A83" s="281">
        <v>2012999</v>
      </c>
      <c r="B83" s="281" t="s">
        <v>192</v>
      </c>
      <c r="C83" s="284">
        <v>84</v>
      </c>
    </row>
    <row r="84" ht="26.1" customHeight="1" spans="1:3">
      <c r="A84" s="281">
        <v>20131</v>
      </c>
      <c r="B84" s="280" t="s">
        <v>193</v>
      </c>
      <c r="C84" s="284">
        <v>2264</v>
      </c>
    </row>
    <row r="85" ht="26.1" customHeight="1" spans="1:3">
      <c r="A85" s="281">
        <v>2013101</v>
      </c>
      <c r="B85" s="281" t="s">
        <v>135</v>
      </c>
      <c r="C85" s="284">
        <v>1166</v>
      </c>
    </row>
    <row r="86" ht="26.1" customHeight="1" spans="1:3">
      <c r="A86" s="281">
        <v>2013102</v>
      </c>
      <c r="B86" s="281" t="s">
        <v>136</v>
      </c>
      <c r="C86" s="284">
        <v>214</v>
      </c>
    </row>
    <row r="87" ht="26.1" customHeight="1" spans="1:3">
      <c r="A87" s="281">
        <v>2013103</v>
      </c>
      <c r="B87" s="281" t="s">
        <v>137</v>
      </c>
      <c r="C87" s="284">
        <v>41</v>
      </c>
    </row>
    <row r="88" ht="26.1" customHeight="1" spans="1:3">
      <c r="A88" s="281">
        <v>2013105</v>
      </c>
      <c r="B88" s="281" t="s">
        <v>194</v>
      </c>
      <c r="C88" s="284">
        <v>1</v>
      </c>
    </row>
    <row r="89" ht="26.1" customHeight="1" spans="1:3">
      <c r="A89" s="281">
        <v>2013199</v>
      </c>
      <c r="B89" s="281" t="s">
        <v>195</v>
      </c>
      <c r="C89" s="284">
        <v>842</v>
      </c>
    </row>
    <row r="90" ht="26.1" customHeight="1" spans="1:3">
      <c r="A90" s="281">
        <v>20132</v>
      </c>
      <c r="B90" s="280" t="s">
        <v>196</v>
      </c>
      <c r="C90" s="284">
        <v>870</v>
      </c>
    </row>
    <row r="91" ht="26.1" customHeight="1" spans="1:3">
      <c r="A91" s="281">
        <v>2013201</v>
      </c>
      <c r="B91" s="281" t="s">
        <v>135</v>
      </c>
      <c r="C91" s="284">
        <v>497</v>
      </c>
    </row>
    <row r="92" ht="26.1" customHeight="1" spans="1:3">
      <c r="A92" s="281">
        <v>2013299</v>
      </c>
      <c r="B92" s="281" t="s">
        <v>197</v>
      </c>
      <c r="C92" s="284">
        <v>373</v>
      </c>
    </row>
    <row r="93" ht="26.1" customHeight="1" spans="1:3">
      <c r="A93" s="281">
        <v>20133</v>
      </c>
      <c r="B93" s="280" t="s">
        <v>198</v>
      </c>
      <c r="C93" s="284">
        <v>1851</v>
      </c>
    </row>
    <row r="94" ht="26.1" customHeight="1" spans="1:3">
      <c r="A94" s="281">
        <v>2013301</v>
      </c>
      <c r="B94" s="281" t="s">
        <v>135</v>
      </c>
      <c r="C94" s="284">
        <v>369</v>
      </c>
    </row>
    <row r="95" ht="26.1" customHeight="1" spans="1:3">
      <c r="A95" s="281">
        <v>2013304</v>
      </c>
      <c r="B95" s="281" t="s">
        <v>199</v>
      </c>
      <c r="C95" s="284">
        <v>5</v>
      </c>
    </row>
    <row r="96" ht="26.1" customHeight="1" spans="1:3">
      <c r="A96" s="281">
        <v>2013399</v>
      </c>
      <c r="B96" s="281" t="s">
        <v>200</v>
      </c>
      <c r="C96" s="284">
        <v>1477</v>
      </c>
    </row>
    <row r="97" ht="26.1" customHeight="1" spans="1:3">
      <c r="A97" s="281">
        <v>20134</v>
      </c>
      <c r="B97" s="280" t="s">
        <v>201</v>
      </c>
      <c r="C97" s="284">
        <v>318</v>
      </c>
    </row>
    <row r="98" ht="26.1" customHeight="1" spans="1:3">
      <c r="A98" s="281">
        <v>2013401</v>
      </c>
      <c r="B98" s="281" t="s">
        <v>135</v>
      </c>
      <c r="C98" s="284">
        <v>208</v>
      </c>
    </row>
    <row r="99" ht="26.1" customHeight="1" spans="1:3">
      <c r="A99" s="281">
        <v>2013405</v>
      </c>
      <c r="B99" s="281" t="s">
        <v>202</v>
      </c>
      <c r="C99" s="284">
        <v>8</v>
      </c>
    </row>
    <row r="100" ht="26.1" customHeight="1" spans="1:3">
      <c r="A100" s="281">
        <v>2013499</v>
      </c>
      <c r="B100" s="281" t="s">
        <v>203</v>
      </c>
      <c r="C100" s="284">
        <v>102</v>
      </c>
    </row>
    <row r="101" ht="26.1" customHeight="1" spans="1:3">
      <c r="A101" s="281">
        <v>20136</v>
      </c>
      <c r="B101" s="280" t="s">
        <v>204</v>
      </c>
      <c r="C101" s="284">
        <v>362</v>
      </c>
    </row>
    <row r="102" ht="26.1" customHeight="1" spans="1:3">
      <c r="A102" s="281">
        <v>2013601</v>
      </c>
      <c r="B102" s="281" t="s">
        <v>135</v>
      </c>
      <c r="C102" s="284">
        <v>201</v>
      </c>
    </row>
    <row r="103" ht="26.1" customHeight="1" spans="1:3">
      <c r="A103" s="281">
        <v>2013602</v>
      </c>
      <c r="B103" s="281" t="s">
        <v>136</v>
      </c>
      <c r="C103" s="284">
        <v>74</v>
      </c>
    </row>
    <row r="104" ht="26.1" customHeight="1" spans="1:3">
      <c r="A104" s="281">
        <v>2013603</v>
      </c>
      <c r="B104" s="281" t="s">
        <v>137</v>
      </c>
      <c r="C104" s="284">
        <v>87</v>
      </c>
    </row>
    <row r="105" ht="26.1" customHeight="1" spans="1:3">
      <c r="A105" s="281">
        <v>20138</v>
      </c>
      <c r="B105" s="280" t="s">
        <v>205</v>
      </c>
      <c r="C105" s="284">
        <v>4251</v>
      </c>
    </row>
    <row r="106" ht="26.1" customHeight="1" spans="1:3">
      <c r="A106" s="281">
        <v>2013801</v>
      </c>
      <c r="B106" s="281" t="s">
        <v>135</v>
      </c>
      <c r="C106" s="284">
        <v>3199</v>
      </c>
    </row>
    <row r="107" ht="26.1" customHeight="1" spans="1:3">
      <c r="A107" s="281">
        <v>2013804</v>
      </c>
      <c r="B107" s="281" t="s">
        <v>206</v>
      </c>
      <c r="C107" s="284">
        <v>61</v>
      </c>
    </row>
    <row r="108" ht="26.1" customHeight="1" spans="1:3">
      <c r="A108" s="281">
        <v>2013805</v>
      </c>
      <c r="B108" s="281" t="s">
        <v>207</v>
      </c>
      <c r="C108" s="284">
        <v>312</v>
      </c>
    </row>
    <row r="109" ht="26.1" customHeight="1" spans="1:3">
      <c r="A109" s="281">
        <v>2013810</v>
      </c>
      <c r="B109" s="281" t="s">
        <v>208</v>
      </c>
      <c r="C109" s="284">
        <v>45</v>
      </c>
    </row>
    <row r="110" ht="26.1" customHeight="1" spans="1:3">
      <c r="A110" s="281">
        <v>2013812</v>
      </c>
      <c r="B110" s="281" t="s">
        <v>209</v>
      </c>
      <c r="C110" s="284">
        <v>78</v>
      </c>
    </row>
    <row r="111" ht="26.1" customHeight="1" spans="1:3">
      <c r="A111" s="281">
        <v>2013814</v>
      </c>
      <c r="B111" s="281" t="s">
        <v>210</v>
      </c>
      <c r="C111" s="284">
        <v>1</v>
      </c>
    </row>
    <row r="112" ht="26.1" customHeight="1" spans="1:3">
      <c r="A112" s="281">
        <v>2013815</v>
      </c>
      <c r="B112" s="281" t="s">
        <v>211</v>
      </c>
      <c r="C112" s="284">
        <v>32</v>
      </c>
    </row>
    <row r="113" ht="26.1" customHeight="1" spans="1:3">
      <c r="A113" s="281">
        <v>2013816</v>
      </c>
      <c r="B113" s="281" t="s">
        <v>212</v>
      </c>
      <c r="C113" s="284">
        <v>313</v>
      </c>
    </row>
    <row r="114" ht="26.1" customHeight="1" spans="1:3">
      <c r="A114" s="281">
        <v>2013899</v>
      </c>
      <c r="B114" s="281" t="s">
        <v>213</v>
      </c>
      <c r="C114" s="284">
        <v>210</v>
      </c>
    </row>
    <row r="115" ht="26.1" customHeight="1" spans="1:3">
      <c r="A115" s="281">
        <v>20199</v>
      </c>
      <c r="B115" s="280" t="s">
        <v>214</v>
      </c>
      <c r="C115" s="284">
        <v>84</v>
      </c>
    </row>
    <row r="116" ht="26.1" customHeight="1" spans="1:3">
      <c r="A116" s="281">
        <v>2019901</v>
      </c>
      <c r="B116" s="281" t="s">
        <v>215</v>
      </c>
      <c r="C116" s="284">
        <v>5</v>
      </c>
    </row>
    <row r="117" ht="26.1" customHeight="1" spans="1:3">
      <c r="A117" s="281">
        <v>2019999</v>
      </c>
      <c r="B117" s="281" t="s">
        <v>216</v>
      </c>
      <c r="C117" s="284">
        <v>79</v>
      </c>
    </row>
    <row r="118" ht="26.1" customHeight="1" spans="1:3">
      <c r="A118" s="281">
        <v>203</v>
      </c>
      <c r="B118" s="280" t="s">
        <v>217</v>
      </c>
      <c r="C118" s="284">
        <v>325</v>
      </c>
    </row>
    <row r="119" ht="26.1" customHeight="1" spans="1:3">
      <c r="A119" s="281">
        <v>20306</v>
      </c>
      <c r="B119" s="280" t="s">
        <v>218</v>
      </c>
      <c r="C119" s="284">
        <v>250</v>
      </c>
    </row>
    <row r="120" ht="26.1" customHeight="1" spans="1:3">
      <c r="A120" s="281">
        <v>2030601</v>
      </c>
      <c r="B120" s="281" t="s">
        <v>219</v>
      </c>
      <c r="C120" s="284">
        <v>4</v>
      </c>
    </row>
    <row r="121" ht="26.1" customHeight="1" spans="1:3">
      <c r="A121" s="281">
        <v>2030603</v>
      </c>
      <c r="B121" s="281" t="s">
        <v>220</v>
      </c>
      <c r="C121" s="284">
        <v>20</v>
      </c>
    </row>
    <row r="122" ht="26.1" customHeight="1" spans="1:3">
      <c r="A122" s="281">
        <v>2030607</v>
      </c>
      <c r="B122" s="281" t="s">
        <v>221</v>
      </c>
      <c r="C122" s="284">
        <v>209</v>
      </c>
    </row>
    <row r="123" ht="26.1" customHeight="1" spans="1:3">
      <c r="A123" s="281">
        <v>2030699</v>
      </c>
      <c r="B123" s="281" t="s">
        <v>222</v>
      </c>
      <c r="C123" s="284">
        <v>17</v>
      </c>
    </row>
    <row r="124" ht="26.1" customHeight="1" spans="1:3">
      <c r="A124" s="281">
        <v>20399</v>
      </c>
      <c r="B124" s="280" t="s">
        <v>223</v>
      </c>
      <c r="C124" s="284">
        <v>75</v>
      </c>
    </row>
    <row r="125" ht="26.1" customHeight="1" spans="1:3">
      <c r="A125" s="281">
        <v>2039999</v>
      </c>
      <c r="B125" s="281" t="s">
        <v>224</v>
      </c>
      <c r="C125" s="284">
        <v>75</v>
      </c>
    </row>
    <row r="126" ht="26.1" customHeight="1" spans="1:3">
      <c r="A126" s="281">
        <v>204</v>
      </c>
      <c r="B126" s="280" t="s">
        <v>225</v>
      </c>
      <c r="C126" s="284">
        <v>17057</v>
      </c>
    </row>
    <row r="127" ht="26.1" customHeight="1" spans="1:3">
      <c r="A127" s="281">
        <v>20401</v>
      </c>
      <c r="B127" s="280" t="s">
        <v>226</v>
      </c>
      <c r="C127" s="284">
        <v>44</v>
      </c>
    </row>
    <row r="128" ht="26.1" customHeight="1" spans="1:3">
      <c r="A128" s="281">
        <v>2040101</v>
      </c>
      <c r="B128" s="281" t="s">
        <v>227</v>
      </c>
      <c r="C128" s="284">
        <v>44</v>
      </c>
    </row>
    <row r="129" ht="26.1" customHeight="1" spans="1:3">
      <c r="A129" s="281">
        <v>20402</v>
      </c>
      <c r="B129" s="280" t="s">
        <v>228</v>
      </c>
      <c r="C129" s="284">
        <v>13019</v>
      </c>
    </row>
    <row r="130" ht="26.1" customHeight="1" spans="1:3">
      <c r="A130" s="281">
        <v>2040201</v>
      </c>
      <c r="B130" s="281" t="s">
        <v>135</v>
      </c>
      <c r="C130" s="284">
        <v>8604</v>
      </c>
    </row>
    <row r="131" ht="26.1" customHeight="1" spans="1:3">
      <c r="A131" s="281">
        <v>2040202</v>
      </c>
      <c r="B131" s="281" t="s">
        <v>136</v>
      </c>
      <c r="C131" s="284">
        <v>2506</v>
      </c>
    </row>
    <row r="132" ht="26.1" customHeight="1" spans="1:3">
      <c r="A132" s="281">
        <v>2040219</v>
      </c>
      <c r="B132" s="281" t="s">
        <v>167</v>
      </c>
      <c r="C132" s="284">
        <v>9</v>
      </c>
    </row>
    <row r="133" ht="26.1" customHeight="1" spans="1:3">
      <c r="A133" s="281">
        <v>2040220</v>
      </c>
      <c r="B133" s="281" t="s">
        <v>229</v>
      </c>
      <c r="C133" s="284">
        <v>645</v>
      </c>
    </row>
    <row r="134" ht="26.1" customHeight="1" spans="1:3">
      <c r="A134" s="281">
        <v>2040221</v>
      </c>
      <c r="B134" s="281" t="s">
        <v>230</v>
      </c>
      <c r="C134" s="284">
        <v>364</v>
      </c>
    </row>
    <row r="135" ht="26.1" customHeight="1" spans="1:3">
      <c r="A135" s="281">
        <v>2040299</v>
      </c>
      <c r="B135" s="281" t="s">
        <v>231</v>
      </c>
      <c r="C135" s="284">
        <v>891</v>
      </c>
    </row>
    <row r="136" ht="26.1" customHeight="1" spans="1:3">
      <c r="A136" s="281">
        <v>20403</v>
      </c>
      <c r="B136" s="280" t="s">
        <v>232</v>
      </c>
      <c r="C136" s="284">
        <v>4</v>
      </c>
    </row>
    <row r="137" ht="26.1" customHeight="1" spans="1:3">
      <c r="A137" s="281">
        <v>2040399</v>
      </c>
      <c r="B137" s="281" t="s">
        <v>233</v>
      </c>
      <c r="C137" s="284">
        <v>4</v>
      </c>
    </row>
    <row r="138" ht="26.1" customHeight="1" spans="1:3">
      <c r="A138" s="281">
        <v>20404</v>
      </c>
      <c r="B138" s="280" t="s">
        <v>234</v>
      </c>
      <c r="C138" s="284">
        <v>123</v>
      </c>
    </row>
    <row r="139" ht="26.1" customHeight="1" spans="1:3">
      <c r="A139" s="281">
        <v>2040401</v>
      </c>
      <c r="B139" s="281" t="s">
        <v>135</v>
      </c>
      <c r="C139" s="284">
        <v>94</v>
      </c>
    </row>
    <row r="140" ht="26.1" customHeight="1" spans="1:3">
      <c r="A140" s="281">
        <v>2040499</v>
      </c>
      <c r="B140" s="281" t="s">
        <v>235</v>
      </c>
      <c r="C140" s="284">
        <v>29</v>
      </c>
    </row>
    <row r="141" ht="26.1" customHeight="1" spans="1:3">
      <c r="A141" s="281">
        <v>20405</v>
      </c>
      <c r="B141" s="280" t="s">
        <v>236</v>
      </c>
      <c r="C141" s="284">
        <v>355</v>
      </c>
    </row>
    <row r="142" ht="26.1" customHeight="1" spans="1:3">
      <c r="A142" s="281">
        <v>2040501</v>
      </c>
      <c r="B142" s="281" t="s">
        <v>135</v>
      </c>
      <c r="C142" s="284">
        <v>165</v>
      </c>
    </row>
    <row r="143" ht="26.1" customHeight="1" spans="1:3">
      <c r="A143" s="281">
        <v>2040599</v>
      </c>
      <c r="B143" s="281" t="s">
        <v>237</v>
      </c>
      <c r="C143" s="284">
        <v>190</v>
      </c>
    </row>
    <row r="144" ht="26.1" customHeight="1" spans="1:3">
      <c r="A144" s="281">
        <v>20406</v>
      </c>
      <c r="B144" s="280" t="s">
        <v>238</v>
      </c>
      <c r="C144" s="284">
        <v>1408</v>
      </c>
    </row>
    <row r="145" ht="26.1" customHeight="1" spans="1:3">
      <c r="A145" s="281">
        <v>2040601</v>
      </c>
      <c r="B145" s="281" t="s">
        <v>135</v>
      </c>
      <c r="C145" s="284">
        <v>1175</v>
      </c>
    </row>
    <row r="146" ht="26.1" customHeight="1" spans="1:3">
      <c r="A146" s="281">
        <v>2040602</v>
      </c>
      <c r="B146" s="281" t="s">
        <v>136</v>
      </c>
      <c r="C146" s="284">
        <v>173</v>
      </c>
    </row>
    <row r="147" ht="26.1" customHeight="1" spans="1:3">
      <c r="A147" s="281">
        <v>2040604</v>
      </c>
      <c r="B147" s="281" t="s">
        <v>239</v>
      </c>
      <c r="C147" s="284">
        <v>15</v>
      </c>
    </row>
    <row r="148" ht="26.1" customHeight="1" spans="1:3">
      <c r="A148" s="281">
        <v>2040607</v>
      </c>
      <c r="B148" s="281" t="s">
        <v>240</v>
      </c>
      <c r="C148" s="284">
        <v>9</v>
      </c>
    </row>
    <row r="149" ht="26.1" customHeight="1" spans="1:3">
      <c r="A149" s="281">
        <v>2040699</v>
      </c>
      <c r="B149" s="281" t="s">
        <v>241</v>
      </c>
      <c r="C149" s="284">
        <v>36</v>
      </c>
    </row>
    <row r="150" ht="26.1" customHeight="1" spans="1:3">
      <c r="A150" s="281">
        <v>20407</v>
      </c>
      <c r="B150" s="280" t="s">
        <v>242</v>
      </c>
      <c r="C150" s="284">
        <v>240</v>
      </c>
    </row>
    <row r="151" ht="26.1" customHeight="1" spans="1:3">
      <c r="A151" s="281">
        <v>2040704</v>
      </c>
      <c r="B151" s="281" t="s">
        <v>243</v>
      </c>
      <c r="C151" s="284">
        <v>240</v>
      </c>
    </row>
    <row r="152" ht="26.1" customHeight="1" spans="1:3">
      <c r="A152" s="281">
        <v>20408</v>
      </c>
      <c r="B152" s="280" t="s">
        <v>244</v>
      </c>
      <c r="C152" s="284">
        <v>545</v>
      </c>
    </row>
    <row r="153" ht="26.1" customHeight="1" spans="1:3">
      <c r="A153" s="281">
        <v>2040801</v>
      </c>
      <c r="B153" s="281" t="s">
        <v>135</v>
      </c>
      <c r="C153" s="284">
        <v>335</v>
      </c>
    </row>
    <row r="154" ht="26.1" customHeight="1" spans="1:3">
      <c r="A154" s="281">
        <v>2040804</v>
      </c>
      <c r="B154" s="281" t="s">
        <v>245</v>
      </c>
      <c r="C154" s="284">
        <v>90</v>
      </c>
    </row>
    <row r="155" ht="26.1" customHeight="1" spans="1:3">
      <c r="A155" s="281">
        <v>2040899</v>
      </c>
      <c r="B155" s="281" t="s">
        <v>246</v>
      </c>
      <c r="C155" s="284">
        <v>120</v>
      </c>
    </row>
    <row r="156" ht="26.1" customHeight="1" spans="1:3">
      <c r="A156" s="281">
        <v>20409</v>
      </c>
      <c r="B156" s="280" t="s">
        <v>247</v>
      </c>
      <c r="C156" s="284">
        <v>21</v>
      </c>
    </row>
    <row r="157" ht="26.1" customHeight="1" spans="1:3">
      <c r="A157" s="281">
        <v>2040905</v>
      </c>
      <c r="B157" s="281" t="s">
        <v>248</v>
      </c>
      <c r="C157" s="284">
        <v>21</v>
      </c>
    </row>
    <row r="158" ht="26.1" customHeight="1" spans="1:3">
      <c r="A158" s="281">
        <v>20499</v>
      </c>
      <c r="B158" s="280" t="s">
        <v>249</v>
      </c>
      <c r="C158" s="284">
        <v>1298</v>
      </c>
    </row>
    <row r="159" ht="26.1" customHeight="1" spans="1:3">
      <c r="A159" s="281">
        <v>2049999</v>
      </c>
      <c r="B159" s="281" t="s">
        <v>250</v>
      </c>
      <c r="C159" s="284">
        <v>1298</v>
      </c>
    </row>
    <row r="160" ht="26.1" customHeight="1" spans="1:3">
      <c r="A160" s="281">
        <v>205</v>
      </c>
      <c r="B160" s="280" t="s">
        <v>251</v>
      </c>
      <c r="C160" s="284">
        <v>86098</v>
      </c>
    </row>
    <row r="161" ht="26.1" customHeight="1" spans="1:3">
      <c r="A161" s="281">
        <v>20501</v>
      </c>
      <c r="B161" s="280" t="s">
        <v>252</v>
      </c>
      <c r="C161" s="284">
        <v>896</v>
      </c>
    </row>
    <row r="162" ht="26.1" customHeight="1" spans="1:3">
      <c r="A162" s="281">
        <v>2050101</v>
      </c>
      <c r="B162" s="281" t="s">
        <v>135</v>
      </c>
      <c r="C162" s="284">
        <v>300</v>
      </c>
    </row>
    <row r="163" ht="26.1" customHeight="1" spans="1:3">
      <c r="A163" s="281">
        <v>2050102</v>
      </c>
      <c r="B163" s="281" t="s">
        <v>136</v>
      </c>
      <c r="C163" s="284">
        <v>182</v>
      </c>
    </row>
    <row r="164" ht="26.1" customHeight="1" spans="1:3">
      <c r="A164" s="281">
        <v>2050199</v>
      </c>
      <c r="B164" s="281" t="s">
        <v>253</v>
      </c>
      <c r="C164" s="284">
        <v>414</v>
      </c>
    </row>
    <row r="165" ht="26.1" customHeight="1" spans="1:3">
      <c r="A165" s="281">
        <v>20502</v>
      </c>
      <c r="B165" s="280" t="s">
        <v>254</v>
      </c>
      <c r="C165" s="284">
        <v>80392</v>
      </c>
    </row>
    <row r="166" ht="26.1" customHeight="1" spans="1:3">
      <c r="A166" s="281">
        <v>2050201</v>
      </c>
      <c r="B166" s="281" t="s">
        <v>255</v>
      </c>
      <c r="C166" s="284">
        <v>2006</v>
      </c>
    </row>
    <row r="167" ht="26.1" customHeight="1" spans="1:3">
      <c r="A167" s="281">
        <v>2050202</v>
      </c>
      <c r="B167" s="281" t="s">
        <v>256</v>
      </c>
      <c r="C167" s="284">
        <v>10493</v>
      </c>
    </row>
    <row r="168" ht="26.1" customHeight="1" spans="1:3">
      <c r="A168" s="281">
        <v>2050203</v>
      </c>
      <c r="B168" s="281" t="s">
        <v>257</v>
      </c>
      <c r="C168" s="284">
        <v>8868</v>
      </c>
    </row>
    <row r="169" ht="26.1" customHeight="1" spans="1:3">
      <c r="A169" s="281">
        <v>2050204</v>
      </c>
      <c r="B169" s="281" t="s">
        <v>258</v>
      </c>
      <c r="C169" s="284">
        <v>9353</v>
      </c>
    </row>
    <row r="170" ht="26.1" customHeight="1" spans="1:3">
      <c r="A170" s="281">
        <v>2050299</v>
      </c>
      <c r="B170" s="281" t="s">
        <v>259</v>
      </c>
      <c r="C170" s="284">
        <v>49672</v>
      </c>
    </row>
    <row r="171" ht="26.1" customHeight="1" spans="1:3">
      <c r="A171" s="281">
        <v>20503</v>
      </c>
      <c r="B171" s="280" t="s">
        <v>260</v>
      </c>
      <c r="C171" s="284">
        <v>3701</v>
      </c>
    </row>
    <row r="172" ht="26.1" customHeight="1" spans="1:3">
      <c r="A172" s="281">
        <v>2050302</v>
      </c>
      <c r="B172" s="281" t="s">
        <v>261</v>
      </c>
      <c r="C172" s="284">
        <v>3701</v>
      </c>
    </row>
    <row r="173" ht="26.1" customHeight="1" spans="1:3">
      <c r="A173" s="281">
        <v>20505</v>
      </c>
      <c r="B173" s="280" t="s">
        <v>262</v>
      </c>
      <c r="C173" s="284">
        <v>29</v>
      </c>
    </row>
    <row r="174" ht="26.1" customHeight="1" spans="1:3">
      <c r="A174" s="281">
        <v>2050599</v>
      </c>
      <c r="B174" s="281" t="s">
        <v>263</v>
      </c>
      <c r="C174" s="284">
        <v>29</v>
      </c>
    </row>
    <row r="175" ht="26.1" customHeight="1" spans="1:3">
      <c r="A175" s="281">
        <v>20507</v>
      </c>
      <c r="B175" s="280" t="s">
        <v>264</v>
      </c>
      <c r="C175" s="284">
        <v>142</v>
      </c>
    </row>
    <row r="176" ht="26.1" customHeight="1" spans="1:3">
      <c r="A176" s="281">
        <v>2050701</v>
      </c>
      <c r="B176" s="281" t="s">
        <v>265</v>
      </c>
      <c r="C176" s="284">
        <v>30</v>
      </c>
    </row>
    <row r="177" ht="26.1" customHeight="1" spans="1:3">
      <c r="A177" s="281">
        <v>2050799</v>
      </c>
      <c r="B177" s="281" t="s">
        <v>266</v>
      </c>
      <c r="C177" s="284">
        <v>112</v>
      </c>
    </row>
    <row r="178" ht="26.1" customHeight="1" spans="1:3">
      <c r="A178" s="281">
        <v>20508</v>
      </c>
      <c r="B178" s="280" t="s">
        <v>267</v>
      </c>
      <c r="C178" s="284">
        <v>736</v>
      </c>
    </row>
    <row r="179" ht="26.1" customHeight="1" spans="1:3">
      <c r="A179" s="281">
        <v>2050801</v>
      </c>
      <c r="B179" s="281" t="s">
        <v>268</v>
      </c>
      <c r="C179" s="284">
        <v>169</v>
      </c>
    </row>
    <row r="180" ht="26.1" customHeight="1" spans="1:3">
      <c r="A180" s="281">
        <v>2050802</v>
      </c>
      <c r="B180" s="281" t="s">
        <v>269</v>
      </c>
      <c r="C180" s="284">
        <v>297</v>
      </c>
    </row>
    <row r="181" ht="26.1" customHeight="1" spans="1:3">
      <c r="A181" s="281">
        <v>2050803</v>
      </c>
      <c r="B181" s="281" t="s">
        <v>270</v>
      </c>
      <c r="C181" s="284">
        <v>270</v>
      </c>
    </row>
    <row r="182" ht="26.1" customHeight="1" spans="1:3">
      <c r="A182" s="281">
        <v>20509</v>
      </c>
      <c r="B182" s="280" t="s">
        <v>271</v>
      </c>
      <c r="C182" s="284">
        <v>30</v>
      </c>
    </row>
    <row r="183" ht="26.1" customHeight="1" spans="1:3">
      <c r="A183" s="281">
        <v>2050999</v>
      </c>
      <c r="B183" s="281" t="s">
        <v>272</v>
      </c>
      <c r="C183" s="284">
        <v>30</v>
      </c>
    </row>
    <row r="184" ht="26.1" customHeight="1" spans="1:3">
      <c r="A184" s="281">
        <v>20599</v>
      </c>
      <c r="B184" s="280" t="s">
        <v>273</v>
      </c>
      <c r="C184" s="284">
        <v>172</v>
      </c>
    </row>
    <row r="185" ht="26.1" customHeight="1" spans="1:3">
      <c r="A185" s="281">
        <v>2059999</v>
      </c>
      <c r="B185" s="281" t="s">
        <v>274</v>
      </c>
      <c r="C185" s="284">
        <v>172</v>
      </c>
    </row>
    <row r="186" ht="26.1" customHeight="1" spans="1:3">
      <c r="A186" s="281">
        <v>206</v>
      </c>
      <c r="B186" s="280" t="s">
        <v>275</v>
      </c>
      <c r="C186" s="284">
        <v>13132</v>
      </c>
    </row>
    <row r="187" ht="26.1" customHeight="1" spans="1:3">
      <c r="A187" s="281">
        <v>20601</v>
      </c>
      <c r="B187" s="280" t="s">
        <v>276</v>
      </c>
      <c r="C187" s="284">
        <v>272</v>
      </c>
    </row>
    <row r="188" ht="26.1" customHeight="1" spans="1:3">
      <c r="A188" s="281">
        <v>2060101</v>
      </c>
      <c r="B188" s="281" t="s">
        <v>135</v>
      </c>
      <c r="C188" s="284">
        <v>246</v>
      </c>
    </row>
    <row r="189" ht="26.1" customHeight="1" spans="1:3">
      <c r="A189" s="281">
        <v>2060199</v>
      </c>
      <c r="B189" s="281" t="s">
        <v>277</v>
      </c>
      <c r="C189" s="284">
        <v>26</v>
      </c>
    </row>
    <row r="190" ht="26.1" customHeight="1" spans="1:3">
      <c r="A190" s="281">
        <v>20604</v>
      </c>
      <c r="B190" s="280" t="s">
        <v>278</v>
      </c>
      <c r="C190" s="284">
        <v>8164</v>
      </c>
    </row>
    <row r="191" ht="26.1" customHeight="1" spans="1:3">
      <c r="A191" s="281">
        <v>2060404</v>
      </c>
      <c r="B191" s="281" t="s">
        <v>279</v>
      </c>
      <c r="C191" s="284">
        <v>8114</v>
      </c>
    </row>
    <row r="192" ht="26.1" customHeight="1" spans="1:3">
      <c r="A192" s="281">
        <v>2060499</v>
      </c>
      <c r="B192" s="281" t="s">
        <v>280</v>
      </c>
      <c r="C192" s="284">
        <v>50</v>
      </c>
    </row>
    <row r="193" ht="26.1" customHeight="1" spans="1:3">
      <c r="A193" s="281">
        <v>20605</v>
      </c>
      <c r="B193" s="280" t="s">
        <v>281</v>
      </c>
      <c r="C193" s="284">
        <v>157</v>
      </c>
    </row>
    <row r="194" ht="26.1" customHeight="1" spans="1:3">
      <c r="A194" s="281">
        <v>2060502</v>
      </c>
      <c r="B194" s="281" t="s">
        <v>282</v>
      </c>
      <c r="C194" s="284">
        <v>45</v>
      </c>
    </row>
    <row r="195" ht="26.1" customHeight="1" spans="1:3">
      <c r="A195" s="281">
        <v>2060599</v>
      </c>
      <c r="B195" s="281" t="s">
        <v>283</v>
      </c>
      <c r="C195" s="284">
        <v>112</v>
      </c>
    </row>
    <row r="196" ht="26.1" customHeight="1" spans="1:3">
      <c r="A196" s="281">
        <v>20607</v>
      </c>
      <c r="B196" s="280" t="s">
        <v>284</v>
      </c>
      <c r="C196" s="284">
        <v>411</v>
      </c>
    </row>
    <row r="197" ht="26.1" customHeight="1" spans="1:3">
      <c r="A197" s="281">
        <v>2060702</v>
      </c>
      <c r="B197" s="281" t="s">
        <v>285</v>
      </c>
      <c r="C197" s="284">
        <v>19</v>
      </c>
    </row>
    <row r="198" ht="26.1" customHeight="1" spans="1:3">
      <c r="A198" s="281">
        <v>2060705</v>
      </c>
      <c r="B198" s="281" t="s">
        <v>286</v>
      </c>
      <c r="C198" s="284">
        <v>5</v>
      </c>
    </row>
    <row r="199" ht="26.1" customHeight="1" spans="1:3">
      <c r="A199" s="281">
        <v>2060799</v>
      </c>
      <c r="B199" s="281" t="s">
        <v>287</v>
      </c>
      <c r="C199" s="284">
        <v>387</v>
      </c>
    </row>
    <row r="200" ht="26.1" customHeight="1" spans="1:3">
      <c r="A200" s="281">
        <v>20699</v>
      </c>
      <c r="B200" s="280" t="s">
        <v>288</v>
      </c>
      <c r="C200" s="284">
        <v>4128</v>
      </c>
    </row>
    <row r="201" ht="26.1" customHeight="1" spans="1:3">
      <c r="A201" s="281">
        <v>2069901</v>
      </c>
      <c r="B201" s="281" t="s">
        <v>289</v>
      </c>
      <c r="C201" s="284">
        <v>5</v>
      </c>
    </row>
    <row r="202" ht="26.1" customHeight="1" spans="1:3">
      <c r="A202" s="281">
        <v>2069999</v>
      </c>
      <c r="B202" s="281" t="s">
        <v>290</v>
      </c>
      <c r="C202" s="284">
        <v>4123</v>
      </c>
    </row>
    <row r="203" ht="26.1" customHeight="1" spans="1:3">
      <c r="A203" s="281">
        <v>207</v>
      </c>
      <c r="B203" s="280" t="s">
        <v>291</v>
      </c>
      <c r="C203" s="284">
        <v>6777</v>
      </c>
    </row>
    <row r="204" ht="26.1" customHeight="1" spans="1:3">
      <c r="A204" s="281">
        <v>20701</v>
      </c>
      <c r="B204" s="280" t="s">
        <v>292</v>
      </c>
      <c r="C204" s="284">
        <v>3350</v>
      </c>
    </row>
    <row r="205" ht="26.1" customHeight="1" spans="1:3">
      <c r="A205" s="281">
        <v>2070101</v>
      </c>
      <c r="B205" s="281" t="s">
        <v>135</v>
      </c>
      <c r="C205" s="284">
        <v>2058</v>
      </c>
    </row>
    <row r="206" ht="26.1" customHeight="1" spans="1:3">
      <c r="A206" s="281">
        <v>2070103</v>
      </c>
      <c r="B206" s="281" t="s">
        <v>137</v>
      </c>
      <c r="C206" s="284">
        <v>10</v>
      </c>
    </row>
    <row r="207" ht="26.1" customHeight="1" spans="1:3">
      <c r="A207" s="281">
        <v>2070104</v>
      </c>
      <c r="B207" s="281" t="s">
        <v>293</v>
      </c>
      <c r="C207" s="284">
        <v>84</v>
      </c>
    </row>
    <row r="208" ht="26.1" customHeight="1" spans="1:3">
      <c r="A208" s="281">
        <v>2070108</v>
      </c>
      <c r="B208" s="281" t="s">
        <v>294</v>
      </c>
      <c r="C208" s="284">
        <v>100</v>
      </c>
    </row>
    <row r="209" ht="26.1" customHeight="1" spans="1:3">
      <c r="A209" s="281">
        <v>2070109</v>
      </c>
      <c r="B209" s="281" t="s">
        <v>295</v>
      </c>
      <c r="C209" s="284">
        <v>1</v>
      </c>
    </row>
    <row r="210" ht="26.1" customHeight="1" spans="1:3">
      <c r="A210" s="281">
        <v>2070111</v>
      </c>
      <c r="B210" s="281" t="s">
        <v>296</v>
      </c>
      <c r="C210" s="284">
        <v>103</v>
      </c>
    </row>
    <row r="211" ht="26.1" customHeight="1" spans="1:3">
      <c r="A211" s="281">
        <v>2070112</v>
      </c>
      <c r="B211" s="281" t="s">
        <v>297</v>
      </c>
      <c r="C211" s="284">
        <v>406</v>
      </c>
    </row>
    <row r="212" ht="26.1" customHeight="1" spans="1:3">
      <c r="A212" s="281">
        <v>2070113</v>
      </c>
      <c r="B212" s="281" t="s">
        <v>298</v>
      </c>
      <c r="C212" s="284">
        <v>80</v>
      </c>
    </row>
    <row r="213" ht="26.1" customHeight="1" spans="1:3">
      <c r="A213" s="281">
        <v>2070199</v>
      </c>
      <c r="B213" s="281" t="s">
        <v>299</v>
      </c>
      <c r="C213" s="284">
        <v>508</v>
      </c>
    </row>
    <row r="214" ht="26.1" customHeight="1" spans="1:3">
      <c r="A214" s="281">
        <v>20702</v>
      </c>
      <c r="B214" s="280" t="s">
        <v>300</v>
      </c>
      <c r="C214" s="284">
        <v>830</v>
      </c>
    </row>
    <row r="215" ht="26.1" customHeight="1" spans="1:3">
      <c r="A215" s="281">
        <v>2070201</v>
      </c>
      <c r="B215" s="281" t="s">
        <v>135</v>
      </c>
      <c r="C215" s="284">
        <v>33</v>
      </c>
    </row>
    <row r="216" ht="26.1" customHeight="1" spans="1:3">
      <c r="A216" s="281">
        <v>2070204</v>
      </c>
      <c r="B216" s="281" t="s">
        <v>301</v>
      </c>
      <c r="C216" s="284">
        <v>24</v>
      </c>
    </row>
    <row r="217" ht="26.1" customHeight="1" spans="1:3">
      <c r="A217" s="281">
        <v>2070205</v>
      </c>
      <c r="B217" s="281" t="s">
        <v>302</v>
      </c>
      <c r="C217" s="284">
        <v>127</v>
      </c>
    </row>
    <row r="218" ht="26.1" customHeight="1" spans="1:3">
      <c r="A218" s="281">
        <v>2070299</v>
      </c>
      <c r="B218" s="281" t="s">
        <v>303</v>
      </c>
      <c r="C218" s="284">
        <v>646</v>
      </c>
    </row>
    <row r="219" ht="26.1" customHeight="1" spans="1:3">
      <c r="A219" s="281">
        <v>20703</v>
      </c>
      <c r="B219" s="280" t="s">
        <v>304</v>
      </c>
      <c r="C219" s="284">
        <v>368</v>
      </c>
    </row>
    <row r="220" ht="26.1" customHeight="1" spans="1:3">
      <c r="A220" s="281">
        <v>2070305</v>
      </c>
      <c r="B220" s="281" t="s">
        <v>305</v>
      </c>
      <c r="C220" s="284">
        <v>362</v>
      </c>
    </row>
    <row r="221" ht="26.1" customHeight="1" spans="1:3">
      <c r="A221" s="281">
        <v>2070308</v>
      </c>
      <c r="B221" s="281" t="s">
        <v>306</v>
      </c>
      <c r="C221" s="284">
        <v>6</v>
      </c>
    </row>
    <row r="222" ht="26.1" customHeight="1" spans="1:3">
      <c r="A222" s="281">
        <v>20708</v>
      </c>
      <c r="B222" s="285" t="s">
        <v>307</v>
      </c>
      <c r="C222" s="284">
        <v>1153</v>
      </c>
    </row>
    <row r="223" ht="26.1" customHeight="1" spans="1:3">
      <c r="A223" s="281">
        <v>2070801</v>
      </c>
      <c r="B223" s="286" t="s">
        <v>135</v>
      </c>
      <c r="C223" s="284">
        <v>982</v>
      </c>
    </row>
    <row r="224" ht="26.1" customHeight="1" spans="1:3">
      <c r="A224" s="281">
        <v>2070808</v>
      </c>
      <c r="B224" s="286" t="s">
        <v>308</v>
      </c>
      <c r="C224" s="284">
        <v>70</v>
      </c>
    </row>
    <row r="225" ht="26.1" customHeight="1" spans="1:3">
      <c r="A225" s="281">
        <v>2070899</v>
      </c>
      <c r="B225" s="286" t="s">
        <v>309</v>
      </c>
      <c r="C225" s="284">
        <v>101</v>
      </c>
    </row>
    <row r="226" ht="26.1" customHeight="1" spans="1:3">
      <c r="A226" s="281">
        <v>20799</v>
      </c>
      <c r="B226" s="280" t="s">
        <v>310</v>
      </c>
      <c r="C226" s="284">
        <v>1076</v>
      </c>
    </row>
    <row r="227" ht="26.1" customHeight="1" spans="1:3">
      <c r="A227" s="281">
        <v>2079903</v>
      </c>
      <c r="B227" s="281" t="s">
        <v>311</v>
      </c>
      <c r="C227" s="284">
        <v>15</v>
      </c>
    </row>
    <row r="228" ht="26.1" customHeight="1" spans="1:3">
      <c r="A228" s="281">
        <v>2079999</v>
      </c>
      <c r="B228" s="281" t="s">
        <v>312</v>
      </c>
      <c r="C228" s="284">
        <v>1061</v>
      </c>
    </row>
    <row r="229" ht="26.1" customHeight="1" spans="1:3">
      <c r="A229" s="281">
        <v>208</v>
      </c>
      <c r="B229" s="280" t="s">
        <v>313</v>
      </c>
      <c r="C229" s="284">
        <v>85386</v>
      </c>
    </row>
    <row r="230" ht="26.1" customHeight="1" spans="1:3">
      <c r="A230" s="281">
        <v>20801</v>
      </c>
      <c r="B230" s="280" t="s">
        <v>314</v>
      </c>
      <c r="C230" s="284">
        <v>3757</v>
      </c>
    </row>
    <row r="231" ht="26.1" customHeight="1" spans="1:3">
      <c r="A231" s="281">
        <v>2080101</v>
      </c>
      <c r="B231" s="281" t="s">
        <v>135</v>
      </c>
      <c r="C231" s="284">
        <v>1478</v>
      </c>
    </row>
    <row r="232" ht="26.1" customHeight="1" spans="1:3">
      <c r="A232" s="281">
        <v>2080106</v>
      </c>
      <c r="B232" s="281" t="s">
        <v>315</v>
      </c>
      <c r="C232" s="284">
        <v>1527</v>
      </c>
    </row>
    <row r="233" ht="26.1" customHeight="1" spans="1:3">
      <c r="A233" s="281">
        <v>2080107</v>
      </c>
      <c r="B233" s="281" t="s">
        <v>316</v>
      </c>
      <c r="C233" s="284">
        <v>353</v>
      </c>
    </row>
    <row r="234" ht="26.1" customHeight="1" spans="1:3">
      <c r="A234" s="281">
        <v>2080108</v>
      </c>
      <c r="B234" s="281" t="s">
        <v>167</v>
      </c>
      <c r="C234" s="284">
        <v>104</v>
      </c>
    </row>
    <row r="235" ht="26.1" customHeight="1" spans="1:3">
      <c r="A235" s="281">
        <v>2080112</v>
      </c>
      <c r="B235" s="281" t="s">
        <v>317</v>
      </c>
      <c r="C235" s="284">
        <v>8</v>
      </c>
    </row>
    <row r="236" ht="26.1" customHeight="1" spans="1:3">
      <c r="A236" s="281">
        <v>2080199</v>
      </c>
      <c r="B236" s="281" t="s">
        <v>318</v>
      </c>
      <c r="C236" s="284">
        <v>287</v>
      </c>
    </row>
    <row r="237" ht="26.1" customHeight="1" spans="1:3">
      <c r="A237" s="281">
        <v>20802</v>
      </c>
      <c r="B237" s="280" t="s">
        <v>319</v>
      </c>
      <c r="C237" s="284">
        <v>864</v>
      </c>
    </row>
    <row r="238" ht="26.1" customHeight="1" spans="1:3">
      <c r="A238" s="281">
        <v>2080201</v>
      </c>
      <c r="B238" s="281" t="s">
        <v>135</v>
      </c>
      <c r="C238" s="284">
        <v>655</v>
      </c>
    </row>
    <row r="239" ht="26.1" customHeight="1" spans="1:3">
      <c r="A239" s="281">
        <v>2080207</v>
      </c>
      <c r="B239" s="281" t="s">
        <v>320</v>
      </c>
      <c r="C239" s="284">
        <v>13</v>
      </c>
    </row>
    <row r="240" ht="26.1" customHeight="1" spans="1:3">
      <c r="A240" s="281">
        <v>2080299</v>
      </c>
      <c r="B240" s="281" t="s">
        <v>321</v>
      </c>
      <c r="C240" s="284">
        <v>196</v>
      </c>
    </row>
    <row r="241" ht="26.1" customHeight="1" spans="1:3">
      <c r="A241" s="281">
        <v>20805</v>
      </c>
      <c r="B241" s="280" t="s">
        <v>322</v>
      </c>
      <c r="C241" s="284">
        <v>34612</v>
      </c>
    </row>
    <row r="242" ht="26.1" customHeight="1" spans="1:3">
      <c r="A242" s="281">
        <v>2080501</v>
      </c>
      <c r="B242" s="281" t="s">
        <v>323</v>
      </c>
      <c r="C242" s="284">
        <v>46</v>
      </c>
    </row>
    <row r="243" ht="26.1" customHeight="1" spans="1:3">
      <c r="A243" s="281">
        <v>2080502</v>
      </c>
      <c r="B243" s="281" t="s">
        <v>324</v>
      </c>
      <c r="C243" s="284">
        <v>80</v>
      </c>
    </row>
    <row r="244" ht="26.1" customHeight="1" spans="1:3">
      <c r="A244" s="281">
        <v>2080505</v>
      </c>
      <c r="B244" s="281" t="s">
        <v>325</v>
      </c>
      <c r="C244" s="284">
        <v>7689</v>
      </c>
    </row>
    <row r="245" ht="26.1" customHeight="1" spans="1:3">
      <c r="A245" s="281">
        <v>2080506</v>
      </c>
      <c r="B245" s="281" t="s">
        <v>326</v>
      </c>
      <c r="C245" s="284">
        <v>342</v>
      </c>
    </row>
    <row r="246" ht="26.1" customHeight="1" spans="1:3">
      <c r="A246" s="281">
        <v>2080507</v>
      </c>
      <c r="B246" s="281" t="s">
        <v>327</v>
      </c>
      <c r="C246" s="284">
        <v>23313</v>
      </c>
    </row>
    <row r="247" ht="26.1" customHeight="1" spans="1:3">
      <c r="A247" s="281">
        <v>2080508</v>
      </c>
      <c r="B247" s="281" t="s">
        <v>328</v>
      </c>
      <c r="C247" s="284">
        <v>3142</v>
      </c>
    </row>
    <row r="248" ht="26.1" customHeight="1" spans="1:3">
      <c r="A248" s="281">
        <v>20806</v>
      </c>
      <c r="B248" s="280" t="s">
        <v>329</v>
      </c>
      <c r="C248" s="284">
        <v>2</v>
      </c>
    </row>
    <row r="249" ht="26.1" customHeight="1" spans="1:3">
      <c r="A249" s="281">
        <v>2080699</v>
      </c>
      <c r="B249" s="281" t="s">
        <v>330</v>
      </c>
      <c r="C249" s="284">
        <v>2</v>
      </c>
    </row>
    <row r="250" ht="26.1" customHeight="1" spans="1:3">
      <c r="A250" s="281">
        <v>20807</v>
      </c>
      <c r="B250" s="280" t="s">
        <v>331</v>
      </c>
      <c r="C250" s="284">
        <v>2783</v>
      </c>
    </row>
    <row r="251" ht="26.1" customHeight="1" spans="1:3">
      <c r="A251" s="281">
        <v>2080799</v>
      </c>
      <c r="B251" s="281" t="s">
        <v>332</v>
      </c>
      <c r="C251" s="284">
        <v>2783</v>
      </c>
    </row>
    <row r="252" ht="26.1" customHeight="1" spans="1:3">
      <c r="A252" s="281">
        <v>20808</v>
      </c>
      <c r="B252" s="280" t="s">
        <v>333</v>
      </c>
      <c r="C252" s="284">
        <v>6948</v>
      </c>
    </row>
    <row r="253" ht="26.1" customHeight="1" spans="1:3">
      <c r="A253" s="281">
        <v>2080801</v>
      </c>
      <c r="B253" s="281" t="s">
        <v>334</v>
      </c>
      <c r="C253" s="284">
        <v>953</v>
      </c>
    </row>
    <row r="254" ht="26.1" customHeight="1" spans="1:3">
      <c r="A254" s="281">
        <v>2080802</v>
      </c>
      <c r="B254" s="281" t="s">
        <v>335</v>
      </c>
      <c r="C254" s="284">
        <v>2736</v>
      </c>
    </row>
    <row r="255" ht="26.1" customHeight="1" spans="1:3">
      <c r="A255" s="281">
        <v>2080803</v>
      </c>
      <c r="B255" s="281" t="s">
        <v>336</v>
      </c>
      <c r="C255" s="284">
        <v>1620</v>
      </c>
    </row>
    <row r="256" ht="26.1" customHeight="1" spans="1:3">
      <c r="A256" s="281">
        <v>2080805</v>
      </c>
      <c r="B256" s="281" t="s">
        <v>337</v>
      </c>
      <c r="C256" s="284">
        <v>332</v>
      </c>
    </row>
    <row r="257" ht="26.1" customHeight="1" spans="1:3">
      <c r="A257" s="281">
        <v>2080807</v>
      </c>
      <c r="B257" s="281" t="s">
        <v>338</v>
      </c>
      <c r="C257" s="284">
        <v>86</v>
      </c>
    </row>
    <row r="258" ht="26.1" customHeight="1" spans="1:3">
      <c r="A258" s="281">
        <v>2080808</v>
      </c>
      <c r="B258" s="281" t="s">
        <v>339</v>
      </c>
      <c r="C258" s="284">
        <v>121</v>
      </c>
    </row>
    <row r="259" ht="26.1" customHeight="1" spans="1:3">
      <c r="A259" s="281">
        <v>2080899</v>
      </c>
      <c r="B259" s="281" t="s">
        <v>340</v>
      </c>
      <c r="C259" s="284">
        <v>1100</v>
      </c>
    </row>
    <row r="260" ht="26.1" customHeight="1" spans="1:3">
      <c r="A260" s="281">
        <v>20809</v>
      </c>
      <c r="B260" s="280" t="s">
        <v>341</v>
      </c>
      <c r="C260" s="284">
        <v>912</v>
      </c>
    </row>
    <row r="261" ht="26.1" customHeight="1" spans="1:3">
      <c r="A261" s="281">
        <v>2080902</v>
      </c>
      <c r="B261" s="281" t="s">
        <v>342</v>
      </c>
      <c r="C261" s="284">
        <v>39</v>
      </c>
    </row>
    <row r="262" ht="26.1" customHeight="1" spans="1:3">
      <c r="A262" s="281">
        <v>2080903</v>
      </c>
      <c r="B262" s="281" t="s">
        <v>343</v>
      </c>
      <c r="C262" s="284">
        <v>6</v>
      </c>
    </row>
    <row r="263" ht="26.1" customHeight="1" spans="1:3">
      <c r="A263" s="281">
        <v>2080904</v>
      </c>
      <c r="B263" s="281" t="s">
        <v>344</v>
      </c>
      <c r="C263" s="284">
        <v>27</v>
      </c>
    </row>
    <row r="264" ht="26.1" customHeight="1" spans="1:3">
      <c r="A264" s="281">
        <v>2080905</v>
      </c>
      <c r="B264" s="281" t="s">
        <v>345</v>
      </c>
      <c r="C264" s="284">
        <v>183</v>
      </c>
    </row>
    <row r="265" ht="26.1" customHeight="1" spans="1:3">
      <c r="A265" s="281">
        <v>2080999</v>
      </c>
      <c r="B265" s="281" t="s">
        <v>346</v>
      </c>
      <c r="C265" s="284">
        <v>657</v>
      </c>
    </row>
    <row r="266" ht="26.1" customHeight="1" spans="1:3">
      <c r="A266" s="281">
        <v>20810</v>
      </c>
      <c r="B266" s="280" t="s">
        <v>347</v>
      </c>
      <c r="C266" s="284">
        <v>1813</v>
      </c>
    </row>
    <row r="267" ht="26.1" customHeight="1" spans="1:3">
      <c r="A267" s="281">
        <v>2081001</v>
      </c>
      <c r="B267" s="281" t="s">
        <v>348</v>
      </c>
      <c r="C267" s="284">
        <v>181</v>
      </c>
    </row>
    <row r="268" ht="26.1" customHeight="1" spans="1:3">
      <c r="A268" s="281">
        <v>2081002</v>
      </c>
      <c r="B268" s="281" t="s">
        <v>349</v>
      </c>
      <c r="C268" s="284">
        <v>505</v>
      </c>
    </row>
    <row r="269" ht="26.1" customHeight="1" spans="1:3">
      <c r="A269" s="281">
        <v>2081004</v>
      </c>
      <c r="B269" s="281" t="s">
        <v>350</v>
      </c>
      <c r="C269" s="284">
        <v>536</v>
      </c>
    </row>
    <row r="270" ht="26.1" customHeight="1" spans="1:3">
      <c r="A270" s="281">
        <v>2081005</v>
      </c>
      <c r="B270" s="281" t="s">
        <v>351</v>
      </c>
      <c r="C270" s="284">
        <v>77</v>
      </c>
    </row>
    <row r="271" ht="26.1" customHeight="1" spans="1:3">
      <c r="A271" s="281">
        <v>2081006</v>
      </c>
      <c r="B271" s="281" t="s">
        <v>352</v>
      </c>
      <c r="C271" s="284">
        <v>14</v>
      </c>
    </row>
    <row r="272" ht="26.1" customHeight="1" spans="1:3">
      <c r="A272" s="281">
        <v>2081099</v>
      </c>
      <c r="B272" s="281" t="s">
        <v>353</v>
      </c>
      <c r="C272" s="284">
        <v>500</v>
      </c>
    </row>
    <row r="273" ht="26.1" customHeight="1" spans="1:3">
      <c r="A273" s="281">
        <v>20811</v>
      </c>
      <c r="B273" s="280" t="s">
        <v>354</v>
      </c>
      <c r="C273" s="284">
        <v>2274</v>
      </c>
    </row>
    <row r="274" ht="26.1" customHeight="1" spans="1:3">
      <c r="A274" s="281">
        <v>2081101</v>
      </c>
      <c r="B274" s="281" t="s">
        <v>135</v>
      </c>
      <c r="C274" s="284">
        <v>255</v>
      </c>
    </row>
    <row r="275" ht="26.1" customHeight="1" spans="1:3">
      <c r="A275" s="281">
        <v>2081104</v>
      </c>
      <c r="B275" s="281" t="s">
        <v>355</v>
      </c>
      <c r="C275" s="284">
        <v>216</v>
      </c>
    </row>
    <row r="276" ht="26.1" customHeight="1" spans="1:3">
      <c r="A276" s="281">
        <v>2081105</v>
      </c>
      <c r="B276" s="281" t="s">
        <v>356</v>
      </c>
      <c r="C276" s="284">
        <v>228</v>
      </c>
    </row>
    <row r="277" ht="26.1" customHeight="1" spans="1:3">
      <c r="A277" s="281">
        <v>2081106</v>
      </c>
      <c r="B277" s="281" t="s">
        <v>357</v>
      </c>
      <c r="C277" s="284">
        <v>8</v>
      </c>
    </row>
    <row r="278" ht="26.1" customHeight="1" spans="1:3">
      <c r="A278" s="281">
        <v>2081107</v>
      </c>
      <c r="B278" s="281" t="s">
        <v>358</v>
      </c>
      <c r="C278" s="284">
        <v>1030</v>
      </c>
    </row>
    <row r="279" ht="26.1" customHeight="1" spans="1:3">
      <c r="A279" s="281">
        <v>2081199</v>
      </c>
      <c r="B279" s="281" t="s">
        <v>359</v>
      </c>
      <c r="C279" s="284">
        <v>537</v>
      </c>
    </row>
    <row r="280" ht="26.1" customHeight="1" spans="1:3">
      <c r="A280" s="281">
        <v>20816</v>
      </c>
      <c r="B280" s="280" t="s">
        <v>360</v>
      </c>
      <c r="C280" s="284">
        <v>41</v>
      </c>
    </row>
    <row r="281" ht="26.1" customHeight="1" spans="1:3">
      <c r="A281" s="281">
        <v>2081601</v>
      </c>
      <c r="B281" s="281" t="s">
        <v>135</v>
      </c>
      <c r="C281" s="284">
        <v>24</v>
      </c>
    </row>
    <row r="282" ht="26.1" customHeight="1" spans="1:3">
      <c r="A282" s="281">
        <v>2081603</v>
      </c>
      <c r="B282" s="281" t="s">
        <v>137</v>
      </c>
      <c r="C282" s="284">
        <v>9</v>
      </c>
    </row>
    <row r="283" ht="26.1" customHeight="1" spans="1:3">
      <c r="A283" s="281">
        <v>2081699</v>
      </c>
      <c r="B283" s="281" t="s">
        <v>361</v>
      </c>
      <c r="C283" s="284">
        <v>8</v>
      </c>
    </row>
    <row r="284" ht="26.1" customHeight="1" spans="1:3">
      <c r="A284" s="281">
        <v>20819</v>
      </c>
      <c r="B284" s="280" t="s">
        <v>362</v>
      </c>
      <c r="C284" s="284">
        <v>8077</v>
      </c>
    </row>
    <row r="285" ht="26.1" customHeight="1" spans="1:3">
      <c r="A285" s="281">
        <v>2081901</v>
      </c>
      <c r="B285" s="281" t="s">
        <v>363</v>
      </c>
      <c r="C285" s="284">
        <v>3291</v>
      </c>
    </row>
    <row r="286" ht="26.1" customHeight="1" spans="1:3">
      <c r="A286" s="281">
        <v>2081902</v>
      </c>
      <c r="B286" s="281" t="s">
        <v>364</v>
      </c>
      <c r="C286" s="284">
        <v>4786</v>
      </c>
    </row>
    <row r="287" ht="26.1" customHeight="1" spans="1:3">
      <c r="A287" s="281">
        <v>20820</v>
      </c>
      <c r="B287" s="280" t="s">
        <v>365</v>
      </c>
      <c r="C287" s="284">
        <v>2229</v>
      </c>
    </row>
    <row r="288" ht="26.1" customHeight="1" spans="1:3">
      <c r="A288" s="281">
        <v>2082001</v>
      </c>
      <c r="B288" s="281" t="s">
        <v>366</v>
      </c>
      <c r="C288" s="284">
        <v>1859</v>
      </c>
    </row>
    <row r="289" ht="26.1" customHeight="1" spans="1:3">
      <c r="A289" s="281">
        <v>2082002</v>
      </c>
      <c r="B289" s="281" t="s">
        <v>367</v>
      </c>
      <c r="C289" s="284">
        <v>370</v>
      </c>
    </row>
    <row r="290" ht="26.1" customHeight="1" spans="1:3">
      <c r="A290" s="281">
        <v>20821</v>
      </c>
      <c r="B290" s="280" t="s">
        <v>368</v>
      </c>
      <c r="C290" s="284">
        <v>3732</v>
      </c>
    </row>
    <row r="291" ht="26.1" customHeight="1" spans="1:3">
      <c r="A291" s="281">
        <v>2082101</v>
      </c>
      <c r="B291" s="281" t="s">
        <v>369</v>
      </c>
      <c r="C291" s="284">
        <v>716</v>
      </c>
    </row>
    <row r="292" ht="26.1" customHeight="1" spans="1:3">
      <c r="A292" s="281">
        <v>2082102</v>
      </c>
      <c r="B292" s="281" t="s">
        <v>370</v>
      </c>
      <c r="C292" s="284">
        <v>3016</v>
      </c>
    </row>
    <row r="293" ht="26.1" customHeight="1" spans="1:3">
      <c r="A293" s="281">
        <v>20825</v>
      </c>
      <c r="B293" s="280" t="s">
        <v>371</v>
      </c>
      <c r="C293" s="284">
        <v>76</v>
      </c>
    </row>
    <row r="294" ht="26.1" customHeight="1" spans="1:3">
      <c r="A294" s="281">
        <v>2082501</v>
      </c>
      <c r="B294" s="281" t="s">
        <v>372</v>
      </c>
      <c r="C294" s="284">
        <v>76</v>
      </c>
    </row>
    <row r="295" ht="26.1" customHeight="1" spans="1:3">
      <c r="A295" s="281">
        <v>20826</v>
      </c>
      <c r="B295" s="280" t="s">
        <v>373</v>
      </c>
      <c r="C295" s="284">
        <v>14245</v>
      </c>
    </row>
    <row r="296" ht="26.1" customHeight="1" spans="1:3">
      <c r="A296" s="281">
        <v>2082602</v>
      </c>
      <c r="B296" s="281" t="s">
        <v>374</v>
      </c>
      <c r="C296" s="284">
        <v>14245</v>
      </c>
    </row>
    <row r="297" ht="26.1" customHeight="1" spans="1:3">
      <c r="A297" s="281">
        <v>20828</v>
      </c>
      <c r="B297" s="280" t="s">
        <v>375</v>
      </c>
      <c r="C297" s="284">
        <v>1280</v>
      </c>
    </row>
    <row r="298" ht="26.1" customHeight="1" spans="1:3">
      <c r="A298" s="281">
        <v>2082801</v>
      </c>
      <c r="B298" s="281" t="s">
        <v>135</v>
      </c>
      <c r="C298" s="284">
        <v>313</v>
      </c>
    </row>
    <row r="299" ht="26.1" customHeight="1" spans="1:3">
      <c r="A299" s="281">
        <v>2082804</v>
      </c>
      <c r="B299" s="281" t="s">
        <v>376</v>
      </c>
      <c r="C299" s="284">
        <v>430</v>
      </c>
    </row>
    <row r="300" ht="26.1" customHeight="1" spans="1:3">
      <c r="A300" s="281">
        <v>2082899</v>
      </c>
      <c r="B300" s="281" t="s">
        <v>377</v>
      </c>
      <c r="C300" s="284">
        <v>537</v>
      </c>
    </row>
    <row r="301" ht="26.1" customHeight="1" spans="1:3">
      <c r="A301" s="281">
        <v>20899</v>
      </c>
      <c r="B301" s="280" t="s">
        <v>378</v>
      </c>
      <c r="C301" s="284">
        <v>1741</v>
      </c>
    </row>
    <row r="302" ht="26.1" customHeight="1" spans="1:3">
      <c r="A302" s="281">
        <v>2089999</v>
      </c>
      <c r="B302" s="281" t="s">
        <v>379</v>
      </c>
      <c r="C302" s="284">
        <v>1741</v>
      </c>
    </row>
    <row r="303" ht="26.1" customHeight="1" spans="1:3">
      <c r="A303" s="281">
        <v>210</v>
      </c>
      <c r="B303" s="280" t="s">
        <v>380</v>
      </c>
      <c r="C303" s="284">
        <v>82392</v>
      </c>
    </row>
    <row r="304" ht="26.1" customHeight="1" spans="1:3">
      <c r="A304" s="281">
        <v>21001</v>
      </c>
      <c r="B304" s="280" t="s">
        <v>381</v>
      </c>
      <c r="C304" s="284">
        <v>11667</v>
      </c>
    </row>
    <row r="305" ht="26.1" customHeight="1" spans="1:3">
      <c r="A305" s="281">
        <v>2100101</v>
      </c>
      <c r="B305" s="281" t="s">
        <v>135</v>
      </c>
      <c r="C305" s="284">
        <v>11527</v>
      </c>
    </row>
    <row r="306" ht="26.1" customHeight="1" spans="1:3">
      <c r="A306" s="281">
        <v>2100199</v>
      </c>
      <c r="B306" s="281" t="s">
        <v>382</v>
      </c>
      <c r="C306" s="284">
        <v>140</v>
      </c>
    </row>
    <row r="307" ht="26.1" customHeight="1" spans="1:3">
      <c r="A307" s="281">
        <v>21002</v>
      </c>
      <c r="B307" s="280" t="s">
        <v>383</v>
      </c>
      <c r="C307" s="284">
        <v>1395</v>
      </c>
    </row>
    <row r="308" ht="26.1" customHeight="1" spans="1:3">
      <c r="A308" s="281">
        <v>2100201</v>
      </c>
      <c r="B308" s="281" t="s">
        <v>384</v>
      </c>
      <c r="C308" s="284">
        <v>412</v>
      </c>
    </row>
    <row r="309" ht="26.1" customHeight="1" spans="1:3">
      <c r="A309" s="281">
        <v>2100202</v>
      </c>
      <c r="B309" s="281" t="s">
        <v>385</v>
      </c>
      <c r="C309" s="284">
        <v>55</v>
      </c>
    </row>
    <row r="310" ht="26.1" customHeight="1" spans="1:3">
      <c r="A310" s="281">
        <v>2100205</v>
      </c>
      <c r="B310" s="281" t="s">
        <v>386</v>
      </c>
      <c r="C310" s="284">
        <v>2</v>
      </c>
    </row>
    <row r="311" ht="26.1" customHeight="1" spans="1:3">
      <c r="A311" s="281">
        <v>2100206</v>
      </c>
      <c r="B311" s="281" t="s">
        <v>387</v>
      </c>
      <c r="C311" s="284">
        <v>565</v>
      </c>
    </row>
    <row r="312" ht="26.1" customHeight="1" spans="1:3">
      <c r="A312" s="281">
        <v>2100299</v>
      </c>
      <c r="B312" s="281" t="s">
        <v>388</v>
      </c>
      <c r="C312" s="284">
        <v>361</v>
      </c>
    </row>
    <row r="313" ht="26.1" customHeight="1" spans="1:3">
      <c r="A313" s="281">
        <v>21003</v>
      </c>
      <c r="B313" s="280" t="s">
        <v>389</v>
      </c>
      <c r="C313" s="284">
        <v>1852</v>
      </c>
    </row>
    <row r="314" ht="26.1" customHeight="1" spans="1:3">
      <c r="A314" s="281">
        <v>2100301</v>
      </c>
      <c r="B314" s="281" t="s">
        <v>390</v>
      </c>
      <c r="C314" s="284">
        <v>141</v>
      </c>
    </row>
    <row r="315" ht="26.1" customHeight="1" spans="1:3">
      <c r="A315" s="281">
        <v>2100302</v>
      </c>
      <c r="B315" s="281" t="s">
        <v>391</v>
      </c>
      <c r="C315" s="284">
        <v>449</v>
      </c>
    </row>
    <row r="316" ht="26.1" customHeight="1" spans="1:3">
      <c r="A316" s="281">
        <v>2100399</v>
      </c>
      <c r="B316" s="281" t="s">
        <v>392</v>
      </c>
      <c r="C316" s="284">
        <v>1262</v>
      </c>
    </row>
    <row r="317" ht="26.1" customHeight="1" spans="1:3">
      <c r="A317" s="281">
        <v>21004</v>
      </c>
      <c r="B317" s="280" t="s">
        <v>393</v>
      </c>
      <c r="C317" s="284">
        <v>10497</v>
      </c>
    </row>
    <row r="318" ht="26.1" customHeight="1" spans="1:3">
      <c r="A318" s="281">
        <v>2100401</v>
      </c>
      <c r="B318" s="281" t="s">
        <v>394</v>
      </c>
      <c r="C318" s="284">
        <v>1346</v>
      </c>
    </row>
    <row r="319" ht="26.1" customHeight="1" spans="1:3">
      <c r="A319" s="281">
        <v>2100402</v>
      </c>
      <c r="B319" s="281" t="s">
        <v>395</v>
      </c>
      <c r="C319" s="284">
        <v>332</v>
      </c>
    </row>
    <row r="320" ht="26.1" customHeight="1" spans="1:3">
      <c r="A320" s="281">
        <v>2100403</v>
      </c>
      <c r="B320" s="281" t="s">
        <v>396</v>
      </c>
      <c r="C320" s="284">
        <v>345</v>
      </c>
    </row>
    <row r="321" ht="26.1" customHeight="1" spans="1:3">
      <c r="A321" s="281">
        <v>2100408</v>
      </c>
      <c r="B321" s="281" t="s">
        <v>397</v>
      </c>
      <c r="C321" s="284">
        <v>5241</v>
      </c>
    </row>
    <row r="322" ht="26.1" customHeight="1" spans="1:3">
      <c r="A322" s="281">
        <v>2100409</v>
      </c>
      <c r="B322" s="281" t="s">
        <v>398</v>
      </c>
      <c r="C322" s="284">
        <v>1569</v>
      </c>
    </row>
    <row r="323" ht="26.1" customHeight="1" spans="1:3">
      <c r="A323" s="281">
        <v>2100410</v>
      </c>
      <c r="B323" s="281" t="s">
        <v>399</v>
      </c>
      <c r="C323" s="284">
        <v>1184</v>
      </c>
    </row>
    <row r="324" ht="26.1" customHeight="1" spans="1:3">
      <c r="A324" s="281">
        <v>2100499</v>
      </c>
      <c r="B324" s="281" t="s">
        <v>400</v>
      </c>
      <c r="C324" s="284">
        <v>480</v>
      </c>
    </row>
    <row r="325" ht="26.1" customHeight="1" spans="1:3">
      <c r="A325" s="281">
        <v>21006</v>
      </c>
      <c r="B325" s="280" t="s">
        <v>401</v>
      </c>
      <c r="C325" s="284">
        <v>73</v>
      </c>
    </row>
    <row r="326" ht="26.1" customHeight="1" spans="1:3">
      <c r="A326" s="281">
        <v>2100601</v>
      </c>
      <c r="B326" s="281" t="s">
        <v>402</v>
      </c>
      <c r="C326" s="284">
        <v>73</v>
      </c>
    </row>
    <row r="327" ht="26.1" customHeight="1" spans="1:3">
      <c r="A327" s="281">
        <v>21007</v>
      </c>
      <c r="B327" s="280" t="s">
        <v>403</v>
      </c>
      <c r="C327" s="284">
        <v>2887</v>
      </c>
    </row>
    <row r="328" ht="26.1" customHeight="1" spans="1:3">
      <c r="A328" s="281">
        <v>2100717</v>
      </c>
      <c r="B328" s="281" t="s">
        <v>404</v>
      </c>
      <c r="C328" s="284">
        <v>2736</v>
      </c>
    </row>
    <row r="329" ht="26.1" customHeight="1" spans="1:3">
      <c r="A329" s="281">
        <v>2100799</v>
      </c>
      <c r="B329" s="281" t="s">
        <v>405</v>
      </c>
      <c r="C329" s="284">
        <v>151</v>
      </c>
    </row>
    <row r="330" ht="26.1" customHeight="1" spans="1:3">
      <c r="A330" s="281">
        <v>21011</v>
      </c>
      <c r="B330" s="280" t="s">
        <v>406</v>
      </c>
      <c r="C330" s="284">
        <v>6891</v>
      </c>
    </row>
    <row r="331" ht="26.1" customHeight="1" spans="1:3">
      <c r="A331" s="281">
        <v>2101101</v>
      </c>
      <c r="B331" s="281" t="s">
        <v>407</v>
      </c>
      <c r="C331" s="284">
        <v>3588</v>
      </c>
    </row>
    <row r="332" ht="26.1" customHeight="1" spans="1:3">
      <c r="A332" s="281">
        <v>2101102</v>
      </c>
      <c r="B332" s="281" t="s">
        <v>408</v>
      </c>
      <c r="C332" s="284">
        <v>3301</v>
      </c>
    </row>
    <row r="333" ht="26.1" customHeight="1" spans="1:3">
      <c r="A333" s="281">
        <v>2101103</v>
      </c>
      <c r="B333" s="281" t="s">
        <v>409</v>
      </c>
      <c r="C333" s="284">
        <v>2</v>
      </c>
    </row>
    <row r="334" ht="26.1" customHeight="1" spans="1:3">
      <c r="A334" s="281">
        <v>21012</v>
      </c>
      <c r="B334" s="280" t="s">
        <v>410</v>
      </c>
      <c r="C334" s="284">
        <v>42245</v>
      </c>
    </row>
    <row r="335" ht="26.1" customHeight="1" spans="1:3">
      <c r="A335" s="281">
        <v>2101202</v>
      </c>
      <c r="B335" s="281" t="s">
        <v>411</v>
      </c>
      <c r="C335" s="284">
        <v>42025</v>
      </c>
    </row>
    <row r="336" ht="26.1" customHeight="1" spans="1:3">
      <c r="A336" s="281">
        <v>2101299</v>
      </c>
      <c r="B336" s="281" t="s">
        <v>412</v>
      </c>
      <c r="C336" s="284">
        <v>220</v>
      </c>
    </row>
    <row r="337" ht="26.1" customHeight="1" spans="1:3">
      <c r="A337" s="281">
        <v>21013</v>
      </c>
      <c r="B337" s="280" t="s">
        <v>413</v>
      </c>
      <c r="C337" s="284">
        <v>3453</v>
      </c>
    </row>
    <row r="338" ht="26.1" customHeight="1" spans="1:3">
      <c r="A338" s="281">
        <v>2101301</v>
      </c>
      <c r="B338" s="281" t="s">
        <v>414</v>
      </c>
      <c r="C338" s="284">
        <v>2561</v>
      </c>
    </row>
    <row r="339" ht="26.1" customHeight="1" spans="1:3">
      <c r="A339" s="281">
        <v>2101399</v>
      </c>
      <c r="B339" s="281" t="s">
        <v>415</v>
      </c>
      <c r="C339" s="284">
        <v>892</v>
      </c>
    </row>
    <row r="340" ht="26.1" customHeight="1" spans="1:3">
      <c r="A340" s="281">
        <v>21014</v>
      </c>
      <c r="B340" s="280" t="s">
        <v>416</v>
      </c>
      <c r="C340" s="284">
        <v>259</v>
      </c>
    </row>
    <row r="341" ht="26.1" customHeight="1" spans="1:3">
      <c r="A341" s="281">
        <v>2101401</v>
      </c>
      <c r="B341" s="281" t="s">
        <v>417</v>
      </c>
      <c r="C341" s="284">
        <v>259</v>
      </c>
    </row>
    <row r="342" ht="26.1" customHeight="1" spans="1:3">
      <c r="A342" s="281">
        <v>21015</v>
      </c>
      <c r="B342" s="280" t="s">
        <v>418</v>
      </c>
      <c r="C342" s="284">
        <v>634</v>
      </c>
    </row>
    <row r="343" ht="26.1" customHeight="1" spans="1:3">
      <c r="A343" s="281">
        <v>2101501</v>
      </c>
      <c r="B343" s="281" t="s">
        <v>135</v>
      </c>
      <c r="C343" s="284">
        <v>425</v>
      </c>
    </row>
    <row r="344" ht="26.1" customHeight="1" spans="1:3">
      <c r="A344" s="281">
        <v>2101505</v>
      </c>
      <c r="B344" s="281" t="s">
        <v>419</v>
      </c>
      <c r="C344" s="284">
        <v>20</v>
      </c>
    </row>
    <row r="345" ht="26.1" customHeight="1" spans="1:3">
      <c r="A345" s="281">
        <v>2101599</v>
      </c>
      <c r="B345" s="281" t="s">
        <v>420</v>
      </c>
      <c r="C345" s="284">
        <v>189</v>
      </c>
    </row>
    <row r="346" ht="26.1" customHeight="1" spans="1:3">
      <c r="A346" s="281">
        <v>21016</v>
      </c>
      <c r="B346" s="280" t="s">
        <v>421</v>
      </c>
      <c r="C346" s="284">
        <v>122</v>
      </c>
    </row>
    <row r="347" ht="26.1" customHeight="1" spans="1:3">
      <c r="A347" s="281">
        <v>2101601</v>
      </c>
      <c r="B347" s="281" t="s">
        <v>422</v>
      </c>
      <c r="C347" s="284">
        <v>122</v>
      </c>
    </row>
    <row r="348" ht="26.1" customHeight="1" spans="1:3">
      <c r="A348" s="281">
        <v>21099</v>
      </c>
      <c r="B348" s="280" t="s">
        <v>423</v>
      </c>
      <c r="C348" s="284">
        <v>417</v>
      </c>
    </row>
    <row r="349" ht="26.1" customHeight="1" spans="1:3">
      <c r="A349" s="281">
        <v>2109999</v>
      </c>
      <c r="B349" s="281" t="s">
        <v>424</v>
      </c>
      <c r="C349" s="284">
        <v>417</v>
      </c>
    </row>
    <row r="350" ht="26.1" customHeight="1" spans="1:3">
      <c r="A350" s="281">
        <v>211</v>
      </c>
      <c r="B350" s="280" t="s">
        <v>425</v>
      </c>
      <c r="C350" s="284">
        <v>10789</v>
      </c>
    </row>
    <row r="351" ht="26.1" customHeight="1" spans="1:3">
      <c r="A351" s="281">
        <v>21101</v>
      </c>
      <c r="B351" s="280" t="s">
        <v>426</v>
      </c>
      <c r="C351" s="284">
        <v>3</v>
      </c>
    </row>
    <row r="352" ht="26.1" customHeight="1" spans="1:3">
      <c r="A352" s="281">
        <v>2110101</v>
      </c>
      <c r="B352" s="281" t="s">
        <v>135</v>
      </c>
      <c r="C352" s="284">
        <v>3</v>
      </c>
    </row>
    <row r="353" ht="26.1" customHeight="1" spans="1:3">
      <c r="A353" s="281">
        <v>21103</v>
      </c>
      <c r="B353" s="280" t="s">
        <v>427</v>
      </c>
      <c r="C353" s="284">
        <v>3543</v>
      </c>
    </row>
    <row r="354" ht="26.1" customHeight="1" spans="1:3">
      <c r="A354" s="281">
        <v>2110301</v>
      </c>
      <c r="B354" s="281" t="s">
        <v>428</v>
      </c>
      <c r="C354" s="284">
        <v>1185</v>
      </c>
    </row>
    <row r="355" ht="26.1" customHeight="1" spans="1:3">
      <c r="A355" s="281">
        <v>2110302</v>
      </c>
      <c r="B355" s="281" t="s">
        <v>429</v>
      </c>
      <c r="C355" s="284">
        <v>1792</v>
      </c>
    </row>
    <row r="356" ht="26.1" customHeight="1" spans="1:3">
      <c r="A356" s="281">
        <v>2110399</v>
      </c>
      <c r="B356" s="281" t="s">
        <v>430</v>
      </c>
      <c r="C356" s="284">
        <v>566</v>
      </c>
    </row>
    <row r="357" ht="26.1" customHeight="1" spans="1:3">
      <c r="A357" s="281">
        <v>21104</v>
      </c>
      <c r="B357" s="280" t="s">
        <v>431</v>
      </c>
      <c r="C357" s="284">
        <v>3945</v>
      </c>
    </row>
    <row r="358" ht="26.1" customHeight="1" spans="1:3">
      <c r="A358" s="281">
        <v>2110401</v>
      </c>
      <c r="B358" s="281" t="s">
        <v>432</v>
      </c>
      <c r="C358" s="284">
        <v>1662</v>
      </c>
    </row>
    <row r="359" ht="26.1" customHeight="1" spans="1:3">
      <c r="A359" s="281">
        <v>2110402</v>
      </c>
      <c r="B359" s="281" t="s">
        <v>433</v>
      </c>
      <c r="C359" s="284">
        <v>1652</v>
      </c>
    </row>
    <row r="360" ht="26.1" customHeight="1" spans="1:3">
      <c r="A360" s="281">
        <v>2110404</v>
      </c>
      <c r="B360" s="281" t="s">
        <v>434</v>
      </c>
      <c r="C360" s="284">
        <v>495</v>
      </c>
    </row>
    <row r="361" ht="26.1" customHeight="1" spans="1:3">
      <c r="A361" s="281">
        <v>2110499</v>
      </c>
      <c r="B361" s="281" t="s">
        <v>435</v>
      </c>
      <c r="C361" s="284">
        <v>136</v>
      </c>
    </row>
    <row r="362" ht="26.1" customHeight="1" spans="1:3">
      <c r="A362" s="281">
        <v>21105</v>
      </c>
      <c r="B362" s="280" t="s">
        <v>436</v>
      </c>
      <c r="C362" s="284">
        <v>54</v>
      </c>
    </row>
    <row r="363" ht="26.1" customHeight="1" spans="1:3">
      <c r="A363" s="281">
        <v>2110501</v>
      </c>
      <c r="B363" s="281" t="s">
        <v>437</v>
      </c>
      <c r="C363" s="284">
        <v>32</v>
      </c>
    </row>
    <row r="364" ht="26.1" customHeight="1" spans="1:3">
      <c r="A364" s="281">
        <v>2110507</v>
      </c>
      <c r="B364" s="281" t="s">
        <v>438</v>
      </c>
      <c r="C364" s="284">
        <v>22</v>
      </c>
    </row>
    <row r="365" ht="26.1" customHeight="1" spans="1:3">
      <c r="A365" s="281">
        <v>21106</v>
      </c>
      <c r="B365" s="280" t="s">
        <v>439</v>
      </c>
      <c r="C365" s="284">
        <v>34</v>
      </c>
    </row>
    <row r="366" ht="26.1" customHeight="1" spans="1:3">
      <c r="A366" s="281">
        <v>2110602</v>
      </c>
      <c r="B366" s="281" t="s">
        <v>440</v>
      </c>
      <c r="C366" s="284">
        <v>34</v>
      </c>
    </row>
    <row r="367" ht="26.1" customHeight="1" spans="1:3">
      <c r="A367" s="281">
        <v>21110</v>
      </c>
      <c r="B367" s="280" t="s">
        <v>441</v>
      </c>
      <c r="C367" s="284">
        <v>10</v>
      </c>
    </row>
    <row r="368" ht="26.1" customHeight="1" spans="1:3">
      <c r="A368" s="281">
        <v>2111001</v>
      </c>
      <c r="B368" s="281" t="s">
        <v>442</v>
      </c>
      <c r="C368" s="284">
        <v>10</v>
      </c>
    </row>
    <row r="369" ht="26.1" customHeight="1" spans="1:3">
      <c r="A369" s="281">
        <v>21111</v>
      </c>
      <c r="B369" s="280" t="s">
        <v>443</v>
      </c>
      <c r="C369" s="284">
        <v>28</v>
      </c>
    </row>
    <row r="370" ht="26.1" customHeight="1" spans="1:3">
      <c r="A370" s="281">
        <v>2111101</v>
      </c>
      <c r="B370" s="281" t="s">
        <v>444</v>
      </c>
      <c r="C370" s="284">
        <v>28</v>
      </c>
    </row>
    <row r="371" ht="26.1" customHeight="1" spans="1:3">
      <c r="A371" s="281">
        <v>21114</v>
      </c>
      <c r="B371" s="280" t="s">
        <v>445</v>
      </c>
      <c r="C371" s="284">
        <v>73</v>
      </c>
    </row>
    <row r="372" ht="26.1" customHeight="1" spans="1:3">
      <c r="A372" s="281">
        <v>2111401</v>
      </c>
      <c r="B372" s="281" t="s">
        <v>135</v>
      </c>
      <c r="C372" s="284">
        <v>73</v>
      </c>
    </row>
    <row r="373" ht="26.1" customHeight="1" spans="1:3">
      <c r="A373" s="281">
        <v>21199</v>
      </c>
      <c r="B373" s="280" t="s">
        <v>446</v>
      </c>
      <c r="C373" s="284">
        <v>3099</v>
      </c>
    </row>
    <row r="374" ht="26.1" customHeight="1" spans="1:3">
      <c r="A374" s="281">
        <v>2119999</v>
      </c>
      <c r="B374" s="281" t="s">
        <v>447</v>
      </c>
      <c r="C374" s="284">
        <v>3099</v>
      </c>
    </row>
    <row r="375" ht="26.1" customHeight="1" spans="1:3">
      <c r="A375" s="281">
        <v>212</v>
      </c>
      <c r="B375" s="280" t="s">
        <v>448</v>
      </c>
      <c r="C375" s="284">
        <v>42701</v>
      </c>
    </row>
    <row r="376" ht="26.1" customHeight="1" spans="1:3">
      <c r="A376" s="281">
        <v>21201</v>
      </c>
      <c r="B376" s="280" t="s">
        <v>449</v>
      </c>
      <c r="C376" s="284">
        <v>5990</v>
      </c>
    </row>
    <row r="377" ht="26.1" customHeight="1" spans="1:3">
      <c r="A377" s="281">
        <v>2120101</v>
      </c>
      <c r="B377" s="281" t="s">
        <v>135</v>
      </c>
      <c r="C377" s="284">
        <v>3307</v>
      </c>
    </row>
    <row r="378" ht="26.1" customHeight="1" spans="1:3">
      <c r="A378" s="281">
        <v>2120104</v>
      </c>
      <c r="B378" s="281" t="s">
        <v>450</v>
      </c>
      <c r="C378" s="284">
        <v>1775</v>
      </c>
    </row>
    <row r="379" ht="26.1" customHeight="1" spans="1:3">
      <c r="A379" s="281">
        <v>2120106</v>
      </c>
      <c r="B379" s="281" t="s">
        <v>451</v>
      </c>
      <c r="C379" s="284">
        <v>340</v>
      </c>
    </row>
    <row r="380" ht="26.1" customHeight="1" spans="1:3">
      <c r="A380" s="281">
        <v>2120109</v>
      </c>
      <c r="B380" s="281" t="s">
        <v>452</v>
      </c>
      <c r="C380" s="284">
        <v>45</v>
      </c>
    </row>
    <row r="381" ht="26.1" customHeight="1" spans="1:3">
      <c r="A381" s="281">
        <v>2120199</v>
      </c>
      <c r="B381" s="281" t="s">
        <v>453</v>
      </c>
      <c r="C381" s="284">
        <v>523</v>
      </c>
    </row>
    <row r="382" ht="26.1" customHeight="1" spans="1:3">
      <c r="A382" s="281">
        <v>21202</v>
      </c>
      <c r="B382" s="280" t="s">
        <v>454</v>
      </c>
      <c r="C382" s="284">
        <v>411</v>
      </c>
    </row>
    <row r="383" ht="26.1" customHeight="1" spans="1:3">
      <c r="A383" s="281">
        <v>2120201</v>
      </c>
      <c r="B383" s="281" t="s">
        <v>455</v>
      </c>
      <c r="C383" s="284">
        <v>411</v>
      </c>
    </row>
    <row r="384" ht="26.1" customHeight="1" spans="1:3">
      <c r="A384" s="281">
        <v>21203</v>
      </c>
      <c r="B384" s="280" t="s">
        <v>456</v>
      </c>
      <c r="C384" s="284">
        <v>28108</v>
      </c>
    </row>
    <row r="385" ht="26.1" customHeight="1" spans="1:3">
      <c r="A385" s="281">
        <v>2120303</v>
      </c>
      <c r="B385" s="281" t="s">
        <v>457</v>
      </c>
      <c r="C385" s="284">
        <v>27558</v>
      </c>
    </row>
    <row r="386" ht="26.1" customHeight="1" spans="1:3">
      <c r="A386" s="281">
        <v>2120399</v>
      </c>
      <c r="B386" s="281" t="s">
        <v>458</v>
      </c>
      <c r="C386" s="284">
        <v>550</v>
      </c>
    </row>
    <row r="387" ht="26.1" customHeight="1" spans="1:3">
      <c r="A387" s="281">
        <v>21205</v>
      </c>
      <c r="B387" s="280" t="s">
        <v>459</v>
      </c>
      <c r="C387" s="284">
        <v>4330</v>
      </c>
    </row>
    <row r="388" ht="26.1" customHeight="1" spans="1:3">
      <c r="A388" s="281">
        <v>2120501</v>
      </c>
      <c r="B388" s="281" t="s">
        <v>460</v>
      </c>
      <c r="C388" s="284">
        <v>4330</v>
      </c>
    </row>
    <row r="389" ht="26.1" customHeight="1" spans="1:3">
      <c r="A389" s="281">
        <v>21299</v>
      </c>
      <c r="B389" s="280" t="s">
        <v>461</v>
      </c>
      <c r="C389" s="284">
        <v>3862</v>
      </c>
    </row>
    <row r="390" ht="26.1" customHeight="1" spans="1:3">
      <c r="A390" s="281">
        <v>2129999</v>
      </c>
      <c r="B390" s="281" t="s">
        <v>462</v>
      </c>
      <c r="C390" s="284">
        <v>3862</v>
      </c>
    </row>
    <row r="391" ht="26.1" customHeight="1" spans="1:3">
      <c r="A391" s="281">
        <v>213</v>
      </c>
      <c r="B391" s="280" t="s">
        <v>463</v>
      </c>
      <c r="C391" s="284">
        <v>89505</v>
      </c>
    </row>
    <row r="392" ht="26.1" customHeight="1" spans="1:3">
      <c r="A392" s="281">
        <v>21301</v>
      </c>
      <c r="B392" s="280" t="s">
        <v>464</v>
      </c>
      <c r="C392" s="284">
        <v>37402</v>
      </c>
    </row>
    <row r="393" ht="26.1" customHeight="1" spans="1:3">
      <c r="A393" s="281">
        <v>2130101</v>
      </c>
      <c r="B393" s="281" t="s">
        <v>135</v>
      </c>
      <c r="C393" s="284">
        <v>2046</v>
      </c>
    </row>
    <row r="394" ht="26.1" customHeight="1" spans="1:3">
      <c r="A394" s="281">
        <v>2130102</v>
      </c>
      <c r="B394" s="281" t="s">
        <v>136</v>
      </c>
      <c r="C394" s="284">
        <v>10</v>
      </c>
    </row>
    <row r="395" ht="26.1" customHeight="1" spans="1:3">
      <c r="A395" s="281">
        <v>2130104</v>
      </c>
      <c r="B395" s="281" t="s">
        <v>465</v>
      </c>
      <c r="C395" s="284">
        <v>419</v>
      </c>
    </row>
    <row r="396" ht="26.1" customHeight="1" spans="1:3">
      <c r="A396" s="281">
        <v>2130106</v>
      </c>
      <c r="B396" s="281" t="s">
        <v>466</v>
      </c>
      <c r="C396" s="284">
        <v>698</v>
      </c>
    </row>
    <row r="397" ht="26.1" customHeight="1" spans="1:3">
      <c r="A397" s="281">
        <v>2130108</v>
      </c>
      <c r="B397" s="281" t="s">
        <v>467</v>
      </c>
      <c r="C397" s="284">
        <v>1149</v>
      </c>
    </row>
    <row r="398" ht="26.1" customHeight="1" spans="1:3">
      <c r="A398" s="281">
        <v>2130109</v>
      </c>
      <c r="B398" s="281" t="s">
        <v>468</v>
      </c>
      <c r="C398" s="284">
        <v>174</v>
      </c>
    </row>
    <row r="399" ht="26.1" customHeight="1" spans="1:3">
      <c r="A399" s="281">
        <v>2130110</v>
      </c>
      <c r="B399" s="281" t="s">
        <v>469</v>
      </c>
      <c r="C399" s="284">
        <v>46</v>
      </c>
    </row>
    <row r="400" ht="26.1" customHeight="1" spans="1:3">
      <c r="A400" s="281">
        <v>2130111</v>
      </c>
      <c r="B400" s="281" t="s">
        <v>470</v>
      </c>
      <c r="C400" s="284">
        <v>15</v>
      </c>
    </row>
    <row r="401" ht="26.1" customHeight="1" spans="1:3">
      <c r="A401" s="281">
        <v>2130112</v>
      </c>
      <c r="B401" s="281" t="s">
        <v>471</v>
      </c>
      <c r="C401" s="284">
        <v>284</v>
      </c>
    </row>
    <row r="402" ht="26.1" customHeight="1" spans="1:3">
      <c r="A402" s="281">
        <v>2130119</v>
      </c>
      <c r="B402" s="281" t="s">
        <v>472</v>
      </c>
      <c r="C402" s="284">
        <v>1</v>
      </c>
    </row>
    <row r="403" ht="26.1" customHeight="1" spans="1:3">
      <c r="A403" s="281">
        <v>2130121</v>
      </c>
      <c r="B403" s="281" t="s">
        <v>473</v>
      </c>
      <c r="C403" s="284">
        <v>1582</v>
      </c>
    </row>
    <row r="404" ht="26.1" customHeight="1" spans="1:3">
      <c r="A404" s="281">
        <v>2130122</v>
      </c>
      <c r="B404" s="281" t="s">
        <v>474</v>
      </c>
      <c r="C404" s="284">
        <v>13992</v>
      </c>
    </row>
    <row r="405" ht="26.1" customHeight="1" spans="1:3">
      <c r="A405" s="281">
        <v>2130124</v>
      </c>
      <c r="B405" s="281" t="s">
        <v>475</v>
      </c>
      <c r="C405" s="284">
        <v>1290</v>
      </c>
    </row>
    <row r="406" ht="26.1" customHeight="1" spans="1:3">
      <c r="A406" s="281">
        <v>2130125</v>
      </c>
      <c r="B406" s="281" t="s">
        <v>476</v>
      </c>
      <c r="C406" s="284">
        <v>1012</v>
      </c>
    </row>
    <row r="407" ht="26.1" customHeight="1" spans="1:3">
      <c r="A407" s="281">
        <v>2130126</v>
      </c>
      <c r="B407" s="281" t="s">
        <v>477</v>
      </c>
      <c r="C407" s="284">
        <v>1085</v>
      </c>
    </row>
    <row r="408" ht="26.1" customHeight="1" spans="1:3">
      <c r="A408" s="281">
        <v>2130135</v>
      </c>
      <c r="B408" s="281" t="s">
        <v>478</v>
      </c>
      <c r="C408" s="284">
        <v>1520</v>
      </c>
    </row>
    <row r="409" ht="26.1" customHeight="1" spans="1:3">
      <c r="A409" s="281">
        <v>2130142</v>
      </c>
      <c r="B409" s="281" t="s">
        <v>479</v>
      </c>
      <c r="C409" s="284">
        <v>42</v>
      </c>
    </row>
    <row r="410" ht="26.1" customHeight="1" spans="1:3">
      <c r="A410" s="281">
        <v>2130148</v>
      </c>
      <c r="B410" s="281" t="s">
        <v>480</v>
      </c>
      <c r="C410" s="284">
        <v>314</v>
      </c>
    </row>
    <row r="411" ht="26.1" customHeight="1" spans="1:3">
      <c r="A411" s="281">
        <v>2130152</v>
      </c>
      <c r="B411" s="281" t="s">
        <v>481</v>
      </c>
      <c r="C411" s="284">
        <v>25</v>
      </c>
    </row>
    <row r="412" ht="26.1" customHeight="1" spans="1:3">
      <c r="A412" s="281">
        <v>2130153</v>
      </c>
      <c r="B412" s="281" t="s">
        <v>482</v>
      </c>
      <c r="C412" s="284">
        <v>1281</v>
      </c>
    </row>
    <row r="413" ht="26.1" customHeight="1" spans="1:3">
      <c r="A413" s="281">
        <v>2130199</v>
      </c>
      <c r="B413" s="281" t="s">
        <v>483</v>
      </c>
      <c r="C413" s="284">
        <v>10417</v>
      </c>
    </row>
    <row r="414" ht="26.1" customHeight="1" spans="1:3">
      <c r="A414" s="281">
        <v>21302</v>
      </c>
      <c r="B414" s="280" t="s">
        <v>484</v>
      </c>
      <c r="C414" s="284">
        <v>7045</v>
      </c>
    </row>
    <row r="415" ht="26.1" customHeight="1" spans="1:3">
      <c r="A415" s="281">
        <v>2130201</v>
      </c>
      <c r="B415" s="281" t="s">
        <v>135</v>
      </c>
      <c r="C415" s="284">
        <v>2359</v>
      </c>
    </row>
    <row r="416" ht="26.1" customHeight="1" spans="1:3">
      <c r="A416" s="281">
        <v>2130204</v>
      </c>
      <c r="B416" s="281" t="s">
        <v>485</v>
      </c>
      <c r="C416" s="284">
        <v>981</v>
      </c>
    </row>
    <row r="417" ht="26.1" customHeight="1" spans="1:3">
      <c r="A417" s="281">
        <v>2130205</v>
      </c>
      <c r="B417" s="281" t="s">
        <v>486</v>
      </c>
      <c r="C417" s="284">
        <v>1569</v>
      </c>
    </row>
    <row r="418" ht="26.1" customHeight="1" spans="1:3">
      <c r="A418" s="281">
        <v>2130207</v>
      </c>
      <c r="B418" s="281" t="s">
        <v>487</v>
      </c>
      <c r="C418" s="284">
        <v>45</v>
      </c>
    </row>
    <row r="419" ht="26.1" customHeight="1" spans="1:3">
      <c r="A419" s="281">
        <v>2130209</v>
      </c>
      <c r="B419" s="281" t="s">
        <v>488</v>
      </c>
      <c r="C419" s="284">
        <v>1314</v>
      </c>
    </row>
    <row r="420" ht="26.1" customHeight="1" spans="1:3">
      <c r="A420" s="281">
        <v>2130211</v>
      </c>
      <c r="B420" s="281" t="s">
        <v>489</v>
      </c>
      <c r="C420" s="284">
        <v>37</v>
      </c>
    </row>
    <row r="421" ht="26.1" customHeight="1" spans="1:3">
      <c r="A421" s="281">
        <v>2130212</v>
      </c>
      <c r="B421" s="281" t="s">
        <v>490</v>
      </c>
      <c r="C421" s="284">
        <v>49</v>
      </c>
    </row>
    <row r="422" ht="26.1" customHeight="1" spans="1:3">
      <c r="A422" s="281">
        <v>2130221</v>
      </c>
      <c r="B422" s="281" t="s">
        <v>491</v>
      </c>
      <c r="C422" s="284">
        <v>27</v>
      </c>
    </row>
    <row r="423" ht="26.1" customHeight="1" spans="1:3">
      <c r="A423" s="281">
        <v>2130234</v>
      </c>
      <c r="B423" s="281" t="s">
        <v>492</v>
      </c>
      <c r="C423" s="284">
        <v>164</v>
      </c>
    </row>
    <row r="424" ht="26.1" customHeight="1" spans="1:3">
      <c r="A424" s="281">
        <v>2130299</v>
      </c>
      <c r="B424" s="281" t="s">
        <v>493</v>
      </c>
      <c r="C424" s="284">
        <v>500</v>
      </c>
    </row>
    <row r="425" ht="26.1" customHeight="1" spans="1:3">
      <c r="A425" s="281">
        <v>21303</v>
      </c>
      <c r="B425" s="280" t="s">
        <v>494</v>
      </c>
      <c r="C425" s="284">
        <v>16135</v>
      </c>
    </row>
    <row r="426" ht="26.1" customHeight="1" spans="1:3">
      <c r="A426" s="281">
        <v>2130301</v>
      </c>
      <c r="B426" s="281" t="s">
        <v>135</v>
      </c>
      <c r="C426" s="284">
        <v>796</v>
      </c>
    </row>
    <row r="427" ht="26.1" customHeight="1" spans="1:3">
      <c r="A427" s="281">
        <v>2130304</v>
      </c>
      <c r="B427" s="281" t="s">
        <v>495</v>
      </c>
      <c r="C427" s="284">
        <v>48</v>
      </c>
    </row>
    <row r="428" ht="26.1" customHeight="1" spans="1:3">
      <c r="A428" s="281">
        <v>2130305</v>
      </c>
      <c r="B428" s="281" t="s">
        <v>496</v>
      </c>
      <c r="C428" s="284">
        <v>3875</v>
      </c>
    </row>
    <row r="429" ht="26.1" customHeight="1" spans="1:3">
      <c r="A429" s="281">
        <v>2130306</v>
      </c>
      <c r="B429" s="281" t="s">
        <v>497</v>
      </c>
      <c r="C429" s="284">
        <v>1156</v>
      </c>
    </row>
    <row r="430" ht="26.1" customHeight="1" spans="1:3">
      <c r="A430" s="281">
        <v>2130307</v>
      </c>
      <c r="B430" s="281" t="s">
        <v>498</v>
      </c>
      <c r="C430" s="284">
        <v>10</v>
      </c>
    </row>
    <row r="431" ht="26.1" customHeight="1" spans="1:3">
      <c r="A431" s="281">
        <v>2130309</v>
      </c>
      <c r="B431" s="281" t="s">
        <v>499</v>
      </c>
      <c r="C431" s="284">
        <v>580</v>
      </c>
    </row>
    <row r="432" ht="26.1" customHeight="1" spans="1:3">
      <c r="A432" s="281">
        <v>2130310</v>
      </c>
      <c r="B432" s="281" t="s">
        <v>500</v>
      </c>
      <c r="C432" s="284">
        <v>325</v>
      </c>
    </row>
    <row r="433" ht="26.1" customHeight="1" spans="1:3">
      <c r="A433" s="281">
        <v>2130311</v>
      </c>
      <c r="B433" s="281" t="s">
        <v>501</v>
      </c>
      <c r="C433" s="284">
        <v>839</v>
      </c>
    </row>
    <row r="434" ht="26.1" customHeight="1" spans="1:3">
      <c r="A434" s="281">
        <v>2130314</v>
      </c>
      <c r="B434" s="281" t="s">
        <v>502</v>
      </c>
      <c r="C434" s="284">
        <v>847</v>
      </c>
    </row>
    <row r="435" ht="26.1" customHeight="1" spans="1:3">
      <c r="A435" s="281">
        <v>2130315</v>
      </c>
      <c r="B435" s="281" t="s">
        <v>503</v>
      </c>
      <c r="C435" s="284">
        <v>577</v>
      </c>
    </row>
    <row r="436" ht="26.1" customHeight="1" spans="1:3">
      <c r="A436" s="281">
        <v>2130316</v>
      </c>
      <c r="B436" s="281" t="s">
        <v>504</v>
      </c>
      <c r="C436" s="284">
        <v>1164</v>
      </c>
    </row>
    <row r="437" ht="26.1" customHeight="1" spans="1:3">
      <c r="A437" s="281">
        <v>2130319</v>
      </c>
      <c r="B437" s="281" t="s">
        <v>505</v>
      </c>
      <c r="C437" s="284">
        <v>10</v>
      </c>
    </row>
    <row r="438" ht="26.1" customHeight="1" spans="1:3">
      <c r="A438" s="281">
        <v>2130321</v>
      </c>
      <c r="B438" s="281" t="s">
        <v>506</v>
      </c>
      <c r="C438" s="284">
        <v>1588</v>
      </c>
    </row>
    <row r="439" ht="26.1" customHeight="1" spans="1:3">
      <c r="A439" s="281">
        <v>2130335</v>
      </c>
      <c r="B439" s="281" t="s">
        <v>507</v>
      </c>
      <c r="C439" s="284">
        <v>30</v>
      </c>
    </row>
    <row r="440" ht="26.1" customHeight="1" spans="1:3">
      <c r="A440" s="281">
        <v>2130399</v>
      </c>
      <c r="B440" s="281" t="s">
        <v>508</v>
      </c>
      <c r="C440" s="284">
        <v>4290</v>
      </c>
    </row>
    <row r="441" ht="26.1" customHeight="1" spans="1:3">
      <c r="A441" s="281">
        <v>21305</v>
      </c>
      <c r="B441" s="280" t="s">
        <v>509</v>
      </c>
      <c r="C441" s="284">
        <v>12061</v>
      </c>
    </row>
    <row r="442" ht="26.1" customHeight="1" spans="1:3">
      <c r="A442" s="281">
        <v>2130501</v>
      </c>
      <c r="B442" s="281" t="s">
        <v>135</v>
      </c>
      <c r="C442" s="284">
        <v>197</v>
      </c>
    </row>
    <row r="443" ht="26.1" customHeight="1" spans="1:3">
      <c r="A443" s="281">
        <v>2130504</v>
      </c>
      <c r="B443" s="281" t="s">
        <v>510</v>
      </c>
      <c r="C443" s="284">
        <v>6751</v>
      </c>
    </row>
    <row r="444" ht="26.1" customHeight="1" spans="1:3">
      <c r="A444" s="281">
        <v>2130505</v>
      </c>
      <c r="B444" s="281" t="s">
        <v>511</v>
      </c>
      <c r="C444" s="284">
        <v>3220</v>
      </c>
    </row>
    <row r="445" ht="26.1" customHeight="1" spans="1:3">
      <c r="A445" s="281">
        <v>2130506</v>
      </c>
      <c r="B445" s="281" t="s">
        <v>512</v>
      </c>
      <c r="C445" s="284">
        <v>297</v>
      </c>
    </row>
    <row r="446" ht="26.1" customHeight="1" spans="1:3">
      <c r="A446" s="281">
        <v>2130507</v>
      </c>
      <c r="B446" s="281" t="s">
        <v>513</v>
      </c>
      <c r="C446" s="284">
        <v>818</v>
      </c>
    </row>
    <row r="447" ht="26.1" customHeight="1" spans="1:3">
      <c r="A447" s="281">
        <v>2130599</v>
      </c>
      <c r="B447" s="281" t="s">
        <v>514</v>
      </c>
      <c r="C447" s="284">
        <v>778</v>
      </c>
    </row>
    <row r="448" ht="26.1" customHeight="1" spans="1:3">
      <c r="A448" s="281">
        <v>21307</v>
      </c>
      <c r="B448" s="280" t="s">
        <v>515</v>
      </c>
      <c r="C448" s="284">
        <v>5140</v>
      </c>
    </row>
    <row r="449" ht="26.1" customHeight="1" spans="1:3">
      <c r="A449" s="281">
        <v>2130701</v>
      </c>
      <c r="B449" s="281" t="s">
        <v>516</v>
      </c>
      <c r="C449" s="284">
        <v>1261</v>
      </c>
    </row>
    <row r="450" ht="26.1" customHeight="1" spans="1:3">
      <c r="A450" s="281">
        <v>2130705</v>
      </c>
      <c r="B450" s="281" t="s">
        <v>517</v>
      </c>
      <c r="C450" s="284">
        <v>2985</v>
      </c>
    </row>
    <row r="451" ht="26.1" customHeight="1" spans="1:3">
      <c r="A451" s="281">
        <v>2130706</v>
      </c>
      <c r="B451" s="281" t="s">
        <v>518</v>
      </c>
      <c r="C451" s="284">
        <v>96</v>
      </c>
    </row>
    <row r="452" ht="26.1" customHeight="1" spans="1:3">
      <c r="A452" s="281">
        <v>2130707</v>
      </c>
      <c r="B452" s="281" t="s">
        <v>519</v>
      </c>
      <c r="C452" s="284">
        <v>539</v>
      </c>
    </row>
    <row r="453" ht="26.1" customHeight="1" spans="1:3">
      <c r="A453" s="281">
        <v>2130799</v>
      </c>
      <c r="B453" s="281" t="s">
        <v>520</v>
      </c>
      <c r="C453" s="284">
        <v>259</v>
      </c>
    </row>
    <row r="454" ht="26.1" customHeight="1" spans="1:3">
      <c r="A454" s="281">
        <v>21308</v>
      </c>
      <c r="B454" s="280" t="s">
        <v>521</v>
      </c>
      <c r="C454" s="284">
        <v>7253</v>
      </c>
    </row>
    <row r="455" ht="26.1" customHeight="1" spans="1:3">
      <c r="A455" s="281">
        <v>2130803</v>
      </c>
      <c r="B455" s="281" t="s">
        <v>522</v>
      </c>
      <c r="C455" s="284">
        <v>6520</v>
      </c>
    </row>
    <row r="456" ht="26.1" customHeight="1" spans="1:3">
      <c r="A456" s="281">
        <v>2130804</v>
      </c>
      <c r="B456" s="281" t="s">
        <v>523</v>
      </c>
      <c r="C456" s="284">
        <v>609</v>
      </c>
    </row>
    <row r="457" ht="26.1" customHeight="1" spans="1:3">
      <c r="A457" s="281">
        <v>2130899</v>
      </c>
      <c r="B457" s="281" t="s">
        <v>524</v>
      </c>
      <c r="C457" s="284">
        <v>124</v>
      </c>
    </row>
    <row r="458" ht="26.1" customHeight="1" spans="1:3">
      <c r="A458" s="281">
        <v>21309</v>
      </c>
      <c r="B458" s="280" t="s">
        <v>525</v>
      </c>
      <c r="C458" s="284">
        <v>4247</v>
      </c>
    </row>
    <row r="459" ht="26.1" customHeight="1" spans="1:3">
      <c r="A459" s="281">
        <v>2130901</v>
      </c>
      <c r="B459" s="281" t="s">
        <v>526</v>
      </c>
      <c r="C459" s="284">
        <v>1224</v>
      </c>
    </row>
    <row r="460" ht="26.1" customHeight="1" spans="1:3">
      <c r="A460" s="281">
        <v>2130999</v>
      </c>
      <c r="B460" s="281" t="s">
        <v>527</v>
      </c>
      <c r="C460" s="284">
        <v>3023</v>
      </c>
    </row>
    <row r="461" ht="26.1" customHeight="1" spans="1:3">
      <c r="A461" s="281">
        <v>21399</v>
      </c>
      <c r="B461" s="280" t="s">
        <v>528</v>
      </c>
      <c r="C461" s="284">
        <v>222</v>
      </c>
    </row>
    <row r="462" ht="26.1" customHeight="1" spans="1:3">
      <c r="A462" s="281">
        <v>2139999</v>
      </c>
      <c r="B462" s="281" t="s">
        <v>529</v>
      </c>
      <c r="C462" s="284">
        <v>222</v>
      </c>
    </row>
    <row r="463" ht="26.1" customHeight="1" spans="1:3">
      <c r="A463" s="281">
        <v>214</v>
      </c>
      <c r="B463" s="280" t="s">
        <v>530</v>
      </c>
      <c r="C463" s="284">
        <v>10412</v>
      </c>
    </row>
    <row r="464" ht="26.1" customHeight="1" spans="1:3">
      <c r="A464" s="281">
        <v>21401</v>
      </c>
      <c r="B464" s="280" t="s">
        <v>531</v>
      </c>
      <c r="C464" s="284">
        <v>5296</v>
      </c>
    </row>
    <row r="465" ht="26.1" customHeight="1" spans="1:3">
      <c r="A465" s="281">
        <v>2140101</v>
      </c>
      <c r="B465" s="281" t="s">
        <v>135</v>
      </c>
      <c r="C465" s="284">
        <v>678</v>
      </c>
    </row>
    <row r="466" ht="26.1" customHeight="1" spans="1:3">
      <c r="A466" s="281">
        <v>2140104</v>
      </c>
      <c r="B466" s="281" t="s">
        <v>532</v>
      </c>
      <c r="C466" s="284">
        <v>15</v>
      </c>
    </row>
    <row r="467" ht="26.1" customHeight="1" spans="1:3">
      <c r="A467" s="281">
        <v>2140106</v>
      </c>
      <c r="B467" s="281" t="s">
        <v>533</v>
      </c>
      <c r="C467" s="284">
        <v>2141</v>
      </c>
    </row>
    <row r="468" ht="26.1" customHeight="1" spans="1:3">
      <c r="A468" s="281">
        <v>2140110</v>
      </c>
      <c r="B468" s="281" t="s">
        <v>534</v>
      </c>
      <c r="C468" s="284">
        <v>125</v>
      </c>
    </row>
    <row r="469" ht="26.1" customHeight="1" spans="1:3">
      <c r="A469" s="281">
        <v>2140112</v>
      </c>
      <c r="B469" s="281" t="s">
        <v>535</v>
      </c>
      <c r="C469" s="284">
        <v>845</v>
      </c>
    </row>
    <row r="470" ht="26.1" customHeight="1" spans="1:3">
      <c r="A470" s="281">
        <v>2140123</v>
      </c>
      <c r="B470" s="281" t="s">
        <v>536</v>
      </c>
      <c r="C470" s="284">
        <v>59</v>
      </c>
    </row>
    <row r="471" ht="26.1" customHeight="1" spans="1:3">
      <c r="A471" s="281">
        <v>2140199</v>
      </c>
      <c r="B471" s="281" t="s">
        <v>537</v>
      </c>
      <c r="C471" s="284">
        <v>1433</v>
      </c>
    </row>
    <row r="472" ht="26.1" customHeight="1" spans="1:3">
      <c r="A472" s="281">
        <v>21402</v>
      </c>
      <c r="B472" s="280" t="s">
        <v>538</v>
      </c>
      <c r="C472" s="284">
        <v>90</v>
      </c>
    </row>
    <row r="473" ht="26.1" customHeight="1" spans="1:3">
      <c r="A473" s="281">
        <v>2140206</v>
      </c>
      <c r="B473" s="281" t="s">
        <v>539</v>
      </c>
      <c r="C473" s="284">
        <v>90</v>
      </c>
    </row>
    <row r="474" ht="26.1" customHeight="1" spans="1:3">
      <c r="A474" s="281">
        <v>21406</v>
      </c>
      <c r="B474" s="280" t="s">
        <v>540</v>
      </c>
      <c r="C474" s="284">
        <v>3790</v>
      </c>
    </row>
    <row r="475" ht="26.1" customHeight="1" spans="1:3">
      <c r="A475" s="281">
        <v>2140602</v>
      </c>
      <c r="B475" s="281" t="s">
        <v>541</v>
      </c>
      <c r="C475" s="284">
        <v>2221</v>
      </c>
    </row>
    <row r="476" ht="26.1" customHeight="1" spans="1:3">
      <c r="A476" s="281">
        <v>2140699</v>
      </c>
      <c r="B476" s="281" t="s">
        <v>542</v>
      </c>
      <c r="C476" s="284">
        <v>1569</v>
      </c>
    </row>
    <row r="477" ht="26.1" customHeight="1" spans="1:3">
      <c r="A477" s="281">
        <v>21499</v>
      </c>
      <c r="B477" s="280" t="s">
        <v>543</v>
      </c>
      <c r="C477" s="284">
        <v>1236</v>
      </c>
    </row>
    <row r="478" ht="26.1" customHeight="1" spans="1:3">
      <c r="A478" s="281">
        <v>2149901</v>
      </c>
      <c r="B478" s="281" t="s">
        <v>544</v>
      </c>
      <c r="C478" s="284">
        <v>494</v>
      </c>
    </row>
    <row r="479" ht="26.1" customHeight="1" spans="1:3">
      <c r="A479" s="281">
        <v>2149999</v>
      </c>
      <c r="B479" s="281" t="s">
        <v>545</v>
      </c>
      <c r="C479" s="284">
        <v>742</v>
      </c>
    </row>
    <row r="480" ht="26.1" customHeight="1" spans="1:3">
      <c r="A480" s="281">
        <v>215</v>
      </c>
      <c r="B480" s="280" t="s">
        <v>546</v>
      </c>
      <c r="C480" s="284">
        <v>2467</v>
      </c>
    </row>
    <row r="481" ht="26.1" customHeight="1" spans="1:3">
      <c r="A481" s="281">
        <v>21502</v>
      </c>
      <c r="B481" s="280" t="s">
        <v>547</v>
      </c>
      <c r="C481" s="284">
        <v>785</v>
      </c>
    </row>
    <row r="482" ht="26.1" customHeight="1" spans="1:3">
      <c r="A482" s="281">
        <v>2150201</v>
      </c>
      <c r="B482" s="281" t="s">
        <v>135</v>
      </c>
      <c r="C482" s="284">
        <v>10</v>
      </c>
    </row>
    <row r="483" ht="26.1" customHeight="1" spans="1:3">
      <c r="A483" s="281">
        <v>2150299</v>
      </c>
      <c r="B483" s="281" t="s">
        <v>548</v>
      </c>
      <c r="C483" s="284">
        <v>775</v>
      </c>
    </row>
    <row r="484" ht="26.1" customHeight="1" spans="1:3">
      <c r="A484" s="281">
        <v>21505</v>
      </c>
      <c r="B484" s="280" t="s">
        <v>549</v>
      </c>
      <c r="C484" s="284">
        <v>433</v>
      </c>
    </row>
    <row r="485" ht="26.1" customHeight="1" spans="1:3">
      <c r="A485" s="281">
        <v>2150501</v>
      </c>
      <c r="B485" s="281" t="s">
        <v>135</v>
      </c>
      <c r="C485" s="284">
        <v>383</v>
      </c>
    </row>
    <row r="486" ht="26.1" customHeight="1" spans="1:3">
      <c r="A486" s="281">
        <v>2150599</v>
      </c>
      <c r="B486" s="281" t="s">
        <v>550</v>
      </c>
      <c r="C486" s="284">
        <v>50</v>
      </c>
    </row>
    <row r="487" ht="26.1" customHeight="1" spans="1:3">
      <c r="A487" s="281">
        <v>21507</v>
      </c>
      <c r="B487" s="280" t="s">
        <v>551</v>
      </c>
      <c r="C487" s="284">
        <v>108</v>
      </c>
    </row>
    <row r="488" ht="26.1" customHeight="1" spans="1:3">
      <c r="A488" s="281">
        <v>2150799</v>
      </c>
      <c r="B488" s="281" t="s">
        <v>552</v>
      </c>
      <c r="C488" s="284">
        <v>108</v>
      </c>
    </row>
    <row r="489" ht="26.1" customHeight="1" spans="1:3">
      <c r="A489" s="281">
        <v>21508</v>
      </c>
      <c r="B489" s="280" t="s">
        <v>553</v>
      </c>
      <c r="C489" s="284">
        <v>1141</v>
      </c>
    </row>
    <row r="490" ht="26.1" customHeight="1" spans="1:3">
      <c r="A490" s="281">
        <v>2150801</v>
      </c>
      <c r="B490" s="281" t="s">
        <v>135</v>
      </c>
      <c r="C490" s="284">
        <v>788</v>
      </c>
    </row>
    <row r="491" ht="26.1" customHeight="1" spans="1:3">
      <c r="A491" s="281">
        <v>2150805</v>
      </c>
      <c r="B491" s="281" t="s">
        <v>554</v>
      </c>
      <c r="C491" s="284">
        <v>198</v>
      </c>
    </row>
    <row r="492" ht="26.1" customHeight="1" spans="1:3">
      <c r="A492" s="281">
        <v>2150899</v>
      </c>
      <c r="B492" s="281" t="s">
        <v>555</v>
      </c>
      <c r="C492" s="284">
        <v>155</v>
      </c>
    </row>
    <row r="493" ht="26.1" customHeight="1" spans="1:3">
      <c r="A493" s="281">
        <v>216</v>
      </c>
      <c r="B493" s="280" t="s">
        <v>556</v>
      </c>
      <c r="C493" s="284">
        <v>3619</v>
      </c>
    </row>
    <row r="494" ht="26.1" customHeight="1" spans="1:3">
      <c r="A494" s="281">
        <v>21602</v>
      </c>
      <c r="B494" s="280" t="s">
        <v>557</v>
      </c>
      <c r="C494" s="284">
        <v>3067</v>
      </c>
    </row>
    <row r="495" ht="26.1" customHeight="1" spans="1:3">
      <c r="A495" s="281">
        <v>2160201</v>
      </c>
      <c r="B495" s="281" t="s">
        <v>135</v>
      </c>
      <c r="C495" s="284">
        <v>304</v>
      </c>
    </row>
    <row r="496" ht="26.1" customHeight="1" spans="1:3">
      <c r="A496" s="281">
        <v>2160217</v>
      </c>
      <c r="B496" s="281" t="s">
        <v>558</v>
      </c>
      <c r="C496" s="284">
        <v>465</v>
      </c>
    </row>
    <row r="497" ht="26.1" customHeight="1" spans="1:3">
      <c r="A497" s="281">
        <v>2160299</v>
      </c>
      <c r="B497" s="281" t="s">
        <v>559</v>
      </c>
      <c r="C497" s="284">
        <v>2298</v>
      </c>
    </row>
    <row r="498" ht="26.1" customHeight="1" spans="1:3">
      <c r="A498" s="281">
        <v>21606</v>
      </c>
      <c r="B498" s="280" t="s">
        <v>560</v>
      </c>
      <c r="C498" s="284">
        <v>128</v>
      </c>
    </row>
    <row r="499" ht="26.1" customHeight="1" spans="1:3">
      <c r="A499" s="281">
        <v>2160699</v>
      </c>
      <c r="B499" s="281" t="s">
        <v>561</v>
      </c>
      <c r="C499" s="284">
        <v>128</v>
      </c>
    </row>
    <row r="500" ht="26.1" customHeight="1" spans="1:3">
      <c r="A500" s="281">
        <v>21699</v>
      </c>
      <c r="B500" s="280" t="s">
        <v>562</v>
      </c>
      <c r="C500" s="284">
        <v>424</v>
      </c>
    </row>
    <row r="501" ht="26.1" customHeight="1" spans="1:3">
      <c r="A501" s="281">
        <v>2169999</v>
      </c>
      <c r="B501" s="281" t="s">
        <v>563</v>
      </c>
      <c r="C501" s="284">
        <v>424</v>
      </c>
    </row>
    <row r="502" ht="26.1" customHeight="1" spans="1:3">
      <c r="A502" s="281">
        <v>217</v>
      </c>
      <c r="B502" s="280" t="s">
        <v>564</v>
      </c>
      <c r="C502" s="284">
        <v>340</v>
      </c>
    </row>
    <row r="503" ht="26.1" customHeight="1" spans="1:3">
      <c r="A503" s="281">
        <v>21701</v>
      </c>
      <c r="B503" s="280" t="s">
        <v>565</v>
      </c>
      <c r="C503" s="284">
        <v>10</v>
      </c>
    </row>
    <row r="504" ht="26.1" customHeight="1" spans="1:3">
      <c r="A504" s="281">
        <v>2170101</v>
      </c>
      <c r="B504" s="281" t="s">
        <v>135</v>
      </c>
      <c r="C504" s="284">
        <v>10</v>
      </c>
    </row>
    <row r="505" ht="26.1" customHeight="1" spans="1:3">
      <c r="A505" s="281">
        <v>21702</v>
      </c>
      <c r="B505" s="280" t="s">
        <v>566</v>
      </c>
      <c r="C505" s="284">
        <v>40</v>
      </c>
    </row>
    <row r="506" ht="26.1" customHeight="1" spans="1:3">
      <c r="A506" s="281">
        <v>2170204</v>
      </c>
      <c r="B506" s="281" t="s">
        <v>567</v>
      </c>
      <c r="C506" s="284">
        <v>40</v>
      </c>
    </row>
    <row r="507" ht="26.1" customHeight="1" spans="1:3">
      <c r="A507" s="281">
        <v>21703</v>
      </c>
      <c r="B507" s="280" t="s">
        <v>568</v>
      </c>
      <c r="C507" s="284">
        <v>243</v>
      </c>
    </row>
    <row r="508" ht="26.1" customHeight="1" spans="1:3">
      <c r="A508" s="281">
        <v>2170399</v>
      </c>
      <c r="B508" s="281" t="s">
        <v>569</v>
      </c>
      <c r="C508" s="284">
        <v>243</v>
      </c>
    </row>
    <row r="509" ht="26.1" customHeight="1" spans="1:3">
      <c r="A509" s="281">
        <v>21799</v>
      </c>
      <c r="B509" s="280" t="s">
        <v>570</v>
      </c>
      <c r="C509" s="284">
        <v>47</v>
      </c>
    </row>
    <row r="510" ht="26.1" customHeight="1" spans="1:3">
      <c r="A510" s="281">
        <v>2179999</v>
      </c>
      <c r="B510" s="281" t="s">
        <v>571</v>
      </c>
      <c r="C510" s="284">
        <v>47</v>
      </c>
    </row>
    <row r="511" ht="26.1" customHeight="1" spans="1:3">
      <c r="A511" s="281">
        <v>220</v>
      </c>
      <c r="B511" s="280" t="s">
        <v>572</v>
      </c>
      <c r="C511" s="284">
        <v>8327</v>
      </c>
    </row>
    <row r="512" ht="26.1" customHeight="1" spans="1:3">
      <c r="A512" s="281">
        <v>22001</v>
      </c>
      <c r="B512" s="280" t="s">
        <v>573</v>
      </c>
      <c r="C512" s="284">
        <v>8217</v>
      </c>
    </row>
    <row r="513" ht="26.1" customHeight="1" spans="1:3">
      <c r="A513" s="281">
        <v>2200101</v>
      </c>
      <c r="B513" s="281" t="s">
        <v>135</v>
      </c>
      <c r="C513" s="284">
        <v>3188</v>
      </c>
    </row>
    <row r="514" ht="26.1" customHeight="1" spans="1:3">
      <c r="A514" s="281">
        <v>2200104</v>
      </c>
      <c r="B514" s="281" t="s">
        <v>574</v>
      </c>
      <c r="C514" s="284">
        <v>281</v>
      </c>
    </row>
    <row r="515" ht="26.1" customHeight="1" spans="1:3">
      <c r="A515" s="281">
        <v>2200106</v>
      </c>
      <c r="B515" s="281" t="s">
        <v>575</v>
      </c>
      <c r="C515" s="284">
        <v>430</v>
      </c>
    </row>
    <row r="516" ht="26.1" customHeight="1" spans="1:3">
      <c r="A516" s="281">
        <v>2200199</v>
      </c>
      <c r="B516" s="281" t="s">
        <v>576</v>
      </c>
      <c r="C516" s="284">
        <v>4318</v>
      </c>
    </row>
    <row r="517" ht="26.1" customHeight="1" spans="1:3">
      <c r="A517" s="281">
        <v>22005</v>
      </c>
      <c r="B517" s="280" t="s">
        <v>577</v>
      </c>
      <c r="C517" s="284">
        <v>110</v>
      </c>
    </row>
    <row r="518" ht="26.1" customHeight="1" spans="1:3">
      <c r="A518" s="281">
        <v>2200501</v>
      </c>
      <c r="B518" s="281" t="s">
        <v>135</v>
      </c>
      <c r="C518" s="284">
        <v>33</v>
      </c>
    </row>
    <row r="519" ht="26.1" customHeight="1" spans="1:3">
      <c r="A519" s="281">
        <v>2200509</v>
      </c>
      <c r="B519" s="281" t="s">
        <v>578</v>
      </c>
      <c r="C519" s="284">
        <v>23</v>
      </c>
    </row>
    <row r="520" ht="26.1" customHeight="1" spans="1:3">
      <c r="A520" s="281">
        <v>2200510</v>
      </c>
      <c r="B520" s="281" t="s">
        <v>579</v>
      </c>
      <c r="C520" s="284">
        <v>14</v>
      </c>
    </row>
    <row r="521" ht="26.1" customHeight="1" spans="1:3">
      <c r="A521" s="281">
        <v>2200511</v>
      </c>
      <c r="B521" s="281" t="s">
        <v>580</v>
      </c>
      <c r="C521" s="284">
        <v>10</v>
      </c>
    </row>
    <row r="522" ht="26.1" customHeight="1" spans="1:3">
      <c r="A522" s="281">
        <v>2200599</v>
      </c>
      <c r="B522" s="281" t="s">
        <v>581</v>
      </c>
      <c r="C522" s="284">
        <v>30</v>
      </c>
    </row>
    <row r="523" ht="26.1" customHeight="1" spans="1:3">
      <c r="A523" s="281">
        <v>221</v>
      </c>
      <c r="B523" s="280" t="s">
        <v>582</v>
      </c>
      <c r="C523" s="284">
        <v>16623</v>
      </c>
    </row>
    <row r="524" ht="26.1" customHeight="1" spans="1:3">
      <c r="A524" s="281">
        <v>22101</v>
      </c>
      <c r="B524" s="280" t="s">
        <v>583</v>
      </c>
      <c r="C524" s="284">
        <v>9703</v>
      </c>
    </row>
    <row r="525" ht="26.1" customHeight="1" spans="1:3">
      <c r="A525" s="281">
        <v>2210103</v>
      </c>
      <c r="B525" s="281" t="s">
        <v>584</v>
      </c>
      <c r="C525" s="284">
        <v>776</v>
      </c>
    </row>
    <row r="526" ht="26.1" customHeight="1" spans="1:3">
      <c r="A526" s="281">
        <v>2210105</v>
      </c>
      <c r="B526" s="281" t="s">
        <v>585</v>
      </c>
      <c r="C526" s="284">
        <v>268</v>
      </c>
    </row>
    <row r="527" ht="26.1" customHeight="1" spans="1:3">
      <c r="A527" s="281">
        <v>2210106</v>
      </c>
      <c r="B527" s="281" t="s">
        <v>586</v>
      </c>
      <c r="C527" s="284">
        <v>815</v>
      </c>
    </row>
    <row r="528" ht="26.1" customHeight="1" spans="1:3">
      <c r="A528" s="281">
        <v>2210107</v>
      </c>
      <c r="B528" s="281" t="s">
        <v>587</v>
      </c>
      <c r="C528" s="284">
        <v>429</v>
      </c>
    </row>
    <row r="529" ht="26.1" customHeight="1" spans="1:3">
      <c r="A529" s="281">
        <v>2210108</v>
      </c>
      <c r="B529" s="281" t="s">
        <v>588</v>
      </c>
      <c r="C529" s="284">
        <v>4392</v>
      </c>
    </row>
    <row r="530" ht="26.1" customHeight="1" spans="1:3">
      <c r="A530" s="281">
        <v>2210110</v>
      </c>
      <c r="B530" s="281" t="s">
        <v>589</v>
      </c>
      <c r="C530" s="284">
        <v>2572</v>
      </c>
    </row>
    <row r="531" ht="26.1" customHeight="1" spans="1:3">
      <c r="A531" s="281">
        <v>2210199</v>
      </c>
      <c r="B531" s="281" t="s">
        <v>590</v>
      </c>
      <c r="C531" s="284">
        <v>451</v>
      </c>
    </row>
    <row r="532" ht="26.1" customHeight="1" spans="1:3">
      <c r="A532" s="281">
        <v>22102</v>
      </c>
      <c r="B532" s="280" t="s">
        <v>591</v>
      </c>
      <c r="C532" s="284">
        <v>6801</v>
      </c>
    </row>
    <row r="533" ht="26.1" customHeight="1" spans="1:3">
      <c r="A533" s="281">
        <v>2210201</v>
      </c>
      <c r="B533" s="281" t="s">
        <v>592</v>
      </c>
      <c r="C533" s="284">
        <v>6801</v>
      </c>
    </row>
    <row r="534" ht="26.1" customHeight="1" spans="1:3">
      <c r="A534" s="281">
        <v>22103</v>
      </c>
      <c r="B534" s="280" t="s">
        <v>593</v>
      </c>
      <c r="C534" s="284">
        <v>119</v>
      </c>
    </row>
    <row r="535" ht="26.1" customHeight="1" spans="1:3">
      <c r="A535" s="281">
        <v>2210399</v>
      </c>
      <c r="B535" s="281" t="s">
        <v>594</v>
      </c>
      <c r="C535" s="284">
        <v>119</v>
      </c>
    </row>
    <row r="536" ht="26.1" customHeight="1" spans="1:3">
      <c r="A536" s="281">
        <v>222</v>
      </c>
      <c r="B536" s="280" t="s">
        <v>595</v>
      </c>
      <c r="C536" s="284">
        <v>2952</v>
      </c>
    </row>
    <row r="537" ht="26.1" customHeight="1" spans="1:3">
      <c r="A537" s="281">
        <v>22201</v>
      </c>
      <c r="B537" s="280" t="s">
        <v>596</v>
      </c>
      <c r="C537" s="284">
        <v>2934</v>
      </c>
    </row>
    <row r="538" ht="26.1" customHeight="1" spans="1:3">
      <c r="A538" s="281">
        <v>2220101</v>
      </c>
      <c r="B538" s="281" t="s">
        <v>135</v>
      </c>
      <c r="C538" s="284">
        <v>307</v>
      </c>
    </row>
    <row r="539" ht="26.1" customHeight="1" spans="1:3">
      <c r="A539" s="281">
        <v>2220112</v>
      </c>
      <c r="B539" s="281" t="s">
        <v>597</v>
      </c>
      <c r="C539" s="284">
        <v>682</v>
      </c>
    </row>
    <row r="540" ht="26.1" customHeight="1" spans="1:3">
      <c r="A540" s="281">
        <v>2220115</v>
      </c>
      <c r="B540" s="281" t="s">
        <v>598</v>
      </c>
      <c r="C540" s="284">
        <v>1115</v>
      </c>
    </row>
    <row r="541" ht="26.1" customHeight="1" spans="1:3">
      <c r="A541" s="281">
        <v>2220199</v>
      </c>
      <c r="B541" s="281" t="s">
        <v>599</v>
      </c>
      <c r="C541" s="284">
        <v>830</v>
      </c>
    </row>
    <row r="542" ht="26.1" customHeight="1" spans="1:3">
      <c r="A542" s="281">
        <v>22205</v>
      </c>
      <c r="B542" s="280" t="s">
        <v>600</v>
      </c>
      <c r="C542" s="284">
        <v>18</v>
      </c>
    </row>
    <row r="543" ht="26.1" customHeight="1" spans="1:3">
      <c r="A543" s="281">
        <v>2220503</v>
      </c>
      <c r="B543" s="281" t="s">
        <v>601</v>
      </c>
      <c r="C543" s="284">
        <v>18</v>
      </c>
    </row>
    <row r="544" ht="26.1" customHeight="1" spans="1:3">
      <c r="A544" s="281">
        <v>224</v>
      </c>
      <c r="B544" s="280" t="s">
        <v>602</v>
      </c>
      <c r="C544" s="284">
        <v>3910</v>
      </c>
    </row>
    <row r="545" ht="26.1" customHeight="1" spans="1:3">
      <c r="A545" s="281">
        <v>22401</v>
      </c>
      <c r="B545" s="280" t="s">
        <v>603</v>
      </c>
      <c r="C545" s="284">
        <v>928</v>
      </c>
    </row>
    <row r="546" ht="26.1" customHeight="1" spans="1:3">
      <c r="A546" s="281">
        <v>2240101</v>
      </c>
      <c r="B546" s="281" t="s">
        <v>135</v>
      </c>
      <c r="C546" s="284">
        <v>427</v>
      </c>
    </row>
    <row r="547" ht="26.1" customHeight="1" spans="1:3">
      <c r="A547" s="281">
        <v>2240104</v>
      </c>
      <c r="B547" s="281" t="s">
        <v>604</v>
      </c>
      <c r="C547" s="284">
        <v>10</v>
      </c>
    </row>
    <row r="548" ht="26.1" customHeight="1" spans="1:3">
      <c r="A548" s="281">
        <v>2240106</v>
      </c>
      <c r="B548" s="281" t="s">
        <v>605</v>
      </c>
      <c r="C548" s="284">
        <v>155</v>
      </c>
    </row>
    <row r="549" ht="26.1" customHeight="1" spans="1:3">
      <c r="A549" s="281">
        <v>2240109</v>
      </c>
      <c r="B549" s="281" t="s">
        <v>606</v>
      </c>
      <c r="C549" s="284">
        <v>161</v>
      </c>
    </row>
    <row r="550" ht="26.1" customHeight="1" spans="1:3">
      <c r="A550" s="281">
        <v>2240199</v>
      </c>
      <c r="B550" s="281" t="s">
        <v>607</v>
      </c>
      <c r="C550" s="284">
        <v>175</v>
      </c>
    </row>
    <row r="551" ht="26.1" customHeight="1" spans="1:3">
      <c r="A551" s="281">
        <v>22402</v>
      </c>
      <c r="B551" s="280" t="s">
        <v>608</v>
      </c>
      <c r="C551" s="284">
        <v>982</v>
      </c>
    </row>
    <row r="552" ht="26.1" customHeight="1" spans="1:3">
      <c r="A552" s="281">
        <v>2240201</v>
      </c>
      <c r="B552" s="281" t="s">
        <v>135</v>
      </c>
      <c r="C552" s="284">
        <v>643</v>
      </c>
    </row>
    <row r="553" ht="26.1" customHeight="1" spans="1:3">
      <c r="A553" s="281">
        <v>2240204</v>
      </c>
      <c r="B553" s="281" t="s">
        <v>609</v>
      </c>
      <c r="C553" s="284">
        <v>63</v>
      </c>
    </row>
    <row r="554" ht="26.1" customHeight="1" spans="1:3">
      <c r="A554" s="281">
        <v>2240299</v>
      </c>
      <c r="B554" s="281" t="s">
        <v>610</v>
      </c>
      <c r="C554" s="284">
        <v>276</v>
      </c>
    </row>
    <row r="555" ht="26.1" customHeight="1" spans="1:3">
      <c r="A555" s="281">
        <v>22406</v>
      </c>
      <c r="B555" s="280" t="s">
        <v>611</v>
      </c>
      <c r="C555" s="284">
        <v>909</v>
      </c>
    </row>
    <row r="556" ht="26.1" customHeight="1" spans="1:3">
      <c r="A556" s="281">
        <v>2240601</v>
      </c>
      <c r="B556" s="281" t="s">
        <v>612</v>
      </c>
      <c r="C556" s="284">
        <v>862</v>
      </c>
    </row>
    <row r="557" ht="26.1" customHeight="1" spans="1:3">
      <c r="A557" s="281">
        <v>2240699</v>
      </c>
      <c r="B557" s="281" t="s">
        <v>613</v>
      </c>
      <c r="C557" s="284">
        <v>47</v>
      </c>
    </row>
    <row r="558" ht="26.1" customHeight="1" spans="1:3">
      <c r="A558" s="281">
        <v>22407</v>
      </c>
      <c r="B558" s="280" t="s">
        <v>614</v>
      </c>
      <c r="C558" s="284">
        <v>922</v>
      </c>
    </row>
    <row r="559" ht="26.1" customHeight="1" spans="1:3">
      <c r="A559" s="281">
        <v>2240703</v>
      </c>
      <c r="B559" s="281" t="s">
        <v>615</v>
      </c>
      <c r="C559" s="284">
        <v>892</v>
      </c>
    </row>
    <row r="560" ht="26.1" customHeight="1" spans="1:3">
      <c r="A560" s="281">
        <v>2240799</v>
      </c>
      <c r="B560" s="281" t="s">
        <v>616</v>
      </c>
      <c r="C560" s="284">
        <v>30</v>
      </c>
    </row>
    <row r="561" ht="26.1" customHeight="1" spans="1:3">
      <c r="A561" s="281">
        <v>22499</v>
      </c>
      <c r="B561" s="280" t="s">
        <v>617</v>
      </c>
      <c r="C561" s="284">
        <v>169</v>
      </c>
    </row>
    <row r="562" ht="26.1" customHeight="1" spans="1:3">
      <c r="A562" s="281">
        <v>2249999</v>
      </c>
      <c r="B562" s="281" t="s">
        <v>618</v>
      </c>
      <c r="C562" s="284">
        <v>169</v>
      </c>
    </row>
    <row r="563" ht="26.1" customHeight="1" spans="1:3">
      <c r="A563" s="281">
        <v>229</v>
      </c>
      <c r="B563" s="280" t="s">
        <v>619</v>
      </c>
      <c r="C563" s="284">
        <v>35</v>
      </c>
    </row>
    <row r="564" ht="26.1" customHeight="1" spans="1:3">
      <c r="A564" s="281">
        <v>22999</v>
      </c>
      <c r="B564" s="280" t="s">
        <v>620</v>
      </c>
      <c r="C564" s="284">
        <v>35</v>
      </c>
    </row>
    <row r="565" ht="26.1" customHeight="1" spans="1:3">
      <c r="A565" s="281">
        <v>2299999</v>
      </c>
      <c r="B565" s="281" t="s">
        <v>621</v>
      </c>
      <c r="C565" s="284">
        <v>35</v>
      </c>
    </row>
    <row r="566" ht="26.1" customHeight="1" spans="1:3">
      <c r="A566" s="281">
        <v>232</v>
      </c>
      <c r="B566" s="280" t="s">
        <v>622</v>
      </c>
      <c r="C566" s="284">
        <v>9244</v>
      </c>
    </row>
    <row r="567" ht="26.1" customHeight="1" spans="1:3">
      <c r="A567" s="281">
        <v>23203</v>
      </c>
      <c r="B567" s="280" t="s">
        <v>623</v>
      </c>
      <c r="C567" s="284">
        <v>9244</v>
      </c>
    </row>
    <row r="568" ht="26.1" customHeight="1" spans="1:3">
      <c r="A568" s="281">
        <v>2320301</v>
      </c>
      <c r="B568" s="281" t="s">
        <v>624</v>
      </c>
      <c r="C568" s="284">
        <v>8931</v>
      </c>
    </row>
    <row r="569" ht="26.1" customHeight="1" spans="1:3">
      <c r="A569" s="281">
        <v>2320303</v>
      </c>
      <c r="B569" s="281" t="s">
        <v>625</v>
      </c>
      <c r="C569" s="284">
        <v>313</v>
      </c>
    </row>
  </sheetData>
  <mergeCells count="1">
    <mergeCell ref="A2:C2"/>
  </mergeCells>
  <printOptions horizontalCentered="1"/>
  <pageMargins left="0.550694444444444" right="0.550694444444444" top="0.984027777777778" bottom="0.984027777777778" header="0.511805555555556" footer="0.511805555555556"/>
  <pageSetup paperSize="9" scale="98" orientation="portrait"/>
  <headerFooter alignWithMargins="0" scaleWithDoc="0">
    <oddFooter>&amp;R&amp;P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view="pageBreakPreview" zoomScaleNormal="100" workbookViewId="0">
      <selection activeCell="E6" sqref="E6"/>
    </sheetView>
  </sheetViews>
  <sheetFormatPr defaultColWidth="9" defaultRowHeight="14.25" outlineLevelCol="2"/>
  <cols>
    <col min="1" max="1" width="9" style="270"/>
    <col min="2" max="2" width="38.25" style="271" customWidth="1"/>
    <col min="3" max="3" width="30.875" style="272" customWidth="1"/>
    <col min="4" max="16384" width="9" style="270"/>
  </cols>
  <sheetData>
    <row r="1" ht="19.9" customHeight="1" spans="1:1">
      <c r="A1" s="273" t="s">
        <v>626</v>
      </c>
    </row>
    <row r="2" ht="32.1" customHeight="1" spans="1:3">
      <c r="A2" s="274" t="s">
        <v>627</v>
      </c>
      <c r="B2" s="274"/>
      <c r="C2" s="275"/>
    </row>
    <row r="3" ht="24.6" customHeight="1" spans="3:3">
      <c r="C3" s="272" t="s">
        <v>3</v>
      </c>
    </row>
    <row r="4" ht="31.5" customHeight="1" spans="1:3">
      <c r="A4" s="276" t="s">
        <v>129</v>
      </c>
      <c r="B4" s="276" t="s">
        <v>130</v>
      </c>
      <c r="C4" s="277" t="s">
        <v>132</v>
      </c>
    </row>
    <row r="5" ht="31.5" customHeight="1" spans="1:3">
      <c r="A5" s="278"/>
      <c r="B5" s="276" t="s">
        <v>132</v>
      </c>
      <c r="C5" s="279">
        <v>539457</v>
      </c>
    </row>
    <row r="6" ht="31.5" customHeight="1" spans="1:3">
      <c r="A6" s="278">
        <v>501</v>
      </c>
      <c r="B6" s="280" t="s">
        <v>628</v>
      </c>
      <c r="C6" s="279">
        <v>131100</v>
      </c>
    </row>
    <row r="7" ht="31.5" customHeight="1" spans="1:3">
      <c r="A7" s="278">
        <v>50101</v>
      </c>
      <c r="B7" s="281" t="s">
        <v>629</v>
      </c>
      <c r="C7" s="279">
        <v>89981</v>
      </c>
    </row>
    <row r="8" ht="31.5" customHeight="1" spans="1:3">
      <c r="A8" s="278">
        <v>50102</v>
      </c>
      <c r="B8" s="281" t="s">
        <v>630</v>
      </c>
      <c r="C8" s="279">
        <v>19341</v>
      </c>
    </row>
    <row r="9" ht="31.5" customHeight="1" spans="1:3">
      <c r="A9" s="278">
        <v>50103</v>
      </c>
      <c r="B9" s="281" t="s">
        <v>631</v>
      </c>
      <c r="C9" s="279">
        <v>7644</v>
      </c>
    </row>
    <row r="10" ht="31.5" customHeight="1" spans="1:3">
      <c r="A10" s="278">
        <v>50199</v>
      </c>
      <c r="B10" s="281" t="s">
        <v>632</v>
      </c>
      <c r="C10" s="279">
        <v>14134</v>
      </c>
    </row>
    <row r="11" ht="31.5" customHeight="1" spans="1:3">
      <c r="A11" s="278">
        <v>502</v>
      </c>
      <c r="B11" s="280" t="s">
        <v>633</v>
      </c>
      <c r="C11" s="279">
        <v>97333</v>
      </c>
    </row>
    <row r="12" ht="31.5" customHeight="1" spans="1:3">
      <c r="A12" s="278">
        <v>50201</v>
      </c>
      <c r="B12" s="281" t="s">
        <v>634</v>
      </c>
      <c r="C12" s="279">
        <v>10033</v>
      </c>
    </row>
    <row r="13" ht="31.5" customHeight="1" spans="1:3">
      <c r="A13" s="278">
        <v>50202</v>
      </c>
      <c r="B13" s="281" t="s">
        <v>635</v>
      </c>
      <c r="C13" s="279">
        <v>835</v>
      </c>
    </row>
    <row r="14" ht="31.5" customHeight="1" spans="1:3">
      <c r="A14" s="278">
        <v>50203</v>
      </c>
      <c r="B14" s="281" t="s">
        <v>636</v>
      </c>
      <c r="C14" s="279">
        <v>1082</v>
      </c>
    </row>
    <row r="15" ht="31.5" customHeight="1" spans="1:3">
      <c r="A15" s="278">
        <v>50204</v>
      </c>
      <c r="B15" s="281" t="s">
        <v>637</v>
      </c>
      <c r="C15" s="279">
        <v>613</v>
      </c>
    </row>
    <row r="16" ht="31.5" customHeight="1" spans="1:3">
      <c r="A16" s="278">
        <v>50205</v>
      </c>
      <c r="B16" s="281" t="s">
        <v>638</v>
      </c>
      <c r="C16" s="279">
        <v>14200</v>
      </c>
    </row>
    <row r="17" ht="31.5" customHeight="1" spans="1:3">
      <c r="A17" s="278">
        <v>50206</v>
      </c>
      <c r="B17" s="281" t="s">
        <v>639</v>
      </c>
      <c r="C17" s="279">
        <v>394</v>
      </c>
    </row>
    <row r="18" ht="31.5" customHeight="1" spans="1:3">
      <c r="A18" s="278">
        <v>50207</v>
      </c>
      <c r="B18" s="281" t="s">
        <v>640</v>
      </c>
      <c r="C18" s="279"/>
    </row>
    <row r="19" ht="31.5" customHeight="1" spans="1:3">
      <c r="A19" s="278">
        <v>50208</v>
      </c>
      <c r="B19" s="281" t="s">
        <v>641</v>
      </c>
      <c r="C19" s="279">
        <v>450</v>
      </c>
    </row>
    <row r="20" ht="31.5" customHeight="1" spans="1:3">
      <c r="A20" s="278">
        <v>50209</v>
      </c>
      <c r="B20" s="281" t="s">
        <v>642</v>
      </c>
      <c r="C20" s="279">
        <v>1498</v>
      </c>
    </row>
    <row r="21" ht="31.5" customHeight="1" spans="1:3">
      <c r="A21" s="278">
        <v>50299</v>
      </c>
      <c r="B21" s="281" t="s">
        <v>643</v>
      </c>
      <c r="C21" s="279">
        <v>68228</v>
      </c>
    </row>
    <row r="22" ht="31.5" customHeight="1" spans="1:3">
      <c r="A22" s="278">
        <v>503</v>
      </c>
      <c r="B22" s="280" t="s">
        <v>644</v>
      </c>
      <c r="C22" s="279">
        <v>42947</v>
      </c>
    </row>
    <row r="23" ht="31.5" customHeight="1" spans="1:3">
      <c r="A23" s="278">
        <v>50301</v>
      </c>
      <c r="B23" s="281" t="s">
        <v>645</v>
      </c>
      <c r="C23" s="279">
        <v>409</v>
      </c>
    </row>
    <row r="24" ht="31.5" customHeight="1" spans="1:3">
      <c r="A24" s="278">
        <v>50302</v>
      </c>
      <c r="B24" s="281" t="s">
        <v>646</v>
      </c>
      <c r="C24" s="279">
        <v>10849</v>
      </c>
    </row>
    <row r="25" ht="31.5" customHeight="1" spans="1:3">
      <c r="A25" s="278">
        <v>50303</v>
      </c>
      <c r="B25" s="281" t="s">
        <v>647</v>
      </c>
      <c r="C25" s="279">
        <v>51</v>
      </c>
    </row>
    <row r="26" ht="31.5" customHeight="1" spans="1:3">
      <c r="A26" s="278">
        <v>50305</v>
      </c>
      <c r="B26" s="281" t="s">
        <v>648</v>
      </c>
      <c r="C26" s="279"/>
    </row>
    <row r="27" ht="31.5" customHeight="1" spans="1:3">
      <c r="A27" s="278">
        <v>50306</v>
      </c>
      <c r="B27" s="281" t="s">
        <v>649</v>
      </c>
      <c r="C27" s="279">
        <v>591</v>
      </c>
    </row>
    <row r="28" ht="31.5" customHeight="1" spans="1:3">
      <c r="A28" s="278">
        <v>50307</v>
      </c>
      <c r="B28" s="281" t="s">
        <v>650</v>
      </c>
      <c r="C28" s="279">
        <v>721</v>
      </c>
    </row>
    <row r="29" ht="31.5" customHeight="1" spans="1:3">
      <c r="A29" s="278">
        <v>50399</v>
      </c>
      <c r="B29" s="281" t="s">
        <v>651</v>
      </c>
      <c r="C29" s="279">
        <v>30326</v>
      </c>
    </row>
    <row r="30" ht="31.5" customHeight="1" spans="1:3">
      <c r="A30" s="278">
        <v>504</v>
      </c>
      <c r="B30" s="280" t="s">
        <v>652</v>
      </c>
      <c r="C30" s="279">
        <v>24919</v>
      </c>
    </row>
    <row r="31" ht="31.5" customHeight="1" spans="1:3">
      <c r="A31" s="278">
        <v>50401</v>
      </c>
      <c r="B31" s="281" t="s">
        <v>645</v>
      </c>
      <c r="C31" s="279"/>
    </row>
    <row r="32" ht="31.5" customHeight="1" spans="1:3">
      <c r="A32" s="278">
        <v>50402</v>
      </c>
      <c r="B32" s="281" t="s">
        <v>646</v>
      </c>
      <c r="C32" s="279">
        <v>13406</v>
      </c>
    </row>
    <row r="33" ht="31.5" customHeight="1" spans="1:3">
      <c r="A33" s="278">
        <v>50403</v>
      </c>
      <c r="B33" s="281" t="s">
        <v>647</v>
      </c>
      <c r="C33" s="279">
        <v>55</v>
      </c>
    </row>
    <row r="34" ht="31.5" customHeight="1" spans="1:3">
      <c r="A34" s="278">
        <v>50404</v>
      </c>
      <c r="B34" s="281" t="s">
        <v>649</v>
      </c>
      <c r="C34" s="279">
        <v>40</v>
      </c>
    </row>
    <row r="35" ht="31.5" customHeight="1" spans="1:3">
      <c r="A35" s="278">
        <v>50405</v>
      </c>
      <c r="B35" s="281" t="s">
        <v>650</v>
      </c>
      <c r="C35" s="279">
        <v>101</v>
      </c>
    </row>
    <row r="36" ht="31.5" customHeight="1" spans="1:3">
      <c r="A36" s="278">
        <v>50499</v>
      </c>
      <c r="B36" s="281" t="s">
        <v>651</v>
      </c>
      <c r="C36" s="279">
        <v>11317</v>
      </c>
    </row>
    <row r="37" ht="31.5" customHeight="1" spans="1:3">
      <c r="A37" s="278">
        <v>505</v>
      </c>
      <c r="B37" s="280" t="s">
        <v>653</v>
      </c>
      <c r="C37" s="279">
        <v>44854</v>
      </c>
    </row>
    <row r="38" ht="31.5" customHeight="1" spans="1:3">
      <c r="A38" s="278">
        <v>50501</v>
      </c>
      <c r="B38" s="281" t="s">
        <v>654</v>
      </c>
      <c r="C38" s="279">
        <v>17941</v>
      </c>
    </row>
    <row r="39" ht="31.5" customHeight="1" spans="1:3">
      <c r="A39" s="278">
        <v>50502</v>
      </c>
      <c r="B39" s="281" t="s">
        <v>655</v>
      </c>
      <c r="C39" s="279">
        <v>7510</v>
      </c>
    </row>
    <row r="40" ht="31.5" customHeight="1" spans="1:3">
      <c r="A40" s="278">
        <v>50599</v>
      </c>
      <c r="B40" s="281" t="s">
        <v>656</v>
      </c>
      <c r="C40" s="279">
        <v>19403</v>
      </c>
    </row>
    <row r="41" ht="31.5" customHeight="1" spans="1:3">
      <c r="A41" s="278">
        <v>506</v>
      </c>
      <c r="B41" s="280" t="s">
        <v>657</v>
      </c>
      <c r="C41" s="279">
        <v>2042</v>
      </c>
    </row>
    <row r="42" ht="31.5" customHeight="1" spans="1:3">
      <c r="A42" s="278">
        <v>50601</v>
      </c>
      <c r="B42" s="281" t="s">
        <v>658</v>
      </c>
      <c r="C42" s="279">
        <v>2032</v>
      </c>
    </row>
    <row r="43" ht="31.5" customHeight="1" spans="1:3">
      <c r="A43" s="278">
        <v>50602</v>
      </c>
      <c r="B43" s="281" t="s">
        <v>659</v>
      </c>
      <c r="C43" s="279">
        <v>10</v>
      </c>
    </row>
    <row r="44" ht="31.5" customHeight="1" spans="1:3">
      <c r="A44" s="278">
        <v>507</v>
      </c>
      <c r="B44" s="280" t="s">
        <v>660</v>
      </c>
      <c r="C44" s="279">
        <v>13265</v>
      </c>
    </row>
    <row r="45" ht="31.5" customHeight="1" spans="1:3">
      <c r="A45" s="278">
        <v>50701</v>
      </c>
      <c r="B45" s="281" t="s">
        <v>661</v>
      </c>
      <c r="C45" s="279">
        <v>1102</v>
      </c>
    </row>
    <row r="46" ht="31.5" customHeight="1" spans="1:3">
      <c r="A46" s="278">
        <v>50702</v>
      </c>
      <c r="B46" s="281" t="s">
        <v>662</v>
      </c>
      <c r="C46" s="279">
        <v>126</v>
      </c>
    </row>
    <row r="47" ht="31.5" customHeight="1" spans="1:3">
      <c r="A47" s="278">
        <v>50799</v>
      </c>
      <c r="B47" s="281" t="s">
        <v>663</v>
      </c>
      <c r="C47" s="279">
        <v>12037</v>
      </c>
    </row>
    <row r="48" ht="31.5" customHeight="1" spans="1:3">
      <c r="A48" s="278">
        <v>508</v>
      </c>
      <c r="B48" s="280" t="s">
        <v>664</v>
      </c>
      <c r="C48" s="279">
        <v>1000</v>
      </c>
    </row>
    <row r="49" ht="31.5" customHeight="1" spans="1:3">
      <c r="A49" s="278">
        <v>50803</v>
      </c>
      <c r="B49" s="281" t="s">
        <v>665</v>
      </c>
      <c r="C49" s="279"/>
    </row>
    <row r="50" ht="31.5" customHeight="1" spans="1:3">
      <c r="A50" s="278">
        <v>50804</v>
      </c>
      <c r="B50" s="281" t="s">
        <v>666</v>
      </c>
      <c r="C50" s="279"/>
    </row>
    <row r="51" ht="31.5" customHeight="1" spans="1:3">
      <c r="A51" s="278">
        <v>50805</v>
      </c>
      <c r="B51" s="281" t="s">
        <v>667</v>
      </c>
      <c r="C51" s="279"/>
    </row>
    <row r="52" ht="31.5" customHeight="1" spans="1:3">
      <c r="A52" s="278">
        <v>50899</v>
      </c>
      <c r="B52" s="281" t="s">
        <v>668</v>
      </c>
      <c r="C52" s="279">
        <v>1000</v>
      </c>
    </row>
    <row r="53" ht="31.5" customHeight="1" spans="1:3">
      <c r="A53" s="278">
        <v>509</v>
      </c>
      <c r="B53" s="280" t="s">
        <v>669</v>
      </c>
      <c r="C53" s="279">
        <v>66765</v>
      </c>
    </row>
    <row r="54" ht="31.5" customHeight="1" spans="1:3">
      <c r="A54" s="278">
        <v>50901</v>
      </c>
      <c r="B54" s="281" t="s">
        <v>670</v>
      </c>
      <c r="C54" s="279">
        <v>4182</v>
      </c>
    </row>
    <row r="55" ht="31.5" customHeight="1" spans="1:3">
      <c r="A55" s="278">
        <v>50902</v>
      </c>
      <c r="B55" s="281" t="s">
        <v>671</v>
      </c>
      <c r="C55" s="279">
        <v>184</v>
      </c>
    </row>
    <row r="56" ht="31.5" customHeight="1" spans="1:3">
      <c r="A56" s="278">
        <v>50903</v>
      </c>
      <c r="B56" s="281" t="s">
        <v>672</v>
      </c>
      <c r="C56" s="279">
        <v>813</v>
      </c>
    </row>
    <row r="57" ht="31.5" customHeight="1" spans="1:3">
      <c r="A57" s="278">
        <v>50905</v>
      </c>
      <c r="B57" s="281" t="s">
        <v>673</v>
      </c>
      <c r="C57" s="279">
        <v>5468</v>
      </c>
    </row>
    <row r="58" ht="31.5" customHeight="1" spans="1:3">
      <c r="A58" s="278">
        <v>50999</v>
      </c>
      <c r="B58" s="281" t="s">
        <v>674</v>
      </c>
      <c r="C58" s="279">
        <v>56118</v>
      </c>
    </row>
    <row r="59" ht="31.5" customHeight="1" spans="1:3">
      <c r="A59" s="278">
        <v>510</v>
      </c>
      <c r="B59" s="281" t="s">
        <v>675</v>
      </c>
      <c r="C59" s="279">
        <v>82945</v>
      </c>
    </row>
    <row r="60" ht="31.5" customHeight="1" spans="1:3">
      <c r="A60" s="278">
        <v>51002</v>
      </c>
      <c r="B60" s="281" t="s">
        <v>676</v>
      </c>
      <c r="C60" s="279">
        <v>79803</v>
      </c>
    </row>
    <row r="61" ht="31.5" customHeight="1" spans="1:3">
      <c r="A61" s="278">
        <v>51003</v>
      </c>
      <c r="B61" s="281" t="s">
        <v>677</v>
      </c>
      <c r="C61" s="279"/>
    </row>
    <row r="62" ht="31.5" customHeight="1" spans="1:3">
      <c r="A62" s="278">
        <v>51004</v>
      </c>
      <c r="B62" s="281" t="s">
        <v>678</v>
      </c>
      <c r="C62" s="279">
        <v>3142</v>
      </c>
    </row>
    <row r="63" ht="31.5" customHeight="1" spans="1:3">
      <c r="A63" s="278">
        <v>511</v>
      </c>
      <c r="B63" s="281" t="s">
        <v>679</v>
      </c>
      <c r="C63" s="279">
        <v>9244</v>
      </c>
    </row>
    <row r="64" ht="31.5" customHeight="1" spans="1:3">
      <c r="A64" s="278">
        <v>51101</v>
      </c>
      <c r="B64" s="281" t="s">
        <v>680</v>
      </c>
      <c r="C64" s="279">
        <v>8931</v>
      </c>
    </row>
    <row r="65" ht="31.5" customHeight="1" spans="1:3">
      <c r="A65" s="278">
        <v>51102</v>
      </c>
      <c r="B65" s="281" t="s">
        <v>681</v>
      </c>
      <c r="C65" s="279">
        <v>313</v>
      </c>
    </row>
    <row r="66" ht="31.5" customHeight="1" spans="1:3">
      <c r="A66" s="278">
        <v>51103</v>
      </c>
      <c r="B66" s="281" t="s">
        <v>682</v>
      </c>
      <c r="C66" s="279"/>
    </row>
    <row r="67" ht="31.5" customHeight="1" spans="1:3">
      <c r="A67" s="278">
        <v>51104</v>
      </c>
      <c r="B67" s="281" t="s">
        <v>683</v>
      </c>
      <c r="C67" s="279"/>
    </row>
    <row r="68" ht="31.5" customHeight="1" spans="1:3">
      <c r="A68" s="278">
        <v>599</v>
      </c>
      <c r="B68" s="281" t="s">
        <v>684</v>
      </c>
      <c r="C68" s="279">
        <v>23043</v>
      </c>
    </row>
    <row r="69" ht="31.5" customHeight="1" spans="1:3">
      <c r="A69" s="278">
        <v>59907</v>
      </c>
      <c r="B69" s="281" t="s">
        <v>685</v>
      </c>
      <c r="C69" s="279">
        <v>5</v>
      </c>
    </row>
    <row r="70" ht="31.5" customHeight="1" spans="1:3">
      <c r="A70" s="278">
        <v>59908</v>
      </c>
      <c r="B70" s="281" t="s">
        <v>686</v>
      </c>
      <c r="C70" s="279"/>
    </row>
    <row r="71" ht="31.5" customHeight="1" spans="1:3">
      <c r="A71" s="278">
        <v>59909</v>
      </c>
      <c r="B71" s="281" t="s">
        <v>687</v>
      </c>
      <c r="C71" s="279"/>
    </row>
    <row r="72" ht="31.5" customHeight="1" spans="1:3">
      <c r="A72" s="278">
        <v>59910</v>
      </c>
      <c r="B72" s="281" t="s">
        <v>688</v>
      </c>
      <c r="C72" s="279"/>
    </row>
    <row r="73" ht="31.5" customHeight="1" spans="1:3">
      <c r="A73" s="278">
        <v>59999</v>
      </c>
      <c r="B73" s="281" t="s">
        <v>689</v>
      </c>
      <c r="C73" s="279">
        <v>23038</v>
      </c>
    </row>
  </sheetData>
  <mergeCells count="1">
    <mergeCell ref="A2:C2"/>
  </mergeCells>
  <printOptions horizontalCentered="1"/>
  <pageMargins left="0.748031496062992" right="0.748031496062992" top="0.984251968503937" bottom="0.984251968503937" header="0.511811023622047" footer="0.511811023622047"/>
  <pageSetup paperSize="9" scale="99" orientation="portrait"/>
  <headerFooter alignWithMargins="0" scaleWithDoc="0">
    <oddFooter>&amp;R&amp;P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view="pageBreakPreview" zoomScaleNormal="100" workbookViewId="0">
      <selection activeCell="B28" sqref="B7:B8 B28"/>
    </sheetView>
  </sheetViews>
  <sheetFormatPr defaultColWidth="9" defaultRowHeight="13.5" outlineLevelCol="2"/>
  <cols>
    <col min="1" max="1" width="65.375" style="162" customWidth="1"/>
    <col min="2" max="2" width="18.625" style="162" customWidth="1"/>
    <col min="3" max="4" width="9" style="162"/>
    <col min="5" max="5" width="11.25" style="162" customWidth="1"/>
    <col min="6" max="6" width="11.875" style="162" customWidth="1"/>
    <col min="7" max="16384" width="9" style="162"/>
  </cols>
  <sheetData>
    <row r="1" ht="22.5" customHeight="1" spans="1:1">
      <c r="A1" s="163" t="s">
        <v>690</v>
      </c>
    </row>
    <row r="2" ht="40.5" customHeight="1" spans="1:3">
      <c r="A2" s="260" t="s">
        <v>691</v>
      </c>
      <c r="B2" s="260"/>
      <c r="C2" s="261"/>
    </row>
    <row r="3" ht="22.5" customHeight="1" spans="1:2">
      <c r="A3" s="262"/>
      <c r="B3" s="263" t="s">
        <v>39</v>
      </c>
    </row>
    <row r="4" ht="32.1" customHeight="1" spans="1:2">
      <c r="A4" s="264" t="s">
        <v>692</v>
      </c>
      <c r="B4" s="265">
        <v>9876</v>
      </c>
    </row>
    <row r="5" ht="32.1" customHeight="1" spans="1:2">
      <c r="A5" s="266" t="s">
        <v>96</v>
      </c>
      <c r="B5" s="265"/>
    </row>
    <row r="6" ht="32.1" customHeight="1" spans="1:2">
      <c r="A6" s="266" t="s">
        <v>693</v>
      </c>
      <c r="B6" s="267">
        <v>9876</v>
      </c>
    </row>
    <row r="7" ht="32.1" customHeight="1" spans="1:2">
      <c r="A7" s="268" t="s">
        <v>694</v>
      </c>
      <c r="B7" s="267">
        <v>16</v>
      </c>
    </row>
    <row r="8" ht="32.1" customHeight="1" spans="1:2">
      <c r="A8" s="268" t="s">
        <v>695</v>
      </c>
      <c r="B8" s="267">
        <v>4261</v>
      </c>
    </row>
    <row r="9" ht="32.1" customHeight="1" spans="1:2">
      <c r="A9" s="268" t="s">
        <v>696</v>
      </c>
      <c r="B9" s="267">
        <v>80</v>
      </c>
    </row>
    <row r="10" ht="32.1" customHeight="1" spans="1:2">
      <c r="A10" s="268" t="s">
        <v>697</v>
      </c>
      <c r="B10" s="267">
        <v>8</v>
      </c>
    </row>
    <row r="11" ht="32.1" customHeight="1" spans="1:2">
      <c r="A11" s="268" t="s">
        <v>698</v>
      </c>
      <c r="B11" s="267">
        <v>140</v>
      </c>
    </row>
    <row r="12" ht="32.1" customHeight="1" spans="1:2">
      <c r="A12" s="268" t="s">
        <v>699</v>
      </c>
      <c r="B12" s="267">
        <v>115</v>
      </c>
    </row>
    <row r="13" ht="32.1" customHeight="1" spans="1:2">
      <c r="A13" s="268" t="s">
        <v>700</v>
      </c>
      <c r="B13" s="267">
        <v>70</v>
      </c>
    </row>
    <row r="14" ht="32.1" customHeight="1" spans="1:2">
      <c r="A14" s="268" t="s">
        <v>701</v>
      </c>
      <c r="B14" s="267">
        <v>21</v>
      </c>
    </row>
    <row r="15" ht="32.1" customHeight="1" spans="1:2">
      <c r="A15" s="268" t="s">
        <v>702</v>
      </c>
      <c r="B15" s="267">
        <v>21</v>
      </c>
    </row>
    <row r="16" ht="32.1" customHeight="1" spans="1:2">
      <c r="A16" s="268" t="s">
        <v>703</v>
      </c>
      <c r="B16" s="267">
        <v>34</v>
      </c>
    </row>
    <row r="17" ht="32.1" customHeight="1" spans="1:2">
      <c r="A17" s="268" t="s">
        <v>704</v>
      </c>
      <c r="B17" s="267">
        <v>59</v>
      </c>
    </row>
    <row r="18" ht="32.1" customHeight="1" spans="1:2">
      <c r="A18" s="268" t="s">
        <v>705</v>
      </c>
      <c r="B18" s="267">
        <v>341</v>
      </c>
    </row>
    <row r="19" ht="32.1" customHeight="1" spans="1:2">
      <c r="A19" s="268" t="s">
        <v>706</v>
      </c>
      <c r="B19" s="267">
        <v>915</v>
      </c>
    </row>
    <row r="20" ht="32.1" customHeight="1" spans="1:2">
      <c r="A20" s="268" t="s">
        <v>707</v>
      </c>
      <c r="B20" s="267">
        <v>-678</v>
      </c>
    </row>
    <row r="21" ht="32.1" customHeight="1" spans="1:2">
      <c r="A21" s="268" t="s">
        <v>708</v>
      </c>
      <c r="B21" s="267">
        <v>98</v>
      </c>
    </row>
    <row r="22" ht="32.1" customHeight="1" spans="1:2">
      <c r="A22" s="269" t="s">
        <v>709</v>
      </c>
      <c r="B22" s="267">
        <v>33</v>
      </c>
    </row>
    <row r="23" s="259" customFormat="1" ht="32.1" customHeight="1" spans="1:2">
      <c r="A23" s="269" t="s">
        <v>710</v>
      </c>
      <c r="B23" s="267">
        <v>194</v>
      </c>
    </row>
    <row r="24" ht="32.1" customHeight="1" spans="1:2">
      <c r="A24" s="269" t="s">
        <v>711</v>
      </c>
      <c r="B24" s="267">
        <v>1268</v>
      </c>
    </row>
    <row r="25" ht="32.1" customHeight="1" spans="1:2">
      <c r="A25" s="268" t="s">
        <v>712</v>
      </c>
      <c r="B25" s="267">
        <v>2241</v>
      </c>
    </row>
    <row r="26" ht="32.1" customHeight="1" spans="1:2">
      <c r="A26" s="268" t="s">
        <v>713</v>
      </c>
      <c r="B26" s="267">
        <v>137</v>
      </c>
    </row>
    <row r="27" ht="32.1" customHeight="1" spans="1:2">
      <c r="A27" s="268" t="s">
        <v>714</v>
      </c>
      <c r="B27" s="267">
        <v>79</v>
      </c>
    </row>
    <row r="28" ht="32.1" customHeight="1" spans="1:2">
      <c r="A28" s="268" t="s">
        <v>715</v>
      </c>
      <c r="B28" s="267">
        <v>5599</v>
      </c>
    </row>
    <row r="29" ht="32.1" customHeight="1" spans="1:2">
      <c r="A29" s="268" t="s">
        <v>716</v>
      </c>
      <c r="B29" s="267">
        <v>37</v>
      </c>
    </row>
    <row r="30" ht="32.1" customHeight="1" spans="1:2">
      <c r="A30" s="268" t="s">
        <v>717</v>
      </c>
      <c r="B30" s="267">
        <v>35</v>
      </c>
    </row>
    <row r="31" ht="32.1" customHeight="1" spans="1:2">
      <c r="A31" s="268" t="s">
        <v>718</v>
      </c>
      <c r="B31" s="267">
        <v>2</v>
      </c>
    </row>
    <row r="32" ht="32.1" customHeight="1" spans="1:2">
      <c r="A32" s="268" t="s">
        <v>719</v>
      </c>
      <c r="B32" s="267">
        <v>160</v>
      </c>
    </row>
    <row r="33" ht="32.1" customHeight="1" spans="1:2">
      <c r="A33" s="268" t="s">
        <v>720</v>
      </c>
      <c r="B33" s="267">
        <v>1725</v>
      </c>
    </row>
    <row r="34" ht="32.1" customHeight="1" spans="1:2">
      <c r="A34" s="268" t="s">
        <v>721</v>
      </c>
      <c r="B34" s="267">
        <v>1725</v>
      </c>
    </row>
    <row r="35" ht="32.1" customHeight="1" spans="1:2">
      <c r="A35" s="268" t="s">
        <v>722</v>
      </c>
      <c r="B35" s="267">
        <v>3677</v>
      </c>
    </row>
    <row r="36" ht="32.1" customHeight="1" spans="1:2">
      <c r="A36" s="268" t="s">
        <v>710</v>
      </c>
      <c r="B36" s="267"/>
    </row>
    <row r="37" ht="32.1" customHeight="1" spans="1:2">
      <c r="A37" s="268" t="s">
        <v>723</v>
      </c>
      <c r="B37" s="267">
        <v>2586</v>
      </c>
    </row>
    <row r="38" ht="32.1" customHeight="1" spans="1:2">
      <c r="A38" s="268" t="s">
        <v>724</v>
      </c>
      <c r="B38" s="267">
        <v>91</v>
      </c>
    </row>
  </sheetData>
  <mergeCells count="1">
    <mergeCell ref="A2:B2"/>
  </mergeCells>
  <conditionalFormatting sqref="A29">
    <cfRule type="expression" dxfId="2" priority="21" stopIfTrue="1">
      <formula>g</formula>
    </cfRule>
  </conditionalFormatting>
  <conditionalFormatting sqref="A30">
    <cfRule type="expression" dxfId="2" priority="20" stopIfTrue="1">
      <formula>g</formula>
    </cfRule>
  </conditionalFormatting>
  <conditionalFormatting sqref="A31">
    <cfRule type="expression" dxfId="2" priority="19" stopIfTrue="1">
      <formula>g</formula>
    </cfRule>
  </conditionalFormatting>
  <conditionalFormatting sqref="A32">
    <cfRule type="expression" dxfId="2" priority="14" stopIfTrue="1">
      <formula>g</formula>
    </cfRule>
  </conditionalFormatting>
  <conditionalFormatting sqref="A33">
    <cfRule type="expression" dxfId="2" priority="13" stopIfTrue="1">
      <formula>g</formula>
    </cfRule>
  </conditionalFormatting>
  <conditionalFormatting sqref="A34">
    <cfRule type="expression" dxfId="2" priority="12" stopIfTrue="1">
      <formula>g</formula>
    </cfRule>
  </conditionalFormatting>
  <conditionalFormatting sqref="A35">
    <cfRule type="expression" dxfId="2" priority="10" stopIfTrue="1">
      <formula>g</formula>
    </cfRule>
  </conditionalFormatting>
  <conditionalFormatting sqref="A36">
    <cfRule type="expression" dxfId="2" priority="6" stopIfTrue="1">
      <formula>g</formula>
    </cfRule>
  </conditionalFormatting>
  <conditionalFormatting sqref="A37">
    <cfRule type="expression" dxfId="2" priority="3" stopIfTrue="1">
      <formula>g</formula>
    </cfRule>
  </conditionalFormatting>
  <conditionalFormatting sqref="A38">
    <cfRule type="expression" dxfId="2" priority="2" stopIfTrue="1">
      <formula>g</formula>
    </cfRule>
  </conditionalFormatting>
  <conditionalFormatting sqref="A4:A28">
    <cfRule type="expression" dxfId="2" priority="34" stopIfTrue="1">
      <formula>g</formula>
    </cfRule>
  </conditionalFormatting>
  <printOptions horizontalCentered="1"/>
  <pageMargins left="0.748031496062992" right="0.748031496062992" top="0.984251968503937" bottom="0.984251968503937" header="0.511811023622047" footer="0.511811023622047"/>
  <pageSetup paperSize="9" scale="96" orientation="portrait"/>
  <headerFooter alignWithMargins="0" scaleWithDoc="0">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view="pageBreakPreview" zoomScaleNormal="100" workbookViewId="0">
      <selection activeCell="C34" sqref="C34"/>
    </sheetView>
  </sheetViews>
  <sheetFormatPr defaultColWidth="9" defaultRowHeight="12.75"/>
  <cols>
    <col min="1" max="1" width="33.875" style="213" customWidth="1"/>
    <col min="2" max="2" width="12.125" style="213" customWidth="1"/>
    <col min="3" max="3" width="13.125" style="213" customWidth="1"/>
    <col min="4" max="4" width="37.25" style="213" customWidth="1"/>
    <col min="5" max="5" width="13.625" style="213" hidden="1" customWidth="1"/>
    <col min="6" max="6" width="11.875" style="213" customWidth="1"/>
    <col min="7" max="7" width="12.5" style="213" customWidth="1"/>
    <col min="8" max="9" width="9" style="213" hidden="1" customWidth="1"/>
    <col min="10" max="10" width="9" style="214"/>
    <col min="11" max="16384" width="9" style="213"/>
  </cols>
  <sheetData>
    <row r="1" ht="25.9" customHeight="1" spans="1:2">
      <c r="A1" s="185" t="s">
        <v>725</v>
      </c>
      <c r="B1" s="185"/>
    </row>
    <row r="2" ht="29.25" customHeight="1" spans="1:9">
      <c r="A2" s="215" t="s">
        <v>726</v>
      </c>
      <c r="B2" s="215"/>
      <c r="C2" s="215"/>
      <c r="D2" s="215"/>
      <c r="E2" s="215"/>
      <c r="F2" s="215"/>
      <c r="G2" s="215"/>
      <c r="H2" s="215"/>
      <c r="I2" s="215"/>
    </row>
    <row r="3" ht="25.15" customHeight="1" spans="1:9">
      <c r="A3" s="216"/>
      <c r="B3" s="216"/>
      <c r="C3" s="216"/>
      <c r="E3" s="216"/>
      <c r="F3" s="216"/>
      <c r="G3" s="217" t="s">
        <v>39</v>
      </c>
      <c r="H3" s="216"/>
      <c r="I3" s="216"/>
    </row>
    <row r="4" s="212" customFormat="1" ht="27" customHeight="1" spans="1:10">
      <c r="A4" s="190" t="s">
        <v>40</v>
      </c>
      <c r="B4" s="190" t="s">
        <v>727</v>
      </c>
      <c r="C4" s="56" t="s">
        <v>131</v>
      </c>
      <c r="D4" s="218" t="s">
        <v>42</v>
      </c>
      <c r="E4" s="218" t="s">
        <v>728</v>
      </c>
      <c r="F4" s="190" t="s">
        <v>727</v>
      </c>
      <c r="G4" s="56" t="s">
        <v>131</v>
      </c>
      <c r="H4" s="219"/>
      <c r="I4" s="256" t="s">
        <v>729</v>
      </c>
      <c r="J4" s="257"/>
    </row>
    <row r="5" ht="27" customHeight="1" spans="1:12">
      <c r="A5" s="220" t="s">
        <v>43</v>
      </c>
      <c r="B5" s="7">
        <v>102000</v>
      </c>
      <c r="C5" s="100">
        <v>102025</v>
      </c>
      <c r="D5" s="221" t="s">
        <v>44</v>
      </c>
      <c r="E5" s="222"/>
      <c r="F5" s="58">
        <f>F6+F7</f>
        <v>321637</v>
      </c>
      <c r="G5" s="58">
        <f>SUM(G6:G7)</f>
        <v>323979</v>
      </c>
      <c r="H5" s="223" t="e">
        <f>#REF!-#REF!</f>
        <v>#REF!</v>
      </c>
      <c r="I5" s="258" t="e">
        <f>H5/#REF!</f>
        <v>#REF!</v>
      </c>
      <c r="J5" s="214">
        <f>G5-F5</f>
        <v>2342</v>
      </c>
      <c r="L5" s="214">
        <f>C5-B5</f>
        <v>25</v>
      </c>
    </row>
    <row r="6" ht="27" customHeight="1" spans="1:12">
      <c r="A6" s="224" t="s">
        <v>45</v>
      </c>
      <c r="B6" s="225">
        <f>B7+B13</f>
        <v>161953</v>
      </c>
      <c r="C6" s="225">
        <f>SUM(C7+C13)</f>
        <v>171632</v>
      </c>
      <c r="D6" s="128" t="s">
        <v>730</v>
      </c>
      <c r="E6" s="226"/>
      <c r="F6" s="120">
        <v>276820</v>
      </c>
      <c r="G6" s="120">
        <v>278809</v>
      </c>
      <c r="H6" s="223" t="e">
        <f>#REF!-#REF!</f>
        <v>#REF!</v>
      </c>
      <c r="I6" s="258"/>
      <c r="J6" s="214">
        <f t="shared" ref="J6:J30" si="0">G6-F6</f>
        <v>1989</v>
      </c>
      <c r="L6" s="214">
        <f t="shared" ref="L6:L32" si="1">C6-B6</f>
        <v>9679</v>
      </c>
    </row>
    <row r="7" ht="27" customHeight="1" spans="1:12">
      <c r="A7" s="224" t="s">
        <v>47</v>
      </c>
      <c r="B7" s="227">
        <f>SUM(B8:B12)</f>
        <v>5824</v>
      </c>
      <c r="C7" s="225">
        <f>SUM(C8:C12)</f>
        <v>5824</v>
      </c>
      <c r="D7" s="128" t="s">
        <v>731</v>
      </c>
      <c r="E7" s="226"/>
      <c r="F7" s="120">
        <v>44817</v>
      </c>
      <c r="G7" s="120">
        <v>45170</v>
      </c>
      <c r="H7" s="223" t="e">
        <f>#REF!-#REF!</f>
        <v>#REF!</v>
      </c>
      <c r="I7" s="258" t="e">
        <f>H7/#REF!</f>
        <v>#REF!</v>
      </c>
      <c r="J7" s="214">
        <f t="shared" si="0"/>
        <v>353</v>
      </c>
      <c r="L7" s="214">
        <f t="shared" si="1"/>
        <v>0</v>
      </c>
    </row>
    <row r="8" ht="27" customHeight="1" spans="1:12">
      <c r="A8" s="228" t="s">
        <v>49</v>
      </c>
      <c r="B8" s="229">
        <v>1392</v>
      </c>
      <c r="C8" s="230">
        <v>1392</v>
      </c>
      <c r="D8" s="231" t="s">
        <v>94</v>
      </c>
      <c r="E8" s="226">
        <v>5146</v>
      </c>
      <c r="F8" s="127">
        <f>F9+F10+F11+F12</f>
        <v>8236</v>
      </c>
      <c r="G8" s="127">
        <f>G9+G10+G11+G12</f>
        <v>9876</v>
      </c>
      <c r="H8" s="223" t="e">
        <f>#REF!-#REF!</f>
        <v>#REF!</v>
      </c>
      <c r="I8" s="258" t="e">
        <f>H8/#REF!</f>
        <v>#REF!</v>
      </c>
      <c r="J8" s="214">
        <f t="shared" si="0"/>
        <v>1640</v>
      </c>
      <c r="L8" s="214">
        <f t="shared" si="1"/>
        <v>0</v>
      </c>
    </row>
    <row r="9" ht="27" customHeight="1" spans="1:12">
      <c r="A9" s="228" t="s">
        <v>51</v>
      </c>
      <c r="B9" s="229">
        <v>4</v>
      </c>
      <c r="C9" s="230">
        <v>4</v>
      </c>
      <c r="D9" s="128" t="s">
        <v>96</v>
      </c>
      <c r="E9" s="232">
        <v>0</v>
      </c>
      <c r="F9" s="122"/>
      <c r="G9" s="122"/>
      <c r="H9" s="223" t="e">
        <f>#REF!-#REF!</f>
        <v>#REF!</v>
      </c>
      <c r="I9" s="258" t="e">
        <f>H9/#REF!</f>
        <v>#REF!</v>
      </c>
      <c r="J9" s="214">
        <f t="shared" si="0"/>
        <v>0</v>
      </c>
      <c r="L9" s="214">
        <f t="shared" si="1"/>
        <v>0</v>
      </c>
    </row>
    <row r="10" ht="27" customHeight="1" spans="1:12">
      <c r="A10" s="228" t="s">
        <v>53</v>
      </c>
      <c r="B10" s="229">
        <v>792</v>
      </c>
      <c r="C10" s="230">
        <v>792</v>
      </c>
      <c r="D10" s="128" t="s">
        <v>98</v>
      </c>
      <c r="E10" s="232">
        <v>16</v>
      </c>
      <c r="F10" s="122"/>
      <c r="G10" s="122"/>
      <c r="H10" s="223" t="e">
        <f>#REF!-#REF!</f>
        <v>#REF!</v>
      </c>
      <c r="I10" s="258" t="e">
        <f>H10/#REF!</f>
        <v>#REF!</v>
      </c>
      <c r="J10" s="214">
        <f t="shared" si="0"/>
        <v>0</v>
      </c>
      <c r="L10" s="214">
        <f t="shared" si="1"/>
        <v>0</v>
      </c>
    </row>
    <row r="11" ht="27" customHeight="1" spans="1:12">
      <c r="A11" s="228" t="s">
        <v>55</v>
      </c>
      <c r="B11" s="229">
        <v>1179</v>
      </c>
      <c r="C11" s="230">
        <v>1179</v>
      </c>
      <c r="D11" s="128" t="s">
        <v>100</v>
      </c>
      <c r="E11" s="232">
        <v>0</v>
      </c>
      <c r="F11" s="122"/>
      <c r="G11" s="122"/>
      <c r="H11" s="223" t="e">
        <f>#REF!-#REF!</f>
        <v>#REF!</v>
      </c>
      <c r="I11" s="258" t="e">
        <f>H11/#REF!</f>
        <v>#REF!</v>
      </c>
      <c r="J11" s="214">
        <f t="shared" si="0"/>
        <v>0</v>
      </c>
      <c r="L11" s="214">
        <f t="shared" si="1"/>
        <v>0</v>
      </c>
    </row>
    <row r="12" ht="27" customHeight="1" spans="1:12">
      <c r="A12" s="233" t="s">
        <v>57</v>
      </c>
      <c r="B12" s="234">
        <v>2457</v>
      </c>
      <c r="C12" s="230">
        <v>2457</v>
      </c>
      <c r="D12" s="128" t="s">
        <v>102</v>
      </c>
      <c r="E12" s="232">
        <v>5130</v>
      </c>
      <c r="F12" s="122">
        <v>8236</v>
      </c>
      <c r="G12" s="120">
        <v>9876</v>
      </c>
      <c r="H12" s="223" t="e">
        <f>#REF!-#REF!</f>
        <v>#REF!</v>
      </c>
      <c r="I12" s="258" t="e">
        <f>H12/#REF!</f>
        <v>#REF!</v>
      </c>
      <c r="J12" s="214">
        <f t="shared" si="0"/>
        <v>1640</v>
      </c>
      <c r="L12" s="214">
        <f t="shared" si="1"/>
        <v>0</v>
      </c>
    </row>
    <row r="13" ht="27" customHeight="1" spans="1:12">
      <c r="A13" s="224" t="s">
        <v>59</v>
      </c>
      <c r="B13" s="225">
        <f>SUM(B14:B25)</f>
        <v>156129</v>
      </c>
      <c r="C13" s="225">
        <f>SUM(C14:C25)</f>
        <v>165808</v>
      </c>
      <c r="D13" s="235" t="s">
        <v>104</v>
      </c>
      <c r="E13" s="232">
        <v>0</v>
      </c>
      <c r="F13" s="236"/>
      <c r="G13" s="58"/>
      <c r="H13" s="223" t="e">
        <f>#REF!-#REF!</f>
        <v>#REF!</v>
      </c>
      <c r="I13" s="258" t="e">
        <f>H13/#REF!</f>
        <v>#REF!</v>
      </c>
      <c r="J13" s="214">
        <f t="shared" si="0"/>
        <v>0</v>
      </c>
      <c r="L13" s="214">
        <f t="shared" si="1"/>
        <v>9679</v>
      </c>
    </row>
    <row r="14" ht="27" customHeight="1" spans="1:12">
      <c r="A14" s="228" t="s">
        <v>732</v>
      </c>
      <c r="B14" s="229">
        <v>3195</v>
      </c>
      <c r="C14" s="229">
        <v>3195</v>
      </c>
      <c r="D14" s="235"/>
      <c r="E14" s="232"/>
      <c r="F14" s="236"/>
      <c r="G14" s="58"/>
      <c r="H14" s="223"/>
      <c r="I14" s="258"/>
      <c r="J14" s="214">
        <f t="shared" si="0"/>
        <v>0</v>
      </c>
      <c r="L14" s="214">
        <f t="shared" si="1"/>
        <v>0</v>
      </c>
    </row>
    <row r="15" ht="27" customHeight="1" spans="1:12">
      <c r="A15" s="228" t="s">
        <v>63</v>
      </c>
      <c r="B15" s="230">
        <v>74477</v>
      </c>
      <c r="C15" s="230">
        <v>80285</v>
      </c>
      <c r="D15" s="235" t="s">
        <v>106</v>
      </c>
      <c r="E15" s="232">
        <v>13962</v>
      </c>
      <c r="F15" s="236"/>
      <c r="G15" s="58"/>
      <c r="H15" s="223" t="e">
        <f>#REF!-#REF!</f>
        <v>#REF!</v>
      </c>
      <c r="I15" s="258" t="e">
        <f>H15/#REF!</f>
        <v>#REF!</v>
      </c>
      <c r="J15" s="214">
        <f t="shared" si="0"/>
        <v>0</v>
      </c>
      <c r="L15" s="214">
        <f t="shared" si="1"/>
        <v>5808</v>
      </c>
    </row>
    <row r="16" ht="27" customHeight="1" spans="1:12">
      <c r="A16" s="228" t="s">
        <v>733</v>
      </c>
      <c r="B16" s="230">
        <v>640</v>
      </c>
      <c r="C16" s="230">
        <v>640</v>
      </c>
      <c r="D16" s="237"/>
      <c r="E16" s="226"/>
      <c r="F16" s="226"/>
      <c r="G16" s="120"/>
      <c r="H16" s="223" t="e">
        <f>#REF!-#REF!</f>
        <v>#REF!</v>
      </c>
      <c r="I16" s="258" t="e">
        <f>H16/#REF!</f>
        <v>#REF!</v>
      </c>
      <c r="J16" s="214">
        <f t="shared" si="0"/>
        <v>0</v>
      </c>
      <c r="L16" s="214">
        <f t="shared" si="1"/>
        <v>0</v>
      </c>
    </row>
    <row r="17" ht="27" customHeight="1" spans="1:12">
      <c r="A17" s="228" t="s">
        <v>734</v>
      </c>
      <c r="B17" s="230">
        <v>2246</v>
      </c>
      <c r="C17" s="230">
        <v>2246</v>
      </c>
      <c r="D17" s="237"/>
      <c r="E17" s="226"/>
      <c r="F17" s="226"/>
      <c r="G17" s="120"/>
      <c r="H17" s="223"/>
      <c r="I17" s="258"/>
      <c r="J17" s="214">
        <f t="shared" si="0"/>
        <v>0</v>
      </c>
      <c r="L17" s="214">
        <f t="shared" si="1"/>
        <v>0</v>
      </c>
    </row>
    <row r="18" ht="27" customHeight="1" spans="1:12">
      <c r="A18" s="228" t="s">
        <v>735</v>
      </c>
      <c r="B18" s="230">
        <v>26762</v>
      </c>
      <c r="C18" s="230">
        <v>30043</v>
      </c>
      <c r="D18" s="237"/>
      <c r="E18" s="226"/>
      <c r="F18" s="226"/>
      <c r="G18" s="120"/>
      <c r="H18" s="223"/>
      <c r="I18" s="258"/>
      <c r="J18" s="214">
        <f t="shared" si="0"/>
        <v>0</v>
      </c>
      <c r="L18" s="214">
        <f t="shared" si="1"/>
        <v>3281</v>
      </c>
    </row>
    <row r="19" ht="27" customHeight="1" spans="1:12">
      <c r="A19" s="228" t="s">
        <v>736</v>
      </c>
      <c r="B19" s="230">
        <v>2952</v>
      </c>
      <c r="C19" s="230">
        <v>2952</v>
      </c>
      <c r="D19" s="237"/>
      <c r="E19" s="226"/>
      <c r="F19" s="226"/>
      <c r="G19" s="120"/>
      <c r="H19" s="223"/>
      <c r="I19" s="258"/>
      <c r="J19" s="214">
        <f t="shared" si="0"/>
        <v>0</v>
      </c>
      <c r="L19" s="214">
        <f t="shared" si="1"/>
        <v>0</v>
      </c>
    </row>
    <row r="20" ht="27" customHeight="1" spans="1:12">
      <c r="A20" s="228" t="s">
        <v>737</v>
      </c>
      <c r="B20" s="230">
        <v>7853</v>
      </c>
      <c r="C20" s="230">
        <v>8182</v>
      </c>
      <c r="D20" s="237"/>
      <c r="E20" s="226"/>
      <c r="F20" s="226"/>
      <c r="G20" s="120"/>
      <c r="H20" s="223" t="e">
        <f>#REF!-#REF!</f>
        <v>#REF!</v>
      </c>
      <c r="I20" s="258" t="e">
        <f>H20/#REF!</f>
        <v>#REF!</v>
      </c>
      <c r="J20" s="214">
        <f t="shared" si="0"/>
        <v>0</v>
      </c>
      <c r="L20" s="214">
        <f t="shared" si="1"/>
        <v>329</v>
      </c>
    </row>
    <row r="21" ht="27" customHeight="1" spans="1:12">
      <c r="A21" s="228" t="s">
        <v>738</v>
      </c>
      <c r="B21" s="230">
        <v>25193</v>
      </c>
      <c r="C21" s="230">
        <v>25454</v>
      </c>
      <c r="D21" s="128"/>
      <c r="E21" s="226"/>
      <c r="F21" s="226"/>
      <c r="G21" s="120"/>
      <c r="H21" s="223" t="e">
        <f>#REF!-#REF!</f>
        <v>#REF!</v>
      </c>
      <c r="I21" s="258" t="e">
        <f>H21/#REF!</f>
        <v>#REF!</v>
      </c>
      <c r="J21" s="214">
        <f t="shared" si="0"/>
        <v>0</v>
      </c>
      <c r="L21" s="214">
        <f t="shared" si="1"/>
        <v>261</v>
      </c>
    </row>
    <row r="22" ht="27" customHeight="1" spans="1:12">
      <c r="A22" s="228" t="s">
        <v>739</v>
      </c>
      <c r="B22" s="230">
        <v>2957</v>
      </c>
      <c r="C22" s="230">
        <v>2957</v>
      </c>
      <c r="D22" s="238"/>
      <c r="E22" s="226"/>
      <c r="F22" s="226"/>
      <c r="G22" s="120"/>
      <c r="H22" s="223" t="e">
        <f>#REF!-#REF!</f>
        <v>#REF!</v>
      </c>
      <c r="I22" s="258" t="e">
        <f>H22/#REF!</f>
        <v>#REF!</v>
      </c>
      <c r="J22" s="214">
        <f t="shared" si="0"/>
        <v>0</v>
      </c>
      <c r="L22" s="214">
        <f t="shared" si="1"/>
        <v>0</v>
      </c>
    </row>
    <row r="23" ht="27" customHeight="1" spans="1:12">
      <c r="A23" s="228" t="s">
        <v>740</v>
      </c>
      <c r="B23" s="230">
        <v>3158</v>
      </c>
      <c r="C23" s="230">
        <v>3158</v>
      </c>
      <c r="D23" s="128"/>
      <c r="E23" s="239"/>
      <c r="F23" s="239"/>
      <c r="G23" s="120"/>
      <c r="H23" s="223" t="e">
        <f>#REF!-#REF!</f>
        <v>#REF!</v>
      </c>
      <c r="I23" s="258" t="e">
        <f>H23/#REF!</f>
        <v>#REF!</v>
      </c>
      <c r="J23" s="214">
        <f t="shared" si="0"/>
        <v>0</v>
      </c>
      <c r="L23" s="214">
        <f t="shared" si="1"/>
        <v>0</v>
      </c>
    </row>
    <row r="24" ht="27" customHeight="1" spans="1:12">
      <c r="A24" s="228" t="s">
        <v>741</v>
      </c>
      <c r="B24" s="230">
        <v>3295</v>
      </c>
      <c r="C24" s="230">
        <v>3295</v>
      </c>
      <c r="D24" s="128"/>
      <c r="E24" s="226"/>
      <c r="F24" s="226"/>
      <c r="G24" s="120"/>
      <c r="H24" s="223"/>
      <c r="I24" s="258"/>
      <c r="J24" s="214">
        <f t="shared" si="0"/>
        <v>0</v>
      </c>
      <c r="L24" s="214">
        <f t="shared" si="1"/>
        <v>0</v>
      </c>
    </row>
    <row r="25" ht="27" customHeight="1" spans="1:12">
      <c r="A25" s="228" t="s">
        <v>742</v>
      </c>
      <c r="B25" s="240">
        <v>3401</v>
      </c>
      <c r="C25" s="240">
        <v>3401</v>
      </c>
      <c r="D25" s="128"/>
      <c r="E25" s="226"/>
      <c r="F25" s="226"/>
      <c r="G25" s="120"/>
      <c r="H25" s="223"/>
      <c r="I25" s="258"/>
      <c r="J25" s="214">
        <f t="shared" si="0"/>
        <v>0</v>
      </c>
      <c r="L25" s="214">
        <f t="shared" si="1"/>
        <v>0</v>
      </c>
    </row>
    <row r="26" ht="27" customHeight="1" spans="1:12">
      <c r="A26" s="241" t="s">
        <v>114</v>
      </c>
      <c r="B26" s="242">
        <f>B27</f>
        <v>33000</v>
      </c>
      <c r="C26" s="243">
        <f>C27</f>
        <v>33000</v>
      </c>
      <c r="D26" s="128"/>
      <c r="E26" s="226"/>
      <c r="F26" s="226"/>
      <c r="G26" s="120"/>
      <c r="H26" s="223"/>
      <c r="I26" s="258"/>
      <c r="J26" s="214">
        <f t="shared" si="0"/>
        <v>0</v>
      </c>
      <c r="L26" s="214">
        <f t="shared" si="1"/>
        <v>0</v>
      </c>
    </row>
    <row r="27" ht="27" customHeight="1" spans="1:12">
      <c r="A27" s="181" t="s">
        <v>743</v>
      </c>
      <c r="B27" s="244">
        <v>33000</v>
      </c>
      <c r="C27" s="244">
        <v>33000</v>
      </c>
      <c r="D27" s="245"/>
      <c r="E27" s="239"/>
      <c r="F27" s="239"/>
      <c r="G27" s="120"/>
      <c r="H27" s="223"/>
      <c r="I27" s="258"/>
      <c r="J27" s="214">
        <f t="shared" si="0"/>
        <v>0</v>
      </c>
      <c r="L27" s="214">
        <f t="shared" si="1"/>
        <v>0</v>
      </c>
    </row>
    <row r="28" ht="27" customHeight="1" spans="1:12">
      <c r="A28" s="241" t="s">
        <v>744</v>
      </c>
      <c r="B28" s="242"/>
      <c r="C28" s="243">
        <v>1570</v>
      </c>
      <c r="D28" s="246"/>
      <c r="E28" s="246"/>
      <c r="F28" s="246"/>
      <c r="G28" s="239"/>
      <c r="H28" s="247"/>
      <c r="I28" s="247"/>
      <c r="J28" s="214">
        <f t="shared" si="0"/>
        <v>0</v>
      </c>
      <c r="L28" s="214">
        <f t="shared" si="1"/>
        <v>1570</v>
      </c>
    </row>
    <row r="29" ht="27" customHeight="1" spans="1:12">
      <c r="A29" s="241" t="s">
        <v>745</v>
      </c>
      <c r="B29" s="242">
        <f>SUM(B30:B31)</f>
        <v>32920</v>
      </c>
      <c r="C29" s="242">
        <f>SUM(C30:C31)</f>
        <v>25628</v>
      </c>
      <c r="D29" s="246"/>
      <c r="E29" s="246"/>
      <c r="F29" s="246"/>
      <c r="G29" s="239"/>
      <c r="H29" s="247"/>
      <c r="I29" s="247"/>
      <c r="J29" s="214">
        <f t="shared" si="0"/>
        <v>0</v>
      </c>
      <c r="L29" s="214">
        <f t="shared" si="1"/>
        <v>-7292</v>
      </c>
    </row>
    <row r="30" ht="27" customHeight="1" spans="1:12">
      <c r="A30" s="181" t="s">
        <v>746</v>
      </c>
      <c r="B30" s="248"/>
      <c r="C30" s="249">
        <v>5628</v>
      </c>
      <c r="D30" s="250" t="s">
        <v>122</v>
      </c>
      <c r="E30" s="251">
        <f>SUM(E7:E27)</f>
        <v>24254</v>
      </c>
      <c r="F30" s="252">
        <f>SUM(F5+F8+F13+F15)</f>
        <v>329873</v>
      </c>
      <c r="G30" s="252">
        <f>SUM(G5+G8+G13+G15)</f>
        <v>333855</v>
      </c>
      <c r="H30" s="247"/>
      <c r="I30" s="247"/>
      <c r="J30" s="214">
        <f t="shared" si="0"/>
        <v>3982</v>
      </c>
      <c r="L30" s="214">
        <f t="shared" si="1"/>
        <v>5628</v>
      </c>
    </row>
    <row r="31" ht="27" customHeight="1" spans="1:12">
      <c r="A31" s="181" t="s">
        <v>123</v>
      </c>
      <c r="B31" s="248">
        <v>32920</v>
      </c>
      <c r="C31" s="249">
        <v>20000</v>
      </c>
      <c r="D31" s="250"/>
      <c r="E31" s="251"/>
      <c r="F31" s="252"/>
      <c r="G31" s="252"/>
      <c r="H31" s="247"/>
      <c r="I31" s="247"/>
      <c r="L31" s="214">
        <f t="shared" si="1"/>
        <v>-12920</v>
      </c>
    </row>
    <row r="32" ht="27" customHeight="1" spans="1:12">
      <c r="A32" s="253" t="s">
        <v>124</v>
      </c>
      <c r="B32" s="243">
        <f>SUM(B5+B6+B26+B28+B29)</f>
        <v>329873</v>
      </c>
      <c r="C32" s="243">
        <f>SUM(C5+C6+C26+C28+C29)</f>
        <v>333855</v>
      </c>
      <c r="D32" s="254" t="s">
        <v>747</v>
      </c>
      <c r="E32" s="221"/>
      <c r="F32" s="254">
        <v>0</v>
      </c>
      <c r="G32" s="58">
        <f>SUM(C32-G30)</f>
        <v>0</v>
      </c>
      <c r="H32" s="247"/>
      <c r="I32" s="247"/>
      <c r="L32" s="214">
        <f t="shared" si="1"/>
        <v>3982</v>
      </c>
    </row>
    <row r="33" ht="25.15" customHeight="1"/>
    <row r="34" ht="25.15" customHeight="1" spans="3:3">
      <c r="C34" s="213">
        <f>C32-B32</f>
        <v>3982</v>
      </c>
    </row>
    <row r="35" ht="28.35" customHeight="1"/>
    <row r="36" ht="28.35" customHeight="1" spans="4:7">
      <c r="D36" s="255"/>
      <c r="E36" s="255"/>
      <c r="F36" s="255"/>
      <c r="G36" s="255"/>
    </row>
    <row r="37" ht="28.35" customHeight="1" spans="4:7">
      <c r="D37" s="255"/>
      <c r="E37" s="255"/>
      <c r="F37" s="255"/>
      <c r="G37" s="255"/>
    </row>
  </sheetData>
  <mergeCells count="1">
    <mergeCell ref="A2:I2"/>
  </mergeCells>
  <conditionalFormatting sqref="C8:C12">
    <cfRule type="cellIs" dxfId="1" priority="1" stopIfTrue="1" operator="equal">
      <formula>0</formula>
    </cfRule>
  </conditionalFormatting>
  <conditionalFormatting sqref="A6:C7 A8:B13 C13 A14:C25">
    <cfRule type="cellIs" dxfId="1" priority="2" stopIfTrue="1" operator="equal">
      <formula>0</formula>
    </cfRule>
  </conditionalFormatting>
  <printOptions horizontalCentered="1"/>
  <pageMargins left="0.747916666666667" right="0.747916666666667" top="0.984027777777778" bottom="0.786805555555556" header="0.511805555555556" footer="0.511805555555556"/>
  <pageSetup paperSize="9" scale="91" orientation="landscape" horizontalDpi="600"/>
  <headerFooter alignWithMargins="0" scaleWithDoc="0">
    <oddFooter>&amp;R&amp;P</oddFooter>
  </headerFooter>
  <rowBreaks count="1" manualBreakCount="1">
    <brk id="17"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view="pageBreakPreview" zoomScaleNormal="100" workbookViewId="0">
      <selection activeCell="D8" sqref="D8"/>
    </sheetView>
  </sheetViews>
  <sheetFormatPr defaultColWidth="9" defaultRowHeight="24.95" customHeight="1" outlineLevelCol="7"/>
  <cols>
    <col min="1" max="1" width="6.5" style="77" customWidth="1"/>
    <col min="2" max="2" width="42.25" style="77" customWidth="1"/>
    <col min="3" max="3" width="9.25" style="77" customWidth="1"/>
    <col min="4" max="4" width="16.625" style="77" customWidth="1"/>
    <col min="5" max="5" width="9" style="77"/>
    <col min="6" max="6" width="52.5" style="77" customWidth="1"/>
    <col min="7" max="7" width="11.25" style="77" customWidth="1"/>
    <col min="8" max="8" width="11.875" style="77" customWidth="1"/>
    <col min="9" max="16384" width="9" style="77"/>
  </cols>
  <sheetData>
    <row r="1" customHeight="1" spans="1:2">
      <c r="A1" s="185" t="s">
        <v>748</v>
      </c>
      <c r="B1" s="185"/>
    </row>
    <row r="2" ht="39.75" customHeight="1" spans="1:4">
      <c r="A2" s="186" t="s">
        <v>749</v>
      </c>
      <c r="B2" s="186"/>
      <c r="C2" s="186"/>
      <c r="D2" s="186"/>
    </row>
    <row r="3" ht="26.25" customHeight="1" spans="1:4">
      <c r="A3" s="187"/>
      <c r="B3" s="187"/>
      <c r="C3" s="187"/>
      <c r="D3" s="188" t="s">
        <v>3</v>
      </c>
    </row>
    <row r="4" s="184" customFormat="1" ht="30" customHeight="1" spans="1:4">
      <c r="A4" s="56" t="s">
        <v>750</v>
      </c>
      <c r="B4" s="56" t="s">
        <v>751</v>
      </c>
      <c r="C4" s="56" t="s">
        <v>752</v>
      </c>
      <c r="D4" s="56" t="s">
        <v>753</v>
      </c>
    </row>
    <row r="5" s="184" customFormat="1" ht="27" customHeight="1" spans="1:8">
      <c r="A5" s="189"/>
      <c r="B5" s="190" t="s">
        <v>754</v>
      </c>
      <c r="C5" s="198">
        <f>C6+C10+C44</f>
        <v>5044.59</v>
      </c>
      <c r="D5" s="192"/>
      <c r="E5" s="77"/>
      <c r="F5" s="193"/>
      <c r="G5" s="77"/>
      <c r="H5" s="77"/>
    </row>
    <row r="6" s="184" customFormat="1" ht="27" customHeight="1" spans="1:8">
      <c r="A6" s="199" t="s">
        <v>755</v>
      </c>
      <c r="B6" s="200" t="s">
        <v>756</v>
      </c>
      <c r="C6" s="200">
        <f>SUM(C7:C9)</f>
        <v>1079</v>
      </c>
      <c r="D6" s="192"/>
      <c r="E6" s="77"/>
      <c r="F6" s="193"/>
      <c r="G6" s="77"/>
      <c r="H6" s="77"/>
    </row>
    <row r="7" ht="27" customHeight="1" spans="1:6">
      <c r="A7" s="84">
        <v>1</v>
      </c>
      <c r="B7" s="8" t="s">
        <v>757</v>
      </c>
      <c r="C7" s="9">
        <v>586</v>
      </c>
      <c r="D7" s="8" t="s">
        <v>758</v>
      </c>
      <c r="F7" s="193"/>
    </row>
    <row r="8" ht="27" customHeight="1" spans="1:6">
      <c r="A8" s="84">
        <v>2</v>
      </c>
      <c r="B8" s="8" t="s">
        <v>759</v>
      </c>
      <c r="C8" s="9">
        <v>353</v>
      </c>
      <c r="D8" s="8" t="s">
        <v>760</v>
      </c>
      <c r="F8" s="193"/>
    </row>
    <row r="9" ht="27" customHeight="1" spans="1:6">
      <c r="A9" s="84">
        <v>3</v>
      </c>
      <c r="B9" s="201" t="s">
        <v>761</v>
      </c>
      <c r="C9" s="202">
        <v>140</v>
      </c>
      <c r="D9" s="201" t="s">
        <v>762</v>
      </c>
      <c r="F9" s="193"/>
    </row>
    <row r="10" ht="27" customHeight="1" spans="1:6">
      <c r="A10" s="199" t="s">
        <v>763</v>
      </c>
      <c r="B10" s="200" t="s">
        <v>764</v>
      </c>
      <c r="C10" s="203">
        <f>SUM(C11:C43)</f>
        <v>3725.59</v>
      </c>
      <c r="D10" s="201"/>
      <c r="F10" s="193"/>
    </row>
    <row r="11" ht="27" customHeight="1" spans="1:6">
      <c r="A11" s="84">
        <v>1</v>
      </c>
      <c r="B11" s="8" t="s">
        <v>765</v>
      </c>
      <c r="C11" s="9">
        <v>349</v>
      </c>
      <c r="D11" s="8" t="s">
        <v>766</v>
      </c>
      <c r="F11" s="193"/>
    </row>
    <row r="12" ht="27" customHeight="1" spans="1:6">
      <c r="A12" s="84">
        <v>2</v>
      </c>
      <c r="B12" s="8" t="s">
        <v>767</v>
      </c>
      <c r="C12" s="9">
        <v>144</v>
      </c>
      <c r="D12" s="8" t="s">
        <v>768</v>
      </c>
      <c r="F12" s="193"/>
    </row>
    <row r="13" ht="27" customHeight="1" spans="1:6">
      <c r="A13" s="84">
        <v>3</v>
      </c>
      <c r="B13" s="8" t="s">
        <v>769</v>
      </c>
      <c r="C13" s="9">
        <v>225</v>
      </c>
      <c r="D13" s="8" t="s">
        <v>760</v>
      </c>
      <c r="F13" s="193"/>
    </row>
    <row r="14" ht="27" customHeight="1" spans="1:6">
      <c r="A14" s="84">
        <v>4</v>
      </c>
      <c r="B14" s="204" t="s">
        <v>770</v>
      </c>
      <c r="C14" s="205">
        <v>75.59</v>
      </c>
      <c r="D14" s="206" t="s">
        <v>771</v>
      </c>
      <c r="F14" s="193"/>
    </row>
    <row r="15" ht="27" customHeight="1" spans="1:6">
      <c r="A15" s="84">
        <v>5</v>
      </c>
      <c r="B15" s="207" t="s">
        <v>772</v>
      </c>
      <c r="C15" s="205">
        <v>57.5</v>
      </c>
      <c r="D15" s="206" t="s">
        <v>773</v>
      </c>
      <c r="F15" s="193"/>
    </row>
    <row r="16" ht="27" customHeight="1" spans="1:6">
      <c r="A16" s="84">
        <v>6</v>
      </c>
      <c r="B16" s="207" t="s">
        <v>774</v>
      </c>
      <c r="C16" s="208">
        <v>187</v>
      </c>
      <c r="D16" s="207" t="s">
        <v>775</v>
      </c>
      <c r="F16" s="193"/>
    </row>
    <row r="17" ht="27" customHeight="1" spans="1:6">
      <c r="A17" s="84">
        <v>7</v>
      </c>
      <c r="B17" s="207" t="s">
        <v>776</v>
      </c>
      <c r="C17" s="208">
        <v>20</v>
      </c>
      <c r="D17" s="207" t="s">
        <v>777</v>
      </c>
      <c r="F17" s="193"/>
    </row>
    <row r="18" ht="27" customHeight="1" spans="1:6">
      <c r="A18" s="84">
        <v>8</v>
      </c>
      <c r="B18" s="207" t="s">
        <v>778</v>
      </c>
      <c r="C18" s="208">
        <v>32</v>
      </c>
      <c r="D18" s="206" t="s">
        <v>773</v>
      </c>
      <c r="F18" s="193"/>
    </row>
    <row r="19" ht="27" customHeight="1" spans="1:6">
      <c r="A19" s="84">
        <v>9</v>
      </c>
      <c r="B19" s="201" t="s">
        <v>779</v>
      </c>
      <c r="C19" s="202">
        <v>300</v>
      </c>
      <c r="D19" s="201" t="s">
        <v>773</v>
      </c>
      <c r="F19" s="193"/>
    </row>
    <row r="20" ht="27" customHeight="1" spans="1:6">
      <c r="A20" s="84">
        <v>10</v>
      </c>
      <c r="B20" s="201" t="s">
        <v>780</v>
      </c>
      <c r="C20" s="202">
        <v>198.1</v>
      </c>
      <c r="D20" s="201" t="s">
        <v>781</v>
      </c>
      <c r="F20" s="193"/>
    </row>
    <row r="21" ht="27" customHeight="1" spans="1:6">
      <c r="A21" s="84">
        <v>11</v>
      </c>
      <c r="B21" s="209" t="s">
        <v>782</v>
      </c>
      <c r="C21" s="210">
        <v>300.92</v>
      </c>
      <c r="D21" s="211" t="s">
        <v>775</v>
      </c>
      <c r="F21" s="193"/>
    </row>
    <row r="22" ht="27" customHeight="1" spans="1:6">
      <c r="A22" s="84">
        <v>12</v>
      </c>
      <c r="B22" s="201" t="s">
        <v>783</v>
      </c>
      <c r="C22" s="202">
        <v>122.28</v>
      </c>
      <c r="D22" s="201" t="s">
        <v>784</v>
      </c>
      <c r="F22" s="193"/>
    </row>
    <row r="23" ht="27" customHeight="1" spans="1:4">
      <c r="A23" s="84">
        <v>13</v>
      </c>
      <c r="B23" s="8" t="s">
        <v>785</v>
      </c>
      <c r="C23" s="9">
        <v>50</v>
      </c>
      <c r="D23" s="8" t="s">
        <v>786</v>
      </c>
    </row>
    <row r="24" ht="27" customHeight="1" spans="1:4">
      <c r="A24" s="84">
        <v>14</v>
      </c>
      <c r="B24" s="8" t="s">
        <v>787</v>
      </c>
      <c r="C24" s="9">
        <v>51.8</v>
      </c>
      <c r="D24" s="8" t="s">
        <v>773</v>
      </c>
    </row>
    <row r="25" customHeight="1" spans="1:4">
      <c r="A25" s="84">
        <v>15</v>
      </c>
      <c r="B25" s="8" t="s">
        <v>788</v>
      </c>
      <c r="C25" s="9">
        <v>30</v>
      </c>
      <c r="D25" s="8" t="s">
        <v>789</v>
      </c>
    </row>
    <row r="26" customHeight="1" spans="1:4">
      <c r="A26" s="84">
        <v>16</v>
      </c>
      <c r="B26" s="8" t="s">
        <v>790</v>
      </c>
      <c r="C26" s="9">
        <v>150</v>
      </c>
      <c r="D26" s="8" t="s">
        <v>791</v>
      </c>
    </row>
    <row r="27" customHeight="1" spans="1:4">
      <c r="A27" s="84">
        <v>17</v>
      </c>
      <c r="B27" s="8" t="s">
        <v>792</v>
      </c>
      <c r="C27" s="9">
        <v>140</v>
      </c>
      <c r="D27" s="8" t="s">
        <v>793</v>
      </c>
    </row>
    <row r="28" customHeight="1" spans="1:4">
      <c r="A28" s="84">
        <v>18</v>
      </c>
      <c r="B28" s="8" t="s">
        <v>794</v>
      </c>
      <c r="C28" s="9">
        <v>50</v>
      </c>
      <c r="D28" s="8" t="s">
        <v>795</v>
      </c>
    </row>
    <row r="29" customHeight="1" spans="1:4">
      <c r="A29" s="84">
        <v>19</v>
      </c>
      <c r="B29" s="8" t="s">
        <v>796</v>
      </c>
      <c r="C29" s="9">
        <v>30</v>
      </c>
      <c r="D29" s="8" t="s">
        <v>797</v>
      </c>
    </row>
    <row r="30" customHeight="1" spans="1:4">
      <c r="A30" s="84">
        <v>20</v>
      </c>
      <c r="B30" s="8" t="s">
        <v>798</v>
      </c>
      <c r="C30" s="9">
        <v>10</v>
      </c>
      <c r="D30" s="8" t="s">
        <v>799</v>
      </c>
    </row>
    <row r="31" customHeight="1" spans="1:4">
      <c r="A31" s="84">
        <v>21</v>
      </c>
      <c r="B31" s="8" t="s">
        <v>800</v>
      </c>
      <c r="C31" s="9">
        <v>205</v>
      </c>
      <c r="D31" s="8" t="s">
        <v>801</v>
      </c>
    </row>
    <row r="32" customHeight="1" spans="1:4">
      <c r="A32" s="84">
        <v>22</v>
      </c>
      <c r="B32" s="8" t="s">
        <v>802</v>
      </c>
      <c r="C32" s="9">
        <v>30</v>
      </c>
      <c r="D32" s="8" t="s">
        <v>803</v>
      </c>
    </row>
    <row r="33" customHeight="1" spans="1:4">
      <c r="A33" s="84">
        <v>23</v>
      </c>
      <c r="B33" s="8" t="s">
        <v>804</v>
      </c>
      <c r="C33" s="9">
        <v>140</v>
      </c>
      <c r="D33" s="8" t="s">
        <v>805</v>
      </c>
    </row>
    <row r="34" customHeight="1" spans="1:4">
      <c r="A34" s="84">
        <v>24</v>
      </c>
      <c r="B34" s="8" t="s">
        <v>806</v>
      </c>
      <c r="C34" s="9">
        <v>90</v>
      </c>
      <c r="D34" s="8" t="s">
        <v>789</v>
      </c>
    </row>
    <row r="35" customHeight="1" spans="1:4">
      <c r="A35" s="84">
        <v>25</v>
      </c>
      <c r="B35" s="8" t="s">
        <v>807</v>
      </c>
      <c r="C35" s="9">
        <v>70</v>
      </c>
      <c r="D35" s="8" t="s">
        <v>808</v>
      </c>
    </row>
    <row r="36" customHeight="1" spans="1:4">
      <c r="A36" s="84">
        <v>26</v>
      </c>
      <c r="B36" s="8" t="s">
        <v>809</v>
      </c>
      <c r="C36" s="9">
        <v>120</v>
      </c>
      <c r="D36" s="8" t="s">
        <v>766</v>
      </c>
    </row>
    <row r="37" customHeight="1" spans="1:4">
      <c r="A37" s="84">
        <v>27</v>
      </c>
      <c r="B37" s="8" t="s">
        <v>810</v>
      </c>
      <c r="C37" s="9">
        <v>40</v>
      </c>
      <c r="D37" s="8" t="s">
        <v>811</v>
      </c>
    </row>
    <row r="38" customHeight="1" spans="1:4">
      <c r="A38" s="84">
        <v>28</v>
      </c>
      <c r="B38" s="8" t="s">
        <v>812</v>
      </c>
      <c r="C38" s="9">
        <v>80.4</v>
      </c>
      <c r="D38" s="8" t="s">
        <v>773</v>
      </c>
    </row>
    <row r="39" customHeight="1" spans="1:4">
      <c r="A39" s="84">
        <v>29</v>
      </c>
      <c r="B39" s="8" t="s">
        <v>813</v>
      </c>
      <c r="C39" s="9">
        <v>70</v>
      </c>
      <c r="D39" s="8" t="s">
        <v>814</v>
      </c>
    </row>
    <row r="40" customHeight="1" spans="1:4">
      <c r="A40" s="84">
        <v>30</v>
      </c>
      <c r="B40" s="8" t="s">
        <v>815</v>
      </c>
      <c r="C40" s="9">
        <v>120</v>
      </c>
      <c r="D40" s="8" t="s">
        <v>773</v>
      </c>
    </row>
    <row r="41" customHeight="1" spans="1:4">
      <c r="A41" s="84">
        <v>31</v>
      </c>
      <c r="B41" s="8" t="s">
        <v>816</v>
      </c>
      <c r="C41" s="9">
        <v>157</v>
      </c>
      <c r="D41" s="8" t="s">
        <v>817</v>
      </c>
    </row>
    <row r="42" customHeight="1" spans="1:4">
      <c r="A42" s="84">
        <v>32</v>
      </c>
      <c r="B42" s="8" t="s">
        <v>818</v>
      </c>
      <c r="C42" s="9">
        <v>50</v>
      </c>
      <c r="D42" s="8" t="s">
        <v>819</v>
      </c>
    </row>
    <row r="43" customHeight="1" spans="1:4">
      <c r="A43" s="84">
        <v>33</v>
      </c>
      <c r="B43" s="8" t="s">
        <v>820</v>
      </c>
      <c r="C43" s="9">
        <v>30</v>
      </c>
      <c r="D43" s="8" t="s">
        <v>791</v>
      </c>
    </row>
    <row r="44" customHeight="1" spans="1:4">
      <c r="A44" s="199" t="s">
        <v>821</v>
      </c>
      <c r="B44" s="199" t="s">
        <v>822</v>
      </c>
      <c r="C44" s="200">
        <f>SUM(C45:C46)</f>
        <v>240</v>
      </c>
      <c r="D44" s="8"/>
    </row>
    <row r="45" customHeight="1" spans="1:6">
      <c r="A45" s="84">
        <v>1</v>
      </c>
      <c r="B45" s="8" t="s">
        <v>823</v>
      </c>
      <c r="C45" s="9">
        <v>140</v>
      </c>
      <c r="D45" s="8" t="s">
        <v>766</v>
      </c>
      <c r="F45" s="193"/>
    </row>
    <row r="46" customHeight="1" spans="1:6">
      <c r="A46" s="84">
        <v>2</v>
      </c>
      <c r="B46" s="8" t="s">
        <v>824</v>
      </c>
      <c r="C46" s="9">
        <v>100</v>
      </c>
      <c r="D46" s="8" t="s">
        <v>825</v>
      </c>
      <c r="F46" s="193"/>
    </row>
  </sheetData>
  <autoFilter xmlns:etc="http://www.wps.cn/officeDocument/2017/etCustomData" ref="A5:H46" etc:filterBottomFollowUsedRange="0">
    <extLst/>
  </autoFilter>
  <mergeCells count="2">
    <mergeCell ref="A1:B1"/>
    <mergeCell ref="A2:D2"/>
  </mergeCells>
  <printOptions horizontalCentered="1"/>
  <pageMargins left="0.747916666666667" right="0.747916666666667" top="0.984027777777778" bottom="0.984027777777778" header="0.511805555555556" footer="0.511805555555556"/>
  <pageSetup paperSize="9" scale="95" orientation="portrait"/>
  <headerFooter alignWithMargins="0" scaleWithDoc="0">
    <oddFooter>&amp;R&amp;P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view="pageBreakPreview" zoomScale="115" zoomScaleNormal="100" topLeftCell="A4" workbookViewId="0">
      <selection activeCell="G11" sqref="G11"/>
    </sheetView>
  </sheetViews>
  <sheetFormatPr defaultColWidth="9" defaultRowHeight="24.95" customHeight="1"/>
  <cols>
    <col min="1" max="1" width="6.5" style="77" customWidth="1"/>
    <col min="2" max="2" width="42.25" style="77" customWidth="1"/>
    <col min="3" max="3" width="9.25" style="77" customWidth="1"/>
    <col min="4" max="4" width="16.625" style="77" customWidth="1"/>
    <col min="5" max="5" width="9.125" style="77" customWidth="1"/>
    <col min="6" max="6" width="9" style="77"/>
    <col min="7" max="7" width="52.5" style="77" customWidth="1"/>
    <col min="8" max="8" width="11.25" style="77" customWidth="1"/>
    <col min="9" max="9" width="11.875" style="77" customWidth="1"/>
    <col min="10" max="16384" width="9" style="77"/>
  </cols>
  <sheetData>
    <row r="1" customHeight="1" spans="1:2">
      <c r="A1" s="185"/>
      <c r="B1" s="185"/>
    </row>
    <row r="2" ht="39.75" customHeight="1" spans="1:5">
      <c r="A2" s="186" t="s">
        <v>826</v>
      </c>
      <c r="B2" s="186"/>
      <c r="C2" s="186"/>
      <c r="D2" s="186"/>
      <c r="E2" s="186"/>
    </row>
    <row r="3" ht="26.25" customHeight="1" spans="1:5">
      <c r="A3" s="187"/>
      <c r="B3" s="187"/>
      <c r="C3" s="187"/>
      <c r="D3" s="188" t="s">
        <v>3</v>
      </c>
      <c r="E3" s="188"/>
    </row>
    <row r="4" s="184" customFormat="1" ht="42.75" customHeight="1" spans="1:5">
      <c r="A4" s="56" t="s">
        <v>750</v>
      </c>
      <c r="B4" s="56" t="s">
        <v>751</v>
      </c>
      <c r="C4" s="56" t="s">
        <v>752</v>
      </c>
      <c r="D4" s="56" t="s">
        <v>753</v>
      </c>
      <c r="E4" s="56" t="s">
        <v>8</v>
      </c>
    </row>
    <row r="5" s="184" customFormat="1" ht="42.75" customHeight="1" spans="1:9">
      <c r="A5" s="189"/>
      <c r="B5" s="190" t="s">
        <v>754</v>
      </c>
      <c r="C5" s="191">
        <f>SUM(C6:C14)</f>
        <v>2703</v>
      </c>
      <c r="D5" s="192"/>
      <c r="E5" s="192"/>
      <c r="F5" s="77"/>
      <c r="G5" s="193"/>
      <c r="H5" s="77"/>
      <c r="I5" s="77"/>
    </row>
    <row r="6" ht="42.75" customHeight="1" spans="1:7">
      <c r="A6" s="84">
        <v>1</v>
      </c>
      <c r="B6" s="194" t="s">
        <v>827</v>
      </c>
      <c r="C6" s="195">
        <v>70</v>
      </c>
      <c r="D6" s="8" t="s">
        <v>768</v>
      </c>
      <c r="E6" s="8" t="s">
        <v>828</v>
      </c>
      <c r="G6" s="193"/>
    </row>
    <row r="7" ht="42.75" customHeight="1" spans="1:7">
      <c r="A7" s="84">
        <v>2</v>
      </c>
      <c r="B7" s="196" t="s">
        <v>829</v>
      </c>
      <c r="C7" s="197">
        <v>50</v>
      </c>
      <c r="D7" s="8" t="s">
        <v>766</v>
      </c>
      <c r="E7" s="8" t="s">
        <v>828</v>
      </c>
      <c r="G7" s="193"/>
    </row>
    <row r="8" ht="42.75" customHeight="1" spans="1:7">
      <c r="A8" s="84">
        <v>3</v>
      </c>
      <c r="B8" s="196" t="s">
        <v>830</v>
      </c>
      <c r="C8" s="197">
        <v>622</v>
      </c>
      <c r="D8" s="8" t="s">
        <v>766</v>
      </c>
      <c r="E8" s="8" t="s">
        <v>828</v>
      </c>
      <c r="G8" s="193"/>
    </row>
    <row r="9" ht="42.75" customHeight="1" spans="1:7">
      <c r="A9" s="84">
        <v>4</v>
      </c>
      <c r="B9" s="194" t="s">
        <v>831</v>
      </c>
      <c r="C9" s="195">
        <v>21</v>
      </c>
      <c r="D9" s="8" t="s">
        <v>832</v>
      </c>
      <c r="E9" s="8" t="s">
        <v>828</v>
      </c>
      <c r="G9" s="193"/>
    </row>
    <row r="10" ht="42.75" customHeight="1" spans="1:7">
      <c r="A10" s="84">
        <v>5</v>
      </c>
      <c r="B10" s="196" t="s">
        <v>833</v>
      </c>
      <c r="C10" s="197">
        <v>1368</v>
      </c>
      <c r="D10" s="8" t="s">
        <v>825</v>
      </c>
      <c r="E10" s="8" t="s">
        <v>834</v>
      </c>
      <c r="G10" s="193"/>
    </row>
    <row r="11" ht="42.75" customHeight="1" spans="1:7">
      <c r="A11" s="84">
        <v>6</v>
      </c>
      <c r="B11" s="194" t="s">
        <v>835</v>
      </c>
      <c r="C11" s="197">
        <v>40</v>
      </c>
      <c r="D11" s="8" t="s">
        <v>819</v>
      </c>
      <c r="E11" s="8" t="s">
        <v>828</v>
      </c>
      <c r="G11" s="193"/>
    </row>
    <row r="12" ht="42.75" customHeight="1" spans="1:7">
      <c r="A12" s="84">
        <v>7</v>
      </c>
      <c r="B12" s="194" t="s">
        <v>836</v>
      </c>
      <c r="C12" s="197">
        <v>462</v>
      </c>
      <c r="D12" s="8" t="s">
        <v>766</v>
      </c>
      <c r="E12" s="8" t="s">
        <v>834</v>
      </c>
      <c r="G12" s="193"/>
    </row>
    <row r="13" ht="42.75" customHeight="1" spans="1:7">
      <c r="A13" s="84">
        <v>8</v>
      </c>
      <c r="B13" s="194" t="s">
        <v>837</v>
      </c>
      <c r="C13" s="195">
        <v>55</v>
      </c>
      <c r="D13" s="8" t="s">
        <v>811</v>
      </c>
      <c r="E13" s="8" t="s">
        <v>828</v>
      </c>
      <c r="G13" s="193"/>
    </row>
    <row r="14" ht="42.75" customHeight="1" spans="1:7">
      <c r="A14" s="84">
        <v>9</v>
      </c>
      <c r="B14" s="194" t="s">
        <v>838</v>
      </c>
      <c r="C14" s="197">
        <v>15</v>
      </c>
      <c r="D14" s="8" t="s">
        <v>839</v>
      </c>
      <c r="E14" s="8" t="s">
        <v>828</v>
      </c>
      <c r="G14" s="193"/>
    </row>
  </sheetData>
  <mergeCells count="3">
    <mergeCell ref="A1:B1"/>
    <mergeCell ref="A2:E2"/>
    <mergeCell ref="D3:E3"/>
  </mergeCells>
  <pageMargins left="0.75" right="0.75" top="1" bottom="1" header="0.5" footer="0.5"/>
  <pageSetup paperSize="9" scale="96"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22</vt:i4>
      </vt:variant>
    </vt:vector>
  </HeadingPairs>
  <TitlesOfParts>
    <vt:vector size="22" baseType="lpstr">
      <vt:lpstr>封面1</vt:lpstr>
      <vt:lpstr>一般公共预算收入</vt:lpstr>
      <vt:lpstr>全县公共财政收支总表</vt:lpstr>
      <vt:lpstr>一般公共预算支出功能分类</vt:lpstr>
      <vt:lpstr>一般公共预算支出经济分类</vt:lpstr>
      <vt:lpstr>上解支出</vt:lpstr>
      <vt:lpstr>县级公共财政收支总表 </vt:lpstr>
      <vt:lpstr>新增支出</vt:lpstr>
      <vt:lpstr>减少支出</vt:lpstr>
      <vt:lpstr>全县政府性基金收支总表 </vt:lpstr>
      <vt:lpstr>县级政府性基金收支总表</vt:lpstr>
      <vt:lpstr>全县国有资本经营预算收支总表</vt:lpstr>
      <vt:lpstr>国有资本经营收支表</vt:lpstr>
      <vt:lpstr>社会保险基金收支表</vt:lpstr>
      <vt:lpstr>地方政府债务余额情况表</vt:lpstr>
      <vt:lpstr>封面2</vt:lpstr>
      <vt:lpstr>2024年一般公共预算收入</vt:lpstr>
      <vt:lpstr>2024年一般公共预算支出</vt:lpstr>
      <vt:lpstr>2024年全县政府性基金收支总表 </vt:lpstr>
      <vt:lpstr>2024年国有资本经营收支表</vt:lpstr>
      <vt:lpstr>2024年社会保险基金收支表</vt:lpstr>
      <vt:lpstr>2024年地方政府债务限额情况表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江巍</cp:lastModifiedBy>
  <dcterms:created xsi:type="dcterms:W3CDTF">2015-07-04T05:12:00Z</dcterms:created>
  <cp:lastPrinted>2024-06-11T03:29:00Z</cp:lastPrinted>
  <dcterms:modified xsi:type="dcterms:W3CDTF">2024-10-20T02:16:21Z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AB1A6D88951E4035A1091DD01BB40E1A_13</vt:lpwstr>
  </property>
</Properties>
</file>