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3"/>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<sst xmlns="http://schemas.openxmlformats.org/spreadsheetml/2006/main" count="1417" uniqueCount="380">
  <si>
    <t>收入支出决算总表</t>
  </si>
  <si>
    <t>公开01表</t>
  </si>
  <si>
    <t>部门：岳阳县畜牧水产发展服务中心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</si>
  <si>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</si>
  <si>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</si>
  <si>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</si>
  <si>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</si>
  <si>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</si>
  <si>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</si>
  <si>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</si>
  <si>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</si>
  <si>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</si>
  <si>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</si>
  <si>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</si>
  <si>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</si>
  <si>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</si>
  <si>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</si>
  <si>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</si>
  <si>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</si>
  <si>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</si>
  <si>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</si>
  <si>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</si>
  <si>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</si>
  <si>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</si>
  <si>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</si>
  <si>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</si>
  <si>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</si>
  <si>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</si>
  <si>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</si>
  <si>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</si>
  <si>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</si>
  <si>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</si>
  <si>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</si>
  <si>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</si>
  <si>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</si>
  <si>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</si>
  <si>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</si>
  <si>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</si>
  <si>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</si>
  <si>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</si>
  <si>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</si>
  <si>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</si>
  <si>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</si>
  <si>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</si>
  <si>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</si>
  <si>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</si>
  <si>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</si>
  <si>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</si>
  <si>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</si>
  <si>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</si>
  <si>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</si>
  <si>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</si>
  <si>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</si>
  <si>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</si>
  <si>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</si>
  <si>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</si>
  <si>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</si>
  <si>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</si>
  <si>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</si>
  <si>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</si>
  <si>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</si>
  <si>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</si>
  <si>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</si>
  <si>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</si>
  <si>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</si>
  <si>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</si>
  <si>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</si>
  <si>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</si>
  <si>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</si>
  <si>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</si>
  <si>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</si>
  <si>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</si>
  <si>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</si>
  <si>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</si>
  <si>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</si>
  <si>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</si>
  <si>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</si>
  <si>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</si>
  <si>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</si>
  <si>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</si>
  <si>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</si>
  <si>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</si>
  <si>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</si>
  <si>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</si>
  <si>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</si>
  <si>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</si>
  <si>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</si>
  <si>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</si>
  <si>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</si>
  <si>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</si>
  <si>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</si>
  <si>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</si>
  <si>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</si>
  <si>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</si>
  <si>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</si>
  <si>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</si>
  <si>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</si>
  <si>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</si>
  <si>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</si>
  <si>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</si>
  <si>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</si>
  <si>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</si>
  <si>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</si>
  <si>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</si>
  <si>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</si>
  <si>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</si>
  <si>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</si>
  <si>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</si>
  <si>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</si>
  <si>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</si>
  <si>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</si>
  <si>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</si>
  <si>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</si>
  <si>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</si>
  <si>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</si>
  <si>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</si>
  <si>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</si>
  <si>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</si>
  <si>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</si>
  <si>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</si>
  <si>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</si>
  <si>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</si>
  <si>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</si>
  <si>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</si>
  <si>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</si>
  <si>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</si>
  <si>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</si>
  <si>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</si>
  <si>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</si>
  <si>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</si>
  <si>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</si>
  <si>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2110302</t>
  </si>
  <si>
    <t>水体</t>
  </si>
  <si>
    <t>2130108</t>
  </si>
  <si>
    <t>病虫害控制</t>
  </si>
  <si>
    <t>2130199</t>
  </si>
  <si>
    <t>其他农业农村支出</t>
  </si>
  <si>
    <t>2160299</t>
  </si>
  <si>
    <t>其他商业流通事务支出</t>
  </si>
  <si>
    <t>机关事业单位基本养老保险缴费支出</t>
  </si>
  <si>
    <t>其他社会保障和就业支出</t>
  </si>
  <si>
    <t>事业单位医疗</t>
  </si>
  <si>
    <t>公务员医疗补助</t>
  </si>
  <si>
    <t>事业运行</t>
  </si>
  <si>
    <t>住房公积金</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</si>
  <si>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</si>
  <si>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</si>
  <si>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</si>
  <si>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</si>
  <si>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</si>
  <si>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</si>
  <si>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</si>
  <si>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</si>
  <si>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</si>
  <si>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</si>
  <si>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</si>
  <si>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</si>
  <si>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</si>
  <si>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</si>
  <si>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</si>
  <si>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</si>
  <si>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</si>
  <si>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</si>
  <si>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</si>
  <si>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</si>
  <si>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</si>
  <si>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</si>
  <si>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</si>
  <si>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</si>
  <si>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</si>
  <si>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</si>
  <si>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</si>
  <si>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</si>
  <si>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</si>
  <si>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</si>
  <si>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</si>
  <si>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</si>
  <si>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</si>
  <si>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</si>
  <si>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2080505</t>
  </si>
  <si>
    <t>2089999</t>
  </si>
  <si>
    <t>2101102</t>
  </si>
  <si>
    <t>2101103</t>
  </si>
  <si>
    <t>2130104</t>
  </si>
  <si>
    <t>2210201</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</si>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</sst>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color indexed="8"/>
      <name val="Arial"/>
      <charset val="134"/>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0"/>
      <color rgb="FFFF0000"/>
      <name val="Arial"/>
      <charset val="134"/>
    </font>
    <font>
      <sz val="10"/>
      <color rgb="FF000000"/>
      <name val="方正书宋_GBK"/>
      <charset val="134"/>
    </font>
    <font>
      <sz val="11"/>
      <color theme="1"/>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6" borderId="17" applyNumberFormat="0" applyAlignment="0" applyProtection="0">
      <alignment vertical="center"/>
    </xf>
    <xf numFmtId="0" fontId="21" fillId="7" borderId="18" applyNumberFormat="0" applyAlignment="0" applyProtection="0">
      <alignment vertical="center"/>
    </xf>
    <xf numFmtId="0" fontId="22" fillId="7" borderId="17" applyNumberFormat="0" applyAlignment="0" applyProtection="0">
      <alignment vertical="center"/>
    </xf>
    <xf numFmtId="0" fontId="23" fillId="8"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82">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3" borderId="5" xfId="0" applyNumberFormat="1" applyFont="1" applyFill="1" applyBorder="1" applyAlignment="1">
      <alignment horizontal="right" vertical="center"/>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7" fillId="0" borderId="0" xfId="0" applyFont="1"/>
    <xf numFmtId="0" fontId="8" fillId="0" borderId="0" xfId="0" applyFont="1"/>
    <xf numFmtId="0" fontId="3" fillId="3" borderId="6" xfId="0" applyNumberFormat="1" applyFont="1" applyFill="1" applyBorder="1" applyAlignment="1">
      <alignment horizontal="center" vertical="center"/>
    </xf>
    <xf numFmtId="4" fontId="9" fillId="4" borderId="6" xfId="0" applyNumberFormat="1" applyFont="1" applyFill="1" applyBorder="1" applyAlignment="1">
      <alignment horizontal="right" vertical="center"/>
    </xf>
    <xf numFmtId="4" fontId="3" fillId="4" borderId="6" xfId="0" applyNumberFormat="1" applyFont="1" applyFill="1" applyBorder="1" applyAlignment="1">
      <alignment horizontal="right" vertical="center"/>
    </xf>
    <xf numFmtId="4" fontId="3" fillId="3" borderId="6" xfId="0" applyNumberFormat="1" applyFont="1" applyFill="1" applyBorder="1" applyAlignment="1">
      <alignment horizontal="right" vertical="center"/>
    </xf>
    <xf numFmtId="0" fontId="3" fillId="3" borderId="7" xfId="0" applyNumberFormat="1" applyFont="1" applyFill="1" applyBorder="1" applyAlignment="1">
      <alignment horizontal="left" vertical="center"/>
    </xf>
    <xf numFmtId="4" fontId="3" fillId="3" borderId="7" xfId="0" applyNumberFormat="1" applyFont="1" applyFill="1" applyBorder="1" applyAlignment="1">
      <alignment horizontal="right" vertical="center"/>
    </xf>
    <xf numFmtId="0" fontId="3" fillId="0" borderId="7" xfId="0" applyFont="1" applyBorder="1" applyAlignment="1">
      <alignment horizontal="right" vertical="center" shrinkToFit="1"/>
    </xf>
    <xf numFmtId="0" fontId="3" fillId="0" borderId="7" xfId="0" applyFont="1" applyFill="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8" xfId="0" applyFont="1" applyFill="1" applyBorder="1" applyAlignment="1">
      <alignment horizontal="center" vertical="center"/>
    </xf>
    <xf numFmtId="4" fontId="10" fillId="4" borderId="6" xfId="0" applyNumberFormat="1" applyFont="1" applyFill="1" applyBorder="1" applyAlignment="1">
      <alignment horizontal="right" vertical="center"/>
    </xf>
    <xf numFmtId="0" fontId="3" fillId="2" borderId="6" xfId="0" applyFont="1" applyFill="1" applyBorder="1" applyAlignment="1">
      <alignment horizontal="left" vertical="center"/>
    </xf>
    <xf numFmtId="0" fontId="3" fillId="2" borderId="6" xfId="0" applyFont="1" applyFill="1" applyBorder="1" applyAlignment="1">
      <alignment horizontal="center" vertical="center"/>
    </xf>
    <xf numFmtId="0" fontId="3" fillId="0" borderId="6" xfId="0" applyFont="1" applyBorder="1" applyAlignment="1">
      <alignment horizontal="right" vertical="center" shrinkToFit="1"/>
    </xf>
    <xf numFmtId="0" fontId="3" fillId="2" borderId="9" xfId="0" applyFont="1" applyFill="1" applyBorder="1" applyAlignment="1">
      <alignment horizontal="center" vertical="center"/>
    </xf>
    <xf numFmtId="0" fontId="3" fillId="2" borderId="7" xfId="0" applyFont="1" applyFill="1" applyBorder="1" applyAlignment="1">
      <alignment horizontal="left" vertical="center"/>
    </xf>
    <xf numFmtId="0" fontId="3"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0" borderId="7" xfId="0" applyFont="1" applyBorder="1" applyAlignment="1">
      <alignment horizontal="right" vertical="center" shrinkToFit="1"/>
    </xf>
    <xf numFmtId="0" fontId="3" fillId="0" borderId="0" xfId="0" applyFont="1" applyAlignment="1">
      <alignment horizontal="left" vertical="center" wrapText="1"/>
    </xf>
    <xf numFmtId="4" fontId="5" fillId="4" borderId="6" xfId="0" applyNumberFormat="1" applyFont="1" applyFill="1" applyBorder="1" applyAlignment="1">
      <alignment horizontal="right" vertical="center"/>
    </xf>
    <xf numFmtId="4" fontId="5" fillId="3" borderId="6" xfId="0" applyNumberFormat="1" applyFont="1" applyFill="1" applyBorder="1" applyAlignment="1">
      <alignment horizontal="right" vertical="center"/>
    </xf>
    <xf numFmtId="0" fontId="5" fillId="0" borderId="6" xfId="0" applyFont="1" applyBorder="1" applyAlignment="1">
      <alignment horizontal="right" vertical="center" shrinkToFit="1"/>
    </xf>
    <xf numFmtId="0" fontId="3" fillId="0" borderId="4" xfId="0" applyFont="1" applyFill="1" applyBorder="1" applyAlignment="1">
      <alignment horizontal="left" vertical="center" shrinkToFit="1"/>
    </xf>
    <xf numFmtId="0" fontId="3" fillId="4" borderId="7" xfId="0" applyFont="1" applyFill="1" applyBorder="1" applyAlignment="1">
      <alignment horizontal="right" vertical="center" shrinkToFit="1"/>
    </xf>
    <xf numFmtId="0" fontId="3" fillId="0" borderId="7" xfId="0" applyFont="1" applyBorder="1" applyAlignment="1">
      <alignment horizontal="left"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4" fontId="5" fillId="4" borderId="12" xfId="0" applyNumberFormat="1" applyFont="1" applyFill="1" applyBorder="1" applyAlignment="1">
      <alignment horizontal="right" vertical="center"/>
    </xf>
    <xf numFmtId="4" fontId="5" fillId="3" borderId="12" xfId="0" applyNumberFormat="1" applyFont="1" applyFill="1" applyBorder="1" applyAlignment="1">
      <alignment horizontal="right" vertical="center"/>
    </xf>
    <xf numFmtId="4" fontId="5" fillId="3" borderId="7" xfId="0" applyNumberFormat="1" applyFont="1" applyFill="1" applyBorder="1" applyAlignment="1">
      <alignment horizontal="right" vertical="center"/>
    </xf>
    <xf numFmtId="0" fontId="3" fillId="3" borderId="5" xfId="0" applyNumberFormat="1" applyFont="1" applyFill="1" applyBorder="1" applyAlignment="1">
      <alignment horizontal="right" vertical="center"/>
    </xf>
    <xf numFmtId="0" fontId="5" fillId="2" borderId="3" xfId="0" applyFont="1" applyFill="1" applyBorder="1" applyAlignment="1">
      <alignment horizontal="center" vertical="center" shrinkToFit="1"/>
    </xf>
    <xf numFmtId="0" fontId="2" fillId="3" borderId="5" xfId="0" applyNumberFormat="1" applyFont="1" applyFill="1" applyBorder="1" applyAlignment="1">
      <alignment horizontal="right" vertical="center"/>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13" xfId="0" applyFont="1" applyFill="1" applyBorder="1" applyAlignment="1">
      <alignment horizontal="center" vertical="center" shrinkToFit="1"/>
    </xf>
    <xf numFmtId="4" fontId="10" fillId="4" borderId="5" xfId="0" applyNumberFormat="1" applyFont="1" applyFill="1" applyBorder="1" applyAlignment="1">
      <alignment horizontal="right" vertical="center"/>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4" workbookViewId="0">
      <selection activeCell="C37" sqref="C37"/>
    </sheetView>
  </sheetViews>
  <sheetFormatPr defaultColWidth="8.88571428571429" defaultRowHeight="12.75" outlineLevelCol="5"/>
  <cols>
    <col min="1" max="1" width="40.1047619047619" customWidth="1"/>
    <col min="2" max="2" width="5.43809523809524" customWidth="1"/>
    <col min="3" max="3" width="21.4380952380952" customWidth="1"/>
    <col min="4" max="4" width="40.1047619047619" customWidth="1"/>
    <col min="5" max="5" width="5.43809523809524" customWidth="1"/>
    <col min="6" max="6" width="21.4380952380952" customWidth="1"/>
    <col min="7" max="7" width="9.77142857142857" customWidth="1"/>
  </cols>
  <sheetData>
    <row r="1" ht="19.5" spans="1:3">
      <c r="A1" s="1" t="s">
        <v>0</v>
      </c>
      <c r="C1" s="1" t="s">
        <v>0</v>
      </c>
    </row>
    <row r="2" spans="6:6">
      <c r="F2" s="14" t="s">
        <v>1</v>
      </c>
    </row>
    <row r="3" spans="1:6">
      <c r="A3" s="2" t="s">
        <v>2</v>
      </c>
      <c r="F3" s="14" t="s">
        <v>3</v>
      </c>
    </row>
    <row r="4" ht="15.45" customHeight="1" spans="1:6">
      <c r="A4" s="3" t="s">
        <v>4</v>
      </c>
      <c r="B4" s="4" t="s">
        <v>5</v>
      </c>
      <c r="C4" s="4" t="s">
        <v>5</v>
      </c>
      <c r="D4" s="4" t="s">
        <v>6</v>
      </c>
      <c r="E4" s="4" t="s">
        <v>5</v>
      </c>
      <c r="F4" s="4" t="s">
        <v>5</v>
      </c>
    </row>
    <row r="5" ht="15.45" customHeight="1" spans="1:6">
      <c r="A5" s="31" t="s">
        <v>7</v>
      </c>
      <c r="B5" s="7" t="s">
        <v>8</v>
      </c>
      <c r="C5" s="7" t="s">
        <v>9</v>
      </c>
      <c r="D5" s="7" t="s">
        <v>7</v>
      </c>
      <c r="E5" s="7" t="s">
        <v>8</v>
      </c>
      <c r="F5" s="7" t="s">
        <v>9</v>
      </c>
    </row>
    <row r="6" ht="15.45" customHeight="1" spans="1:6">
      <c r="A6" s="31" t="s">
        <v>10</v>
      </c>
      <c r="B6" s="7" t="s">
        <v>5</v>
      </c>
      <c r="C6" s="7" t="s">
        <v>11</v>
      </c>
      <c r="D6" s="7" t="s">
        <v>10</v>
      </c>
      <c r="E6" s="7" t="s">
        <v>5</v>
      </c>
      <c r="F6" s="7" t="s">
        <v>12</v>
      </c>
    </row>
    <row r="7" ht="15.45" customHeight="1" spans="1:6">
      <c r="A7" s="29" t="s">
        <v>13</v>
      </c>
      <c r="B7" s="7" t="s">
        <v>11</v>
      </c>
      <c r="C7" s="10">
        <f>892.13+112.54+67.51+111.72+118.88+75.65+137.01</f>
        <v>1515.44</v>
      </c>
      <c r="D7" s="30" t="s">
        <v>14</v>
      </c>
      <c r="E7" s="7" t="s">
        <v>15</v>
      </c>
      <c r="F7" s="10"/>
    </row>
    <row r="8" ht="15.45" customHeight="1" spans="1:6">
      <c r="A8" s="29" t="s">
        <v>16</v>
      </c>
      <c r="B8" s="7" t="s">
        <v>12</v>
      </c>
      <c r="C8" s="10"/>
      <c r="D8" s="30" t="s">
        <v>17</v>
      </c>
      <c r="E8" s="7" t="s">
        <v>18</v>
      </c>
      <c r="F8" s="10"/>
    </row>
    <row r="9" ht="15.45" customHeight="1" spans="1:6">
      <c r="A9" s="29" t="s">
        <v>19</v>
      </c>
      <c r="B9" s="7" t="s">
        <v>20</v>
      </c>
      <c r="C9" s="10"/>
      <c r="D9" s="30" t="s">
        <v>21</v>
      </c>
      <c r="E9" s="7" t="s">
        <v>22</v>
      </c>
      <c r="F9" s="10"/>
    </row>
    <row r="10" ht="15.45" customHeight="1" spans="1:6">
      <c r="A10" s="29" t="s">
        <v>23</v>
      </c>
      <c r="B10" s="7" t="s">
        <v>24</v>
      </c>
      <c r="C10" s="10"/>
      <c r="D10" s="30" t="s">
        <v>25</v>
      </c>
      <c r="E10" s="7" t="s">
        <v>26</v>
      </c>
      <c r="F10" s="10"/>
    </row>
    <row r="11" ht="15.45" customHeight="1" spans="1:6">
      <c r="A11" s="29" t="s">
        <v>27</v>
      </c>
      <c r="B11" s="7" t="s">
        <v>28</v>
      </c>
      <c r="C11" s="10"/>
      <c r="D11" s="30" t="s">
        <v>29</v>
      </c>
      <c r="E11" s="7" t="s">
        <v>30</v>
      </c>
      <c r="F11" s="10"/>
    </row>
    <row r="12" ht="15.45" customHeight="1" spans="1:6">
      <c r="A12" s="29" t="s">
        <v>31</v>
      </c>
      <c r="B12" s="7" t="s">
        <v>32</v>
      </c>
      <c r="C12" s="10"/>
      <c r="D12" s="30" t="s">
        <v>33</v>
      </c>
      <c r="E12" s="7" t="s">
        <v>34</v>
      </c>
      <c r="F12" s="10"/>
    </row>
    <row r="13" ht="15.45" customHeight="1" spans="1:6">
      <c r="A13" s="29" t="s">
        <v>35</v>
      </c>
      <c r="B13" s="7" t="s">
        <v>36</v>
      </c>
      <c r="C13" s="10"/>
      <c r="D13" s="30" t="s">
        <v>37</v>
      </c>
      <c r="E13" s="7" t="s">
        <v>38</v>
      </c>
      <c r="F13" s="10"/>
    </row>
    <row r="14" ht="15.45" customHeight="1" spans="1:6">
      <c r="A14" s="29" t="s">
        <v>39</v>
      </c>
      <c r="B14" s="7" t="s">
        <v>40</v>
      </c>
      <c r="C14" s="10">
        <f>4702.54+25.23+234.97+50.97+102.05+423.65+77.87</f>
        <v>5617.28</v>
      </c>
      <c r="D14" s="30" t="s">
        <v>41</v>
      </c>
      <c r="E14" s="7" t="s">
        <v>42</v>
      </c>
      <c r="F14" s="10">
        <f>8.9</f>
        <v>8.9</v>
      </c>
    </row>
    <row r="15" ht="15.45" customHeight="1" spans="1:6">
      <c r="A15" s="29" t="s">
        <v>5</v>
      </c>
      <c r="B15" s="7" t="s">
        <v>43</v>
      </c>
      <c r="C15" s="73"/>
      <c r="D15" s="30" t="s">
        <v>44</v>
      </c>
      <c r="E15" s="7" t="s">
        <v>45</v>
      </c>
      <c r="F15" s="10">
        <f>5.26</f>
        <v>5.26</v>
      </c>
    </row>
    <row r="16" ht="15.45" customHeight="1" spans="1:6">
      <c r="A16" s="29" t="s">
        <v>5</v>
      </c>
      <c r="B16" s="7" t="s">
        <v>46</v>
      </c>
      <c r="C16" s="73"/>
      <c r="D16" s="30" t="s">
        <v>47</v>
      </c>
      <c r="E16" s="7" t="s">
        <v>48</v>
      </c>
      <c r="F16" s="10">
        <v>1135.01</v>
      </c>
    </row>
    <row r="17" ht="15.45" customHeight="1" spans="1:6">
      <c r="A17" s="29" t="s">
        <v>5</v>
      </c>
      <c r="B17" s="7" t="s">
        <v>49</v>
      </c>
      <c r="C17" s="73"/>
      <c r="D17" s="30" t="s">
        <v>50</v>
      </c>
      <c r="E17" s="7" t="s">
        <v>51</v>
      </c>
      <c r="F17" s="10"/>
    </row>
    <row r="18" ht="15.45" customHeight="1" spans="1:6">
      <c r="A18" s="29" t="s">
        <v>5</v>
      </c>
      <c r="B18" s="7" t="s">
        <v>52</v>
      </c>
      <c r="C18" s="73"/>
      <c r="D18" s="30" t="s">
        <v>53</v>
      </c>
      <c r="E18" s="7" t="s">
        <v>54</v>
      </c>
      <c r="F18" s="10">
        <f>3853.66+137.77+302.48+162.69+195.78+499.3+214.88</f>
        <v>5366.56</v>
      </c>
    </row>
    <row r="19" ht="15.45" customHeight="1" spans="1:6">
      <c r="A19" s="29" t="s">
        <v>5</v>
      </c>
      <c r="B19" s="7" t="s">
        <v>55</v>
      </c>
      <c r="C19" s="73"/>
      <c r="D19" s="30" t="s">
        <v>56</v>
      </c>
      <c r="E19" s="7" t="s">
        <v>57</v>
      </c>
      <c r="F19" s="10"/>
    </row>
    <row r="20" ht="15.45" customHeight="1" spans="1:6">
      <c r="A20" s="29" t="s">
        <v>5</v>
      </c>
      <c r="B20" s="7" t="s">
        <v>58</v>
      </c>
      <c r="C20" s="73"/>
      <c r="D20" s="30" t="s">
        <v>59</v>
      </c>
      <c r="E20" s="7" t="s">
        <v>60</v>
      </c>
      <c r="F20" s="10"/>
    </row>
    <row r="21" ht="15.45" customHeight="1" spans="1:6">
      <c r="A21" s="29" t="s">
        <v>5</v>
      </c>
      <c r="B21" s="7" t="s">
        <v>61</v>
      </c>
      <c r="C21" s="73"/>
      <c r="D21" s="30" t="s">
        <v>62</v>
      </c>
      <c r="E21" s="7" t="s">
        <v>63</v>
      </c>
      <c r="F21" s="10">
        <v>606</v>
      </c>
    </row>
    <row r="22" ht="15.45" customHeight="1" spans="1:6">
      <c r="A22" s="29" t="s">
        <v>5</v>
      </c>
      <c r="B22" s="7" t="s">
        <v>64</v>
      </c>
      <c r="C22" s="73"/>
      <c r="D22" s="30" t="s">
        <v>65</v>
      </c>
      <c r="E22" s="7" t="s">
        <v>66</v>
      </c>
      <c r="F22" s="10"/>
    </row>
    <row r="23" ht="15.45" customHeight="1" spans="1:6">
      <c r="A23" s="29" t="s">
        <v>5</v>
      </c>
      <c r="B23" s="7" t="s">
        <v>67</v>
      </c>
      <c r="C23" s="73"/>
      <c r="D23" s="30" t="s">
        <v>68</v>
      </c>
      <c r="E23" s="7" t="s">
        <v>69</v>
      </c>
      <c r="F23" s="10"/>
    </row>
    <row r="24" ht="15.45" customHeight="1" spans="1:6">
      <c r="A24" s="29" t="s">
        <v>5</v>
      </c>
      <c r="B24" s="7" t="s">
        <v>70</v>
      </c>
      <c r="C24" s="73"/>
      <c r="D24" s="30" t="s">
        <v>71</v>
      </c>
      <c r="E24" s="7" t="s">
        <v>72</v>
      </c>
      <c r="F24" s="10"/>
    </row>
    <row r="25" ht="15.45" customHeight="1" spans="1:6">
      <c r="A25" s="29" t="s">
        <v>5</v>
      </c>
      <c r="B25" s="7" t="s">
        <v>73</v>
      </c>
      <c r="C25" s="73"/>
      <c r="D25" s="30" t="s">
        <v>74</v>
      </c>
      <c r="E25" s="7" t="s">
        <v>75</v>
      </c>
      <c r="F25" s="10">
        <f>10.99</f>
        <v>10.99</v>
      </c>
    </row>
    <row r="26" ht="15.45" customHeight="1" spans="1:6">
      <c r="A26" s="29" t="s">
        <v>5</v>
      </c>
      <c r="B26" s="7" t="s">
        <v>76</v>
      </c>
      <c r="C26" s="73"/>
      <c r="D26" s="30" t="s">
        <v>77</v>
      </c>
      <c r="E26" s="7" t="s">
        <v>78</v>
      </c>
      <c r="F26" s="10"/>
    </row>
    <row r="27" ht="15.45" customHeight="1" spans="1:6">
      <c r="A27" s="29" t="s">
        <v>5</v>
      </c>
      <c r="B27" s="7" t="s">
        <v>79</v>
      </c>
      <c r="C27" s="73"/>
      <c r="D27" s="30" t="s">
        <v>80</v>
      </c>
      <c r="E27" s="7" t="s">
        <v>81</v>
      </c>
      <c r="F27" s="10"/>
    </row>
    <row r="28" ht="15.45" customHeight="1" spans="1:6">
      <c r="A28" s="29" t="s">
        <v>5</v>
      </c>
      <c r="B28" s="7" t="s">
        <v>82</v>
      </c>
      <c r="C28" s="73"/>
      <c r="D28" s="30" t="s">
        <v>83</v>
      </c>
      <c r="E28" s="7" t="s">
        <v>84</v>
      </c>
      <c r="F28" s="10"/>
    </row>
    <row r="29" ht="15.45" customHeight="1" spans="1:6">
      <c r="A29" s="29" t="s">
        <v>5</v>
      </c>
      <c r="B29" s="7" t="s">
        <v>85</v>
      </c>
      <c r="C29" s="73"/>
      <c r="D29" s="30" t="s">
        <v>86</v>
      </c>
      <c r="E29" s="7" t="s">
        <v>87</v>
      </c>
      <c r="F29" s="10"/>
    </row>
    <row r="30" ht="15.45" customHeight="1" spans="1:6">
      <c r="A30" s="74" t="s">
        <v>5</v>
      </c>
      <c r="B30" s="7" t="s">
        <v>88</v>
      </c>
      <c r="C30" s="75"/>
      <c r="D30" s="30" t="s">
        <v>89</v>
      </c>
      <c r="E30" s="7" t="s">
        <v>90</v>
      </c>
      <c r="F30" s="10"/>
    </row>
    <row r="31" ht="15.45" customHeight="1" spans="1:6">
      <c r="A31" s="29" t="s">
        <v>5</v>
      </c>
      <c r="B31" s="7" t="s">
        <v>91</v>
      </c>
      <c r="C31" s="75"/>
      <c r="D31" s="30" t="s">
        <v>92</v>
      </c>
      <c r="E31" s="7" t="s">
        <v>93</v>
      </c>
      <c r="F31" s="10"/>
    </row>
    <row r="32" ht="15.45" customHeight="1" spans="1:6">
      <c r="A32" s="29" t="s">
        <v>5</v>
      </c>
      <c r="B32" s="7" t="s">
        <v>94</v>
      </c>
      <c r="C32" s="75"/>
      <c r="D32" s="30" t="s">
        <v>95</v>
      </c>
      <c r="E32" s="7" t="s">
        <v>96</v>
      </c>
      <c r="F32" s="10"/>
    </row>
    <row r="33" ht="15.45" customHeight="1" spans="1:6">
      <c r="A33" s="74" t="s">
        <v>97</v>
      </c>
      <c r="B33" s="7" t="s">
        <v>98</v>
      </c>
      <c r="C33" s="10">
        <f>SUM(C7:C14)</f>
        <v>7132.72</v>
      </c>
      <c r="D33" s="76" t="s">
        <v>99</v>
      </c>
      <c r="E33" s="7" t="s">
        <v>100</v>
      </c>
      <c r="F33" s="10">
        <f>F14+F15+F16+F18+F21+F25</f>
        <v>7132.72</v>
      </c>
    </row>
    <row r="34" ht="15.45" customHeight="1" spans="1:6">
      <c r="A34" s="29" t="s">
        <v>101</v>
      </c>
      <c r="B34" s="7" t="s">
        <v>102</v>
      </c>
      <c r="C34" s="10"/>
      <c r="D34" s="30" t="s">
        <v>103</v>
      </c>
      <c r="E34" s="7" t="s">
        <v>104</v>
      </c>
      <c r="F34" s="10"/>
    </row>
    <row r="35" ht="15.45" customHeight="1" spans="1:6">
      <c r="A35" s="29" t="s">
        <v>105</v>
      </c>
      <c r="B35" s="7" t="s">
        <v>106</v>
      </c>
      <c r="C35" s="10">
        <v>0</v>
      </c>
      <c r="D35" s="30" t="s">
        <v>107</v>
      </c>
      <c r="E35" s="7" t="s">
        <v>108</v>
      </c>
      <c r="F35" s="10"/>
    </row>
    <row r="36" ht="15.45" customHeight="1" spans="1:6">
      <c r="A36" s="77" t="s">
        <v>5</v>
      </c>
      <c r="B36" s="7" t="s">
        <v>109</v>
      </c>
      <c r="C36" s="10"/>
      <c r="D36" s="78" t="s">
        <v>5</v>
      </c>
      <c r="E36" s="7" t="s">
        <v>110</v>
      </c>
      <c r="F36" s="10"/>
    </row>
    <row r="37" ht="15.45" customHeight="1" spans="1:6">
      <c r="A37" s="74" t="s">
        <v>111</v>
      </c>
      <c r="B37" s="79" t="s">
        <v>112</v>
      </c>
      <c r="C37" s="80">
        <f>C33</f>
        <v>7132.72</v>
      </c>
      <c r="D37" s="76" t="s">
        <v>111</v>
      </c>
      <c r="E37" s="7" t="s">
        <v>113</v>
      </c>
      <c r="F37" s="10">
        <f>F33</f>
        <v>7132.72</v>
      </c>
    </row>
    <row r="38" ht="17.7" customHeight="1" spans="1:6">
      <c r="A38" s="81" t="s">
        <v>114</v>
      </c>
      <c r="B38" s="81" t="s">
        <v>5</v>
      </c>
      <c r="C38" s="81" t="s">
        <v>5</v>
      </c>
      <c r="D38" s="81" t="s">
        <v>5</v>
      </c>
      <c r="E38" s="81" t="s">
        <v>5</v>
      </c>
      <c r="F38" s="81" t="s">
        <v>5</v>
      </c>
    </row>
    <row r="39" ht="19.2" customHeight="1" spans="1:6">
      <c r="A39" s="81" t="s">
        <v>115</v>
      </c>
      <c r="B39" s="81" t="s">
        <v>5</v>
      </c>
      <c r="C39" s="81" t="s">
        <v>5</v>
      </c>
      <c r="D39" s="81" t="s">
        <v>5</v>
      </c>
      <c r="E39" s="81" t="s">
        <v>5</v>
      </c>
      <c r="F39" s="81" t="s">
        <v>5</v>
      </c>
    </row>
    <row r="41" spans="3:3">
      <c r="C41" s="28" t="s">
        <v>116</v>
      </c>
    </row>
  </sheetData>
  <mergeCells count="5">
    <mergeCell ref="A1:F1"/>
    <mergeCell ref="A4:C4"/>
    <mergeCell ref="D4:F4"/>
    <mergeCell ref="A38:F38"/>
    <mergeCell ref="A39:F39"/>
  </mergeCells>
  <pageMargins left="0.39" right="0.17" top="0.4" bottom="0.17" header="0.32" footer="0.5"/>
  <pageSetup paperSize="9" scale="93"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4" workbookViewId="0">
      <selection activeCell="K13" sqref="K13"/>
    </sheetView>
  </sheetViews>
  <sheetFormatPr defaultColWidth="8.88571428571429" defaultRowHeight="12.75"/>
  <cols>
    <col min="1" max="1" width="4" customWidth="1"/>
    <col min="2" max="2" width="3.33333333333333" customWidth="1"/>
    <col min="3" max="3" width="3.43809523809524" customWidth="1"/>
    <col min="4" max="4" width="37.4380952380952" customWidth="1"/>
    <col min="5" max="5" width="15.752380952381" customWidth="1"/>
    <col min="6" max="6" width="14.6285714285714" customWidth="1"/>
    <col min="7" max="10" width="12.3714285714286" customWidth="1"/>
    <col min="11" max="11" width="16.5619047619048" customWidth="1"/>
    <col min="12" max="12" width="9.77142857142857" customWidth="1"/>
  </cols>
  <sheetData>
    <row r="1" ht="19.5" spans="1:6">
      <c r="A1" s="1" t="s">
        <v>117</v>
      </c>
      <c r="F1" s="1" t="s">
        <v>117</v>
      </c>
    </row>
    <row r="2" spans="11:11">
      <c r="K2" s="14" t="s">
        <v>118</v>
      </c>
    </row>
    <row r="3" spans="1:11">
      <c r="A3" s="2" t="s">
        <v>2</v>
      </c>
      <c r="K3" s="14" t="s">
        <v>3</v>
      </c>
    </row>
    <row r="4" ht="15.45" customHeight="1" spans="1:11">
      <c r="A4" s="3" t="s">
        <v>7</v>
      </c>
      <c r="B4" s="4" t="s">
        <v>5</v>
      </c>
      <c r="C4" s="4" t="s">
        <v>5</v>
      </c>
      <c r="D4" s="4" t="s">
        <v>119</v>
      </c>
      <c r="E4" s="16" t="s">
        <v>97</v>
      </c>
      <c r="F4" s="16" t="s">
        <v>120</v>
      </c>
      <c r="G4" s="16" t="s">
        <v>121</v>
      </c>
      <c r="H4" s="16" t="s">
        <v>122</v>
      </c>
      <c r="I4" s="16" t="s">
        <v>123</v>
      </c>
      <c r="J4" s="16" t="s">
        <v>124</v>
      </c>
      <c r="K4" s="16" t="s">
        <v>125</v>
      </c>
    </row>
    <row r="5" ht="15.45" customHeight="1" spans="1:11">
      <c r="A5" s="5" t="s">
        <v>126</v>
      </c>
      <c r="B5" s="6" t="s">
        <v>5</v>
      </c>
      <c r="C5" s="6" t="s">
        <v>5</v>
      </c>
      <c r="D5" s="7" t="s">
        <v>119</v>
      </c>
      <c r="E5" s="6" t="s">
        <v>5</v>
      </c>
      <c r="F5" s="6" t="s">
        <v>5</v>
      </c>
      <c r="G5" s="6" t="s">
        <v>5</v>
      </c>
      <c r="H5" s="6" t="s">
        <v>5</v>
      </c>
      <c r="I5" s="6" t="s">
        <v>5</v>
      </c>
      <c r="J5" s="6" t="s">
        <v>5</v>
      </c>
      <c r="K5" s="6" t="s">
        <v>127</v>
      </c>
    </row>
    <row r="6" ht="15.45" customHeight="1" spans="1:11">
      <c r="A6" s="5" t="s">
        <v>5</v>
      </c>
      <c r="B6" s="6" t="s">
        <v>5</v>
      </c>
      <c r="C6" s="6" t="s">
        <v>5</v>
      </c>
      <c r="D6" s="7" t="s">
        <v>5</v>
      </c>
      <c r="E6" s="6" t="s">
        <v>5</v>
      </c>
      <c r="F6" s="6" t="s">
        <v>5</v>
      </c>
      <c r="G6" s="6" t="s">
        <v>5</v>
      </c>
      <c r="H6" s="6" t="s">
        <v>5</v>
      </c>
      <c r="I6" s="6" t="s">
        <v>5</v>
      </c>
      <c r="J6" s="6" t="s">
        <v>5</v>
      </c>
      <c r="K6" s="6" t="s">
        <v>5</v>
      </c>
    </row>
    <row r="7" ht="15.45" customHeight="1" spans="1:11">
      <c r="A7" s="5" t="s">
        <v>5</v>
      </c>
      <c r="B7" s="6" t="s">
        <v>5</v>
      </c>
      <c r="C7" s="6" t="s">
        <v>5</v>
      </c>
      <c r="D7" s="7" t="s">
        <v>5</v>
      </c>
      <c r="E7" s="6" t="s">
        <v>5</v>
      </c>
      <c r="F7" s="6" t="s">
        <v>5</v>
      </c>
      <c r="G7" s="6" t="s">
        <v>5</v>
      </c>
      <c r="H7" s="6" t="s">
        <v>5</v>
      </c>
      <c r="I7" s="6" t="s">
        <v>5</v>
      </c>
      <c r="J7" s="6" t="s">
        <v>5</v>
      </c>
      <c r="K7" s="6" t="s">
        <v>5</v>
      </c>
    </row>
    <row r="8" ht="15.45" customHeight="1" spans="1:11">
      <c r="A8" s="31" t="s">
        <v>10</v>
      </c>
      <c r="B8" s="7" t="s">
        <v>128</v>
      </c>
      <c r="C8" s="7" t="s">
        <v>129</v>
      </c>
      <c r="D8" s="7" t="s">
        <v>10</v>
      </c>
      <c r="E8" s="6" t="s">
        <v>11</v>
      </c>
      <c r="F8" s="6" t="s">
        <v>12</v>
      </c>
      <c r="G8" s="6" t="s">
        <v>20</v>
      </c>
      <c r="H8" s="6" t="s">
        <v>24</v>
      </c>
      <c r="I8" s="6" t="s">
        <v>28</v>
      </c>
      <c r="J8" s="6" t="s">
        <v>32</v>
      </c>
      <c r="K8" s="6" t="s">
        <v>36</v>
      </c>
    </row>
    <row r="9" ht="15.45" customHeight="1" spans="1:11">
      <c r="A9" s="68" t="s">
        <v>130</v>
      </c>
      <c r="B9" s="69" t="s">
        <v>5</v>
      </c>
      <c r="C9" s="69" t="s">
        <v>5</v>
      </c>
      <c r="D9" s="69" t="s">
        <v>130</v>
      </c>
      <c r="E9" s="70">
        <f t="shared" ref="E9:E19" si="0">SUM(F9:K9)</f>
        <v>7132.72</v>
      </c>
      <c r="F9" s="71">
        <f t="shared" ref="F9:K9" si="1">SUM(F10:F19)</f>
        <v>1515.44</v>
      </c>
      <c r="G9" s="71">
        <f t="shared" si="1"/>
        <v>0</v>
      </c>
      <c r="H9" s="71">
        <f t="shared" si="1"/>
        <v>0</v>
      </c>
      <c r="I9" s="71">
        <f t="shared" si="1"/>
        <v>0</v>
      </c>
      <c r="J9" s="71">
        <f t="shared" si="1"/>
        <v>0</v>
      </c>
      <c r="K9" s="71">
        <f t="shared" si="1"/>
        <v>5617.28</v>
      </c>
    </row>
    <row r="10" ht="15.45" customHeight="1" spans="1:11">
      <c r="A10" s="38" t="s">
        <v>131</v>
      </c>
      <c r="B10" s="38"/>
      <c r="C10" s="38"/>
      <c r="D10" s="38" t="s">
        <v>132</v>
      </c>
      <c r="E10" s="72">
        <f t="shared" si="0"/>
        <v>1135.01</v>
      </c>
      <c r="F10" s="39"/>
      <c r="G10" s="39"/>
      <c r="H10" s="39"/>
      <c r="I10" s="39"/>
      <c r="J10" s="39"/>
      <c r="K10" s="39">
        <v>1135.01</v>
      </c>
    </row>
    <row r="11" ht="15.45" customHeight="1" spans="1:11">
      <c r="A11" s="38" t="s">
        <v>133</v>
      </c>
      <c r="B11" s="38"/>
      <c r="C11" s="38"/>
      <c r="D11" s="38" t="s">
        <v>134</v>
      </c>
      <c r="E11" s="72">
        <f t="shared" si="0"/>
        <v>1840.3</v>
      </c>
      <c r="F11" s="39"/>
      <c r="G11" s="39"/>
      <c r="H11" s="39"/>
      <c r="I11" s="39"/>
      <c r="J11" s="39"/>
      <c r="K11" s="39">
        <v>1840.3</v>
      </c>
    </row>
    <row r="12" ht="15.45" customHeight="1" spans="1:11">
      <c r="A12" s="38" t="s">
        <v>135</v>
      </c>
      <c r="B12" s="38"/>
      <c r="C12" s="38"/>
      <c r="D12" s="38" t="s">
        <v>136</v>
      </c>
      <c r="E12" s="72">
        <f t="shared" si="0"/>
        <v>2682.93</v>
      </c>
      <c r="F12" s="39">
        <f>892.13+112.54+67.51+111.72+9.2+10-0.01</f>
        <v>1203.09</v>
      </c>
      <c r="G12" s="39"/>
      <c r="H12" s="39"/>
      <c r="I12" s="39"/>
      <c r="J12" s="39"/>
      <c r="K12" s="39">
        <f>1121.23+25.23+234.97+50.96+27.88+19.56+0.01</f>
        <v>1479.84</v>
      </c>
    </row>
    <row r="13" ht="15.45" customHeight="1" spans="1:11">
      <c r="A13" s="38" t="s">
        <v>137</v>
      </c>
      <c r="B13" s="38"/>
      <c r="C13" s="38"/>
      <c r="D13" s="38" t="s">
        <v>138</v>
      </c>
      <c r="E13" s="72">
        <f t="shared" si="0"/>
        <v>606</v>
      </c>
      <c r="F13" s="39"/>
      <c r="G13" s="39"/>
      <c r="H13" s="39"/>
      <c r="I13" s="39"/>
      <c r="J13" s="39"/>
      <c r="K13" s="39">
        <v>606</v>
      </c>
    </row>
    <row r="14" customFormat="1" ht="15.45" customHeight="1" spans="1:11">
      <c r="A14" s="22">
        <v>2080505</v>
      </c>
      <c r="B14" s="23" t="s">
        <v>5</v>
      </c>
      <c r="C14" s="23" t="s">
        <v>5</v>
      </c>
      <c r="D14" s="65" t="s">
        <v>139</v>
      </c>
      <c r="E14" s="72">
        <f t="shared" si="0"/>
        <v>8.73</v>
      </c>
      <c r="F14" s="24">
        <f>8.73</f>
        <v>8.73</v>
      </c>
      <c r="G14" s="24" t="s">
        <v>5</v>
      </c>
      <c r="H14" s="24" t="s">
        <v>5</v>
      </c>
      <c r="I14" s="24" t="s">
        <v>5</v>
      </c>
      <c r="J14" s="24" t="s">
        <v>5</v>
      </c>
      <c r="K14" s="24" t="s">
        <v>5</v>
      </c>
    </row>
    <row r="15" customFormat="1" ht="15.45" customHeight="1" spans="1:11">
      <c r="A15" s="22">
        <v>2089999</v>
      </c>
      <c r="B15" s="23" t="s">
        <v>5</v>
      </c>
      <c r="C15" s="23" t="s">
        <v>5</v>
      </c>
      <c r="D15" s="65" t="s">
        <v>140</v>
      </c>
      <c r="E15" s="72">
        <f t="shared" si="0"/>
        <v>0.17</v>
      </c>
      <c r="F15" s="24">
        <f>0.17</f>
        <v>0.17</v>
      </c>
      <c r="G15" s="24" t="s">
        <v>5</v>
      </c>
      <c r="H15" s="24" t="s">
        <v>5</v>
      </c>
      <c r="I15" s="24" t="s">
        <v>5</v>
      </c>
      <c r="J15" s="24" t="s">
        <v>5</v>
      </c>
      <c r="K15" s="24" t="s">
        <v>5</v>
      </c>
    </row>
    <row r="16" customFormat="1" ht="15.45" customHeight="1" spans="1:11">
      <c r="A16" s="22">
        <v>2101102</v>
      </c>
      <c r="B16" s="23" t="s">
        <v>5</v>
      </c>
      <c r="C16" s="23" t="s">
        <v>5</v>
      </c>
      <c r="D16" s="65" t="s">
        <v>141</v>
      </c>
      <c r="E16" s="72">
        <f t="shared" si="0"/>
        <v>4.13</v>
      </c>
      <c r="F16" s="24">
        <f>4.13</f>
        <v>4.13</v>
      </c>
      <c r="G16" s="24" t="s">
        <v>5</v>
      </c>
      <c r="H16" s="24" t="s">
        <v>5</v>
      </c>
      <c r="I16" s="24" t="s">
        <v>5</v>
      </c>
      <c r="J16" s="24" t="s">
        <v>5</v>
      </c>
      <c r="K16" s="24" t="s">
        <v>5</v>
      </c>
    </row>
    <row r="17" customFormat="1" ht="15.45" customHeight="1" spans="1:11">
      <c r="A17" s="22">
        <v>2101103</v>
      </c>
      <c r="B17" s="23" t="s">
        <v>5</v>
      </c>
      <c r="C17" s="23" t="s">
        <v>5</v>
      </c>
      <c r="D17" s="65" t="s">
        <v>142</v>
      </c>
      <c r="E17" s="72">
        <f t="shared" si="0"/>
        <v>1.13</v>
      </c>
      <c r="F17" s="24">
        <f>1.13</f>
        <v>1.13</v>
      </c>
      <c r="G17" s="24" t="s">
        <v>5</v>
      </c>
      <c r="H17" s="24" t="s">
        <v>5</v>
      </c>
      <c r="I17" s="24" t="s">
        <v>5</v>
      </c>
      <c r="J17" s="24" t="s">
        <v>5</v>
      </c>
      <c r="K17" s="24" t="s">
        <v>5</v>
      </c>
    </row>
    <row r="18" customFormat="1" ht="15.45" customHeight="1" spans="1:11">
      <c r="A18" s="22">
        <v>2130104</v>
      </c>
      <c r="B18" s="23" t="s">
        <v>5</v>
      </c>
      <c r="C18" s="23" t="s">
        <v>5</v>
      </c>
      <c r="D18" s="65" t="s">
        <v>143</v>
      </c>
      <c r="E18" s="72">
        <f t="shared" si="0"/>
        <v>843.33</v>
      </c>
      <c r="F18" s="24">
        <f>84.54+75.65+127.01</f>
        <v>287.2</v>
      </c>
      <c r="G18" s="24" t="s">
        <v>5</v>
      </c>
      <c r="H18" s="24" t="s">
        <v>5</v>
      </c>
      <c r="I18" s="24" t="s">
        <v>5</v>
      </c>
      <c r="J18" s="24" t="s">
        <v>5</v>
      </c>
      <c r="K18" s="24">
        <f>74.17+423.65+58.31</f>
        <v>556.13</v>
      </c>
    </row>
    <row r="19" customFormat="1" ht="15.45" customHeight="1" spans="1:11">
      <c r="A19" s="22">
        <v>2210201</v>
      </c>
      <c r="B19" s="23" t="s">
        <v>5</v>
      </c>
      <c r="C19" s="23" t="s">
        <v>5</v>
      </c>
      <c r="D19" s="65" t="s">
        <v>144</v>
      </c>
      <c r="E19" s="72">
        <f t="shared" si="0"/>
        <v>10.99</v>
      </c>
      <c r="F19" s="24">
        <f>10.99</f>
        <v>10.99</v>
      </c>
      <c r="G19" s="24" t="s">
        <v>5</v>
      </c>
      <c r="H19" s="24" t="s">
        <v>5</v>
      </c>
      <c r="I19" s="24" t="s">
        <v>5</v>
      </c>
      <c r="J19" s="24" t="s">
        <v>5</v>
      </c>
      <c r="K19" s="24"/>
    </row>
    <row r="20" ht="15.45" customHeight="1" spans="1:11">
      <c r="A20" s="22" t="s">
        <v>5</v>
      </c>
      <c r="B20" s="23" t="s">
        <v>5</v>
      </c>
      <c r="C20" s="23" t="s">
        <v>5</v>
      </c>
      <c r="D20" s="65"/>
      <c r="E20" s="24" t="s">
        <v>5</v>
      </c>
      <c r="F20" s="24" t="s">
        <v>5</v>
      </c>
      <c r="G20" s="24" t="s">
        <v>5</v>
      </c>
      <c r="H20" s="24" t="s">
        <v>5</v>
      </c>
      <c r="I20" s="24" t="s">
        <v>5</v>
      </c>
      <c r="J20" s="24" t="s">
        <v>5</v>
      </c>
      <c r="K20" s="24" t="s">
        <v>5</v>
      </c>
    </row>
    <row r="21" ht="15.45" customHeight="1" spans="1:11">
      <c r="A21" s="22" t="s">
        <v>5</v>
      </c>
      <c r="B21" s="23" t="s">
        <v>5</v>
      </c>
      <c r="C21" s="23" t="s">
        <v>5</v>
      </c>
      <c r="D21" s="23" t="s">
        <v>5</v>
      </c>
      <c r="E21" s="24" t="s">
        <v>5</v>
      </c>
      <c r="F21" s="24" t="s">
        <v>5</v>
      </c>
      <c r="G21" s="24" t="s">
        <v>5</v>
      </c>
      <c r="H21" s="24" t="s">
        <v>5</v>
      </c>
      <c r="I21" s="24" t="s">
        <v>5</v>
      </c>
      <c r="J21" s="24" t="s">
        <v>5</v>
      </c>
      <c r="K21" s="24" t="s">
        <v>5</v>
      </c>
    </row>
    <row r="22" ht="15.45" customHeight="1" spans="1:11">
      <c r="A22" s="26" t="s">
        <v>145</v>
      </c>
      <c r="B22" s="26" t="s">
        <v>5</v>
      </c>
      <c r="C22" s="26" t="s">
        <v>5</v>
      </c>
      <c r="D22" s="26" t="s">
        <v>5</v>
      </c>
      <c r="E22" s="26" t="s">
        <v>5</v>
      </c>
      <c r="F22" s="26" t="s">
        <v>5</v>
      </c>
      <c r="G22" s="26" t="s">
        <v>5</v>
      </c>
      <c r="H22" s="26" t="s">
        <v>5</v>
      </c>
      <c r="I22" s="26" t="s">
        <v>5</v>
      </c>
      <c r="J22" s="26" t="s">
        <v>5</v>
      </c>
      <c r="K22" s="26" t="s">
        <v>5</v>
      </c>
    </row>
    <row r="24" spans="6:6">
      <c r="F24" s="28" t="s">
        <v>146</v>
      </c>
    </row>
  </sheetData>
  <mergeCells count="26">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41" right="0.17" top="1" bottom="1" header="0.5" footer="0.5"/>
  <pageSetup paperSize="9" scale="8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E2" sqref="E$1:G$1048576"/>
    </sheetView>
  </sheetViews>
  <sheetFormatPr defaultColWidth="8.88571428571429" defaultRowHeight="12.75"/>
  <cols>
    <col min="1" max="1" width="3.1047619047619" customWidth="1"/>
    <col min="2" max="2" width="4.33333333333333" customWidth="1"/>
    <col min="3" max="3" width="3.56190476190476" customWidth="1"/>
    <col min="4" max="4" width="33.752380952381" customWidth="1"/>
    <col min="5" max="7" width="14.8761904761905" customWidth="1"/>
    <col min="8" max="10" width="12.247619047619" customWidth="1"/>
    <col min="11" max="11" width="9.77142857142857" customWidth="1"/>
  </cols>
  <sheetData>
    <row r="1" ht="19.5" spans="1:6">
      <c r="A1" s="1" t="s">
        <v>147</v>
      </c>
      <c r="F1" s="1" t="s">
        <v>147</v>
      </c>
    </row>
    <row r="2" spans="10:10">
      <c r="J2" s="14" t="s">
        <v>148</v>
      </c>
    </row>
    <row r="3" spans="1:10">
      <c r="A3" s="2" t="s">
        <v>2</v>
      </c>
      <c r="J3" s="14" t="s">
        <v>3</v>
      </c>
    </row>
    <row r="4" ht="15.45" customHeight="1" spans="1:10">
      <c r="A4" s="3" t="s">
        <v>7</v>
      </c>
      <c r="B4" s="4" t="s">
        <v>5</v>
      </c>
      <c r="C4" s="4" t="s">
        <v>5</v>
      </c>
      <c r="D4" s="4" t="s">
        <v>119</v>
      </c>
      <c r="E4" s="16" t="s">
        <v>99</v>
      </c>
      <c r="F4" s="16" t="s">
        <v>149</v>
      </c>
      <c r="G4" s="16" t="s">
        <v>150</v>
      </c>
      <c r="H4" s="16" t="s">
        <v>151</v>
      </c>
      <c r="I4" s="16" t="s">
        <v>152</v>
      </c>
      <c r="J4" s="16" t="s">
        <v>153</v>
      </c>
    </row>
    <row r="5" ht="15.45" customHeight="1" spans="1:10">
      <c r="A5" s="5" t="s">
        <v>126</v>
      </c>
      <c r="B5" s="6" t="s">
        <v>5</v>
      </c>
      <c r="C5" s="6" t="s">
        <v>5</v>
      </c>
      <c r="D5" s="7" t="s">
        <v>119</v>
      </c>
      <c r="E5" s="6" t="s">
        <v>5</v>
      </c>
      <c r="F5" s="6" t="s">
        <v>5</v>
      </c>
      <c r="G5" s="6" t="s">
        <v>5</v>
      </c>
      <c r="H5" s="6" t="s">
        <v>5</v>
      </c>
      <c r="I5" s="6" t="s">
        <v>5</v>
      </c>
      <c r="J5" s="6" t="s">
        <v>5</v>
      </c>
    </row>
    <row r="6" ht="15.45" customHeight="1" spans="1:10">
      <c r="A6" s="5" t="s">
        <v>5</v>
      </c>
      <c r="B6" s="6" t="s">
        <v>5</v>
      </c>
      <c r="C6" s="6" t="s">
        <v>5</v>
      </c>
      <c r="D6" s="7" t="s">
        <v>5</v>
      </c>
      <c r="E6" s="6" t="s">
        <v>5</v>
      </c>
      <c r="F6" s="6" t="s">
        <v>5</v>
      </c>
      <c r="G6" s="6" t="s">
        <v>5</v>
      </c>
      <c r="H6" s="6" t="s">
        <v>5</v>
      </c>
      <c r="I6" s="6" t="s">
        <v>5</v>
      </c>
      <c r="J6" s="6" t="s">
        <v>5</v>
      </c>
    </row>
    <row r="7" ht="15.45" customHeight="1" spans="1:10">
      <c r="A7" s="5" t="s">
        <v>5</v>
      </c>
      <c r="B7" s="6" t="s">
        <v>5</v>
      </c>
      <c r="C7" s="6" t="s">
        <v>5</v>
      </c>
      <c r="D7" s="7" t="s">
        <v>5</v>
      </c>
      <c r="E7" s="6" t="s">
        <v>5</v>
      </c>
      <c r="F7" s="6" t="s">
        <v>5</v>
      </c>
      <c r="G7" s="6" t="s">
        <v>5</v>
      </c>
      <c r="H7" s="6" t="s">
        <v>5</v>
      </c>
      <c r="I7" s="6" t="s">
        <v>5</v>
      </c>
      <c r="J7" s="6" t="s">
        <v>5</v>
      </c>
    </row>
    <row r="8" ht="15.45" customHeight="1" spans="1:10">
      <c r="A8" s="31" t="s">
        <v>10</v>
      </c>
      <c r="B8" s="7" t="s">
        <v>128</v>
      </c>
      <c r="C8" s="7" t="s">
        <v>129</v>
      </c>
      <c r="D8" s="7" t="s">
        <v>10</v>
      </c>
      <c r="E8" s="6" t="s">
        <v>11</v>
      </c>
      <c r="F8" s="6" t="s">
        <v>12</v>
      </c>
      <c r="G8" s="6" t="s">
        <v>20</v>
      </c>
      <c r="H8" s="6" t="s">
        <v>24</v>
      </c>
      <c r="I8" s="6" t="s">
        <v>28</v>
      </c>
      <c r="J8" s="6" t="s">
        <v>32</v>
      </c>
    </row>
    <row r="9" ht="15.45" customHeight="1" spans="1:10">
      <c r="A9" s="34" t="s">
        <v>130</v>
      </c>
      <c r="B9" s="34"/>
      <c r="C9" s="34"/>
      <c r="D9" s="34"/>
      <c r="E9" s="62">
        <f>SUM(F9:G9)</f>
        <v>7132.72</v>
      </c>
      <c r="F9" s="63">
        <f>SUM(F10:F19)</f>
        <v>2229.35</v>
      </c>
      <c r="G9" s="63">
        <f>SUM(G10:G19)</f>
        <v>4903.37</v>
      </c>
      <c r="H9" s="64" t="s">
        <v>5</v>
      </c>
      <c r="I9" s="64" t="s">
        <v>5</v>
      </c>
      <c r="J9" s="20" t="s">
        <v>5</v>
      </c>
    </row>
    <row r="10" ht="15.45" customHeight="1" spans="1:10">
      <c r="A10" s="38" t="s">
        <v>131</v>
      </c>
      <c r="B10" s="38"/>
      <c r="C10" s="38"/>
      <c r="D10" s="38" t="s">
        <v>132</v>
      </c>
      <c r="E10" s="63">
        <f t="shared" ref="E10:E19" si="0">SUM(F10:G10)</f>
        <v>1135.01</v>
      </c>
      <c r="F10" s="39">
        <v>0</v>
      </c>
      <c r="G10" s="39">
        <v>1135.01</v>
      </c>
      <c r="H10" s="40" t="s">
        <v>5</v>
      </c>
      <c r="I10" s="40" t="s">
        <v>5</v>
      </c>
      <c r="J10" s="24" t="s">
        <v>5</v>
      </c>
    </row>
    <row r="11" ht="15.45" customHeight="1" spans="1:10">
      <c r="A11" s="38" t="s">
        <v>133</v>
      </c>
      <c r="B11" s="38"/>
      <c r="C11" s="38"/>
      <c r="D11" s="38" t="s">
        <v>134</v>
      </c>
      <c r="E11" s="63">
        <f t="shared" si="0"/>
        <v>1840.3</v>
      </c>
      <c r="F11" s="39">
        <v>0</v>
      </c>
      <c r="G11" s="39">
        <v>1840.3</v>
      </c>
      <c r="H11" s="40" t="s">
        <v>5</v>
      </c>
      <c r="I11" s="40" t="s">
        <v>5</v>
      </c>
      <c r="J11" s="24" t="s">
        <v>5</v>
      </c>
    </row>
    <row r="12" ht="15.45" customHeight="1" spans="1:10">
      <c r="A12" s="38" t="s">
        <v>135</v>
      </c>
      <c r="B12" s="38"/>
      <c r="C12" s="38"/>
      <c r="D12" s="38" t="s">
        <v>136</v>
      </c>
      <c r="E12" s="63">
        <f t="shared" si="0"/>
        <v>2682.93</v>
      </c>
      <c r="F12" s="39">
        <f>892.13+137.77+202.06+111.72+17.19</f>
        <v>1360.87</v>
      </c>
      <c r="G12" s="39">
        <f>1121.23+100.42+50.97+19.88+29.56</f>
        <v>1322.06</v>
      </c>
      <c r="H12" s="40" t="s">
        <v>5</v>
      </c>
      <c r="I12" s="40" t="s">
        <v>5</v>
      </c>
      <c r="J12" s="24" t="s">
        <v>5</v>
      </c>
    </row>
    <row r="13" ht="15.45" customHeight="1" spans="1:10">
      <c r="A13" s="38" t="s">
        <v>137</v>
      </c>
      <c r="B13" s="38"/>
      <c r="C13" s="38"/>
      <c r="D13" s="38" t="s">
        <v>138</v>
      </c>
      <c r="E13" s="63">
        <f t="shared" si="0"/>
        <v>606</v>
      </c>
      <c r="F13" s="39">
        <v>0</v>
      </c>
      <c r="G13" s="39">
        <v>606</v>
      </c>
      <c r="H13" s="40" t="s">
        <v>5</v>
      </c>
      <c r="I13" s="40" t="s">
        <v>5</v>
      </c>
      <c r="J13" s="24" t="s">
        <v>5</v>
      </c>
    </row>
    <row r="14" customFormat="1" ht="15.45" customHeight="1" spans="1:10">
      <c r="A14" s="22">
        <v>2080505</v>
      </c>
      <c r="B14" s="23" t="s">
        <v>5</v>
      </c>
      <c r="C14" s="23" t="s">
        <v>5</v>
      </c>
      <c r="D14" s="65" t="s">
        <v>139</v>
      </c>
      <c r="E14" s="63">
        <f t="shared" si="0"/>
        <v>8.73</v>
      </c>
      <c r="F14" s="40">
        <f>8.73</f>
        <v>8.73</v>
      </c>
      <c r="G14" s="40" t="s">
        <v>5</v>
      </c>
      <c r="H14" s="40" t="s">
        <v>5</v>
      </c>
      <c r="I14" s="40" t="s">
        <v>5</v>
      </c>
      <c r="J14" s="24" t="s">
        <v>5</v>
      </c>
    </row>
    <row r="15" customFormat="1" ht="15.45" customHeight="1" spans="1:10">
      <c r="A15" s="22">
        <v>2089999</v>
      </c>
      <c r="B15" s="23" t="s">
        <v>5</v>
      </c>
      <c r="C15" s="23" t="s">
        <v>5</v>
      </c>
      <c r="D15" s="65" t="s">
        <v>140</v>
      </c>
      <c r="E15" s="63">
        <f t="shared" si="0"/>
        <v>0.17</v>
      </c>
      <c r="F15" s="40">
        <f>0.17</f>
        <v>0.17</v>
      </c>
      <c r="G15" s="40" t="s">
        <v>5</v>
      </c>
      <c r="H15" s="40" t="s">
        <v>5</v>
      </c>
      <c r="I15" s="40" t="s">
        <v>5</v>
      </c>
      <c r="J15" s="24" t="s">
        <v>5</v>
      </c>
    </row>
    <row r="16" customFormat="1" ht="15.45" customHeight="1" spans="1:10">
      <c r="A16" s="22">
        <v>2101102</v>
      </c>
      <c r="B16" s="23" t="s">
        <v>5</v>
      </c>
      <c r="C16" s="23" t="s">
        <v>5</v>
      </c>
      <c r="D16" s="65" t="s">
        <v>141</v>
      </c>
      <c r="E16" s="63">
        <f t="shared" si="0"/>
        <v>4.13</v>
      </c>
      <c r="F16" s="40">
        <f>4.13</f>
        <v>4.13</v>
      </c>
      <c r="G16" s="40" t="s">
        <v>5</v>
      </c>
      <c r="H16" s="40" t="s">
        <v>5</v>
      </c>
      <c r="I16" s="40" t="s">
        <v>5</v>
      </c>
      <c r="J16" s="24" t="s">
        <v>5</v>
      </c>
    </row>
    <row r="17" customFormat="1" ht="15.45" customHeight="1" spans="1:10">
      <c r="A17" s="22">
        <v>2101103</v>
      </c>
      <c r="B17" s="23" t="s">
        <v>5</v>
      </c>
      <c r="C17" s="23" t="s">
        <v>5</v>
      </c>
      <c r="D17" s="65" t="s">
        <v>142</v>
      </c>
      <c r="E17" s="63">
        <f t="shared" si="0"/>
        <v>1.13</v>
      </c>
      <c r="F17" s="40">
        <f>1.13</f>
        <v>1.13</v>
      </c>
      <c r="G17" s="40" t="s">
        <v>5</v>
      </c>
      <c r="H17" s="40" t="s">
        <v>5</v>
      </c>
      <c r="I17" s="40" t="s">
        <v>5</v>
      </c>
      <c r="J17" s="24" t="s">
        <v>5</v>
      </c>
    </row>
    <row r="18" customFormat="1" ht="15.45" customHeight="1" spans="1:10">
      <c r="A18" s="22">
        <v>2130104</v>
      </c>
      <c r="B18" s="23" t="s">
        <v>5</v>
      </c>
      <c r="C18" s="23" t="s">
        <v>5</v>
      </c>
      <c r="D18" s="65" t="s">
        <v>143</v>
      </c>
      <c r="E18" s="63">
        <f t="shared" si="0"/>
        <v>843.33</v>
      </c>
      <c r="F18" s="40">
        <f>158.71+499.3+185.32</f>
        <v>843.33</v>
      </c>
      <c r="G18" s="40" t="s">
        <v>5</v>
      </c>
      <c r="H18" s="40" t="s">
        <v>5</v>
      </c>
      <c r="I18" s="40" t="s">
        <v>5</v>
      </c>
      <c r="J18" s="24" t="s">
        <v>5</v>
      </c>
    </row>
    <row r="19" ht="15.45" customHeight="1" spans="1:10">
      <c r="A19" s="22">
        <v>2210201</v>
      </c>
      <c r="B19" s="23" t="s">
        <v>5</v>
      </c>
      <c r="C19" s="23" t="s">
        <v>5</v>
      </c>
      <c r="D19" s="65" t="s">
        <v>144</v>
      </c>
      <c r="E19" s="63">
        <f t="shared" si="0"/>
        <v>10.99</v>
      </c>
      <c r="F19" s="66">
        <f>10.99</f>
        <v>10.99</v>
      </c>
      <c r="G19" s="40" t="s">
        <v>5</v>
      </c>
      <c r="H19" s="40" t="s">
        <v>5</v>
      </c>
      <c r="I19" s="40" t="s">
        <v>5</v>
      </c>
      <c r="J19" s="24" t="s">
        <v>5</v>
      </c>
    </row>
    <row r="20" customFormat="1" ht="15.45" customHeight="1" spans="1:10">
      <c r="A20" s="67" t="s">
        <v>5</v>
      </c>
      <c r="B20" s="67" t="s">
        <v>5</v>
      </c>
      <c r="C20" s="67" t="s">
        <v>5</v>
      </c>
      <c r="D20" s="67" t="s">
        <v>5</v>
      </c>
      <c r="E20" s="40" t="s">
        <v>5</v>
      </c>
      <c r="F20" s="40" t="s">
        <v>5</v>
      </c>
      <c r="G20" s="40" t="s">
        <v>5</v>
      </c>
      <c r="H20" s="40" t="s">
        <v>5</v>
      </c>
      <c r="I20" s="40" t="s">
        <v>5</v>
      </c>
      <c r="J20" s="24" t="s">
        <v>5</v>
      </c>
    </row>
    <row r="21" ht="15.45" customHeight="1" spans="1:10">
      <c r="A21" s="67" t="s">
        <v>5</v>
      </c>
      <c r="B21" s="67" t="s">
        <v>5</v>
      </c>
      <c r="C21" s="67" t="s">
        <v>5</v>
      </c>
      <c r="D21" s="67" t="s">
        <v>5</v>
      </c>
      <c r="E21" s="40" t="s">
        <v>5</v>
      </c>
      <c r="F21" s="40" t="s">
        <v>5</v>
      </c>
      <c r="G21" s="40" t="s">
        <v>5</v>
      </c>
      <c r="H21" s="40" t="s">
        <v>5</v>
      </c>
      <c r="I21" s="40" t="s">
        <v>5</v>
      </c>
      <c r="J21" s="24" t="s">
        <v>5</v>
      </c>
    </row>
    <row r="22" ht="15.45" customHeight="1" spans="1:10">
      <c r="A22" s="26" t="s">
        <v>154</v>
      </c>
      <c r="B22" s="26" t="s">
        <v>5</v>
      </c>
      <c r="C22" s="26" t="s">
        <v>5</v>
      </c>
      <c r="D22" s="26" t="s">
        <v>5</v>
      </c>
      <c r="E22" s="26" t="s">
        <v>5</v>
      </c>
      <c r="F22" s="26" t="s">
        <v>5</v>
      </c>
      <c r="G22" s="26" t="s">
        <v>5</v>
      </c>
      <c r="H22" s="26" t="s">
        <v>5</v>
      </c>
      <c r="I22" s="26" t="s">
        <v>5</v>
      </c>
      <c r="J22" s="26" t="s">
        <v>5</v>
      </c>
    </row>
    <row r="24" spans="6:6">
      <c r="F24" s="28" t="s">
        <v>155</v>
      </c>
    </row>
  </sheetData>
  <mergeCells count="25">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 right="0.75" top="1" bottom="1" header="0.5" footer="0.5"/>
  <pageSetup paperSize="9" scale="91"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abSelected="1" topLeftCell="A4" workbookViewId="0">
      <selection activeCell="F20" sqref="F20"/>
    </sheetView>
  </sheetViews>
  <sheetFormatPr defaultColWidth="8.88571428571429" defaultRowHeight="12.75"/>
  <cols>
    <col min="1" max="1" width="29.8857142857143" customWidth="1"/>
    <col min="2" max="2" width="5.43809523809524" customWidth="1"/>
    <col min="3" max="3" width="15.1047619047619" customWidth="1"/>
    <col min="4" max="4" width="33.6666666666667" customWidth="1"/>
    <col min="5" max="5" width="5.43809523809524" customWidth="1"/>
    <col min="6" max="6" width="16" customWidth="1"/>
    <col min="7" max="7" width="14.8857142857143" customWidth="1"/>
    <col min="8" max="9" width="15.247619047619" customWidth="1"/>
    <col min="10" max="10" width="9.77142857142857" customWidth="1"/>
  </cols>
  <sheetData>
    <row r="1" ht="19.5" spans="1:4">
      <c r="A1" s="1" t="s">
        <v>156</v>
      </c>
      <c r="D1" s="1" t="s">
        <v>156</v>
      </c>
    </row>
    <row r="2" spans="9:9">
      <c r="I2" s="14" t="s">
        <v>157</v>
      </c>
    </row>
    <row r="3" spans="1:9">
      <c r="A3" s="2" t="s">
        <v>2</v>
      </c>
      <c r="I3" s="14" t="s">
        <v>3</v>
      </c>
    </row>
    <row r="4" ht="15.45" customHeight="1" spans="1:9">
      <c r="A4" s="42" t="s">
        <v>158</v>
      </c>
      <c r="B4" s="43" t="s">
        <v>5</v>
      </c>
      <c r="C4" s="43" t="s">
        <v>5</v>
      </c>
      <c r="D4" s="43" t="s">
        <v>159</v>
      </c>
      <c r="E4" s="43" t="s">
        <v>5</v>
      </c>
      <c r="F4" s="43" t="s">
        <v>5</v>
      </c>
      <c r="G4" s="43" t="s">
        <v>5</v>
      </c>
      <c r="H4" s="43" t="s">
        <v>5</v>
      </c>
      <c r="I4" s="43" t="s">
        <v>5</v>
      </c>
    </row>
    <row r="5" ht="14.55" customHeight="1" spans="1:9">
      <c r="A5" s="44" t="s">
        <v>7</v>
      </c>
      <c r="B5" s="45" t="s">
        <v>8</v>
      </c>
      <c r="C5" s="45" t="s">
        <v>9</v>
      </c>
      <c r="D5" s="45" t="s">
        <v>7</v>
      </c>
      <c r="E5" s="45" t="s">
        <v>8</v>
      </c>
      <c r="F5" s="46" t="s">
        <v>130</v>
      </c>
      <c r="G5" s="45" t="s">
        <v>160</v>
      </c>
      <c r="H5" s="45" t="s">
        <v>161</v>
      </c>
      <c r="I5" s="45" t="s">
        <v>162</v>
      </c>
    </row>
    <row r="6" ht="30.75" customHeight="1" spans="1:9">
      <c r="A6" s="44" t="s">
        <v>5</v>
      </c>
      <c r="B6" s="45" t="s">
        <v>5</v>
      </c>
      <c r="C6" s="45" t="s">
        <v>5</v>
      </c>
      <c r="D6" s="45" t="s">
        <v>5</v>
      </c>
      <c r="E6" s="45" t="s">
        <v>5</v>
      </c>
      <c r="F6" s="46" t="s">
        <v>127</v>
      </c>
      <c r="G6" s="45" t="s">
        <v>160</v>
      </c>
      <c r="H6" s="45" t="s">
        <v>161</v>
      </c>
      <c r="I6" s="45" t="s">
        <v>5</v>
      </c>
    </row>
    <row r="7" ht="15.45" customHeight="1" spans="1:9">
      <c r="A7" s="47" t="s">
        <v>10</v>
      </c>
      <c r="B7" s="46" t="s">
        <v>5</v>
      </c>
      <c r="C7" s="46" t="s">
        <v>11</v>
      </c>
      <c r="D7" s="46" t="s">
        <v>10</v>
      </c>
      <c r="E7" s="46" t="s">
        <v>5</v>
      </c>
      <c r="F7" s="46" t="s">
        <v>12</v>
      </c>
      <c r="G7" s="46" t="s">
        <v>20</v>
      </c>
      <c r="H7" s="46" t="s">
        <v>24</v>
      </c>
      <c r="I7" s="46" t="s">
        <v>28</v>
      </c>
    </row>
    <row r="8" ht="15.45" customHeight="1" spans="1:9">
      <c r="A8" s="48" t="s">
        <v>163</v>
      </c>
      <c r="B8" s="49" t="s">
        <v>11</v>
      </c>
      <c r="C8" s="50">
        <f>892.13+112.54+67.51+111.72+118.88+75.65+137.01</f>
        <v>1515.44</v>
      </c>
      <c r="D8" s="51" t="s">
        <v>14</v>
      </c>
      <c r="E8" s="52" t="s">
        <v>18</v>
      </c>
      <c r="F8" s="53" t="s">
        <v>5</v>
      </c>
      <c r="G8" s="53" t="s">
        <v>5</v>
      </c>
      <c r="H8" s="53" t="s">
        <v>5</v>
      </c>
      <c r="I8" s="53" t="s">
        <v>5</v>
      </c>
    </row>
    <row r="9" ht="15.45" customHeight="1" spans="1:9">
      <c r="A9" s="48" t="s">
        <v>164</v>
      </c>
      <c r="B9" s="54" t="s">
        <v>12</v>
      </c>
      <c r="C9" s="40" t="s">
        <v>5</v>
      </c>
      <c r="D9" s="55" t="s">
        <v>17</v>
      </c>
      <c r="E9" s="56" t="s">
        <v>22</v>
      </c>
      <c r="F9" s="40" t="s">
        <v>5</v>
      </c>
      <c r="G9" s="40" t="s">
        <v>5</v>
      </c>
      <c r="H9" s="40" t="s">
        <v>5</v>
      </c>
      <c r="I9" s="40" t="s">
        <v>5</v>
      </c>
    </row>
    <row r="10" ht="15.45" customHeight="1" spans="1:9">
      <c r="A10" s="48" t="s">
        <v>165</v>
      </c>
      <c r="B10" s="54" t="s">
        <v>20</v>
      </c>
      <c r="C10" s="40" t="s">
        <v>5</v>
      </c>
      <c r="D10" s="55" t="s">
        <v>21</v>
      </c>
      <c r="E10" s="56" t="s">
        <v>26</v>
      </c>
      <c r="F10" s="40" t="s">
        <v>5</v>
      </c>
      <c r="G10" s="40" t="s">
        <v>5</v>
      </c>
      <c r="H10" s="40" t="s">
        <v>5</v>
      </c>
      <c r="I10" s="40" t="s">
        <v>5</v>
      </c>
    </row>
    <row r="11" ht="15.45" customHeight="1" spans="1:9">
      <c r="A11" s="48" t="s">
        <v>5</v>
      </c>
      <c r="B11" s="54" t="s">
        <v>24</v>
      </c>
      <c r="C11" s="40" t="s">
        <v>5</v>
      </c>
      <c r="D11" s="55" t="s">
        <v>25</v>
      </c>
      <c r="E11" s="56" t="s">
        <v>30</v>
      </c>
      <c r="F11" s="40" t="s">
        <v>5</v>
      </c>
      <c r="G11" s="40" t="s">
        <v>5</v>
      </c>
      <c r="H11" s="40" t="s">
        <v>5</v>
      </c>
      <c r="I11" s="40" t="s">
        <v>5</v>
      </c>
    </row>
    <row r="12" ht="15.45" customHeight="1" spans="1:9">
      <c r="A12" s="48" t="s">
        <v>5</v>
      </c>
      <c r="B12" s="54" t="s">
        <v>28</v>
      </c>
      <c r="C12" s="40" t="s">
        <v>5</v>
      </c>
      <c r="D12" s="55" t="s">
        <v>29</v>
      </c>
      <c r="E12" s="56" t="s">
        <v>34</v>
      </c>
      <c r="F12" s="40" t="s">
        <v>5</v>
      </c>
      <c r="G12" s="40" t="s">
        <v>5</v>
      </c>
      <c r="H12" s="40" t="s">
        <v>5</v>
      </c>
      <c r="I12" s="40" t="s">
        <v>5</v>
      </c>
    </row>
    <row r="13" ht="15.45" customHeight="1" spans="1:9">
      <c r="A13" s="48" t="s">
        <v>5</v>
      </c>
      <c r="B13" s="54" t="s">
        <v>32</v>
      </c>
      <c r="C13" s="40" t="s">
        <v>5</v>
      </c>
      <c r="D13" s="55" t="s">
        <v>33</v>
      </c>
      <c r="E13" s="56" t="s">
        <v>38</v>
      </c>
      <c r="F13" s="40" t="s">
        <v>5</v>
      </c>
      <c r="G13" s="40" t="s">
        <v>5</v>
      </c>
      <c r="H13" s="40" t="s">
        <v>5</v>
      </c>
      <c r="I13" s="40" t="s">
        <v>5</v>
      </c>
    </row>
    <row r="14" ht="15.45" customHeight="1" spans="1:9">
      <c r="A14" s="48" t="s">
        <v>5</v>
      </c>
      <c r="B14" s="54" t="s">
        <v>36</v>
      </c>
      <c r="C14" s="40" t="s">
        <v>5</v>
      </c>
      <c r="D14" s="55" t="s">
        <v>37</v>
      </c>
      <c r="E14" s="56" t="s">
        <v>42</v>
      </c>
      <c r="F14" s="40" t="s">
        <v>5</v>
      </c>
      <c r="G14" s="40" t="s">
        <v>5</v>
      </c>
      <c r="H14" s="40" t="s">
        <v>5</v>
      </c>
      <c r="I14" s="40" t="s">
        <v>5</v>
      </c>
    </row>
    <row r="15" ht="15.45" customHeight="1" spans="1:9">
      <c r="A15" s="48" t="s">
        <v>5</v>
      </c>
      <c r="B15" s="54" t="s">
        <v>40</v>
      </c>
      <c r="C15" s="40" t="s">
        <v>5</v>
      </c>
      <c r="D15" s="55" t="s">
        <v>41</v>
      </c>
      <c r="E15" s="56" t="s">
        <v>45</v>
      </c>
      <c r="F15" s="40">
        <f>G15</f>
        <v>8.9</v>
      </c>
      <c r="G15" s="40">
        <f>8.9</f>
        <v>8.9</v>
      </c>
      <c r="H15" s="40" t="s">
        <v>5</v>
      </c>
      <c r="I15" s="40" t="s">
        <v>5</v>
      </c>
    </row>
    <row r="16" ht="15.45" customHeight="1" spans="1:9">
      <c r="A16" s="48" t="s">
        <v>5</v>
      </c>
      <c r="B16" s="54" t="s">
        <v>43</v>
      </c>
      <c r="C16" s="40" t="s">
        <v>5</v>
      </c>
      <c r="D16" s="55" t="s">
        <v>44</v>
      </c>
      <c r="E16" s="56" t="s">
        <v>48</v>
      </c>
      <c r="F16" s="40">
        <f>G16</f>
        <v>5.26</v>
      </c>
      <c r="G16" s="40">
        <f>5.26</f>
        <v>5.26</v>
      </c>
      <c r="H16" s="40" t="s">
        <v>5</v>
      </c>
      <c r="I16" s="40" t="s">
        <v>5</v>
      </c>
    </row>
    <row r="17" ht="15.45" customHeight="1" spans="1:9">
      <c r="A17" s="48" t="s">
        <v>5</v>
      </c>
      <c r="B17" s="54" t="s">
        <v>46</v>
      </c>
      <c r="C17" s="40" t="s">
        <v>5</v>
      </c>
      <c r="D17" s="55" t="s">
        <v>47</v>
      </c>
      <c r="E17" s="56" t="s">
        <v>51</v>
      </c>
      <c r="F17" s="40" t="s">
        <v>5</v>
      </c>
      <c r="G17" s="40" t="s">
        <v>5</v>
      </c>
      <c r="H17" s="40" t="s">
        <v>5</v>
      </c>
      <c r="I17" s="40" t="s">
        <v>5</v>
      </c>
    </row>
    <row r="18" ht="15.45" customHeight="1" spans="1:9">
      <c r="A18" s="48" t="s">
        <v>5</v>
      </c>
      <c r="B18" s="54" t="s">
        <v>49</v>
      </c>
      <c r="C18" s="40" t="s">
        <v>5</v>
      </c>
      <c r="D18" s="55" t="s">
        <v>50</v>
      </c>
      <c r="E18" s="56" t="s">
        <v>54</v>
      </c>
      <c r="F18" s="40" t="s">
        <v>5</v>
      </c>
      <c r="G18" s="40" t="s">
        <v>5</v>
      </c>
      <c r="H18" s="40" t="s">
        <v>5</v>
      </c>
      <c r="I18" s="40" t="s">
        <v>5</v>
      </c>
    </row>
    <row r="19" ht="15.45" customHeight="1" spans="1:9">
      <c r="A19" s="48" t="s">
        <v>5</v>
      </c>
      <c r="B19" s="54" t="s">
        <v>52</v>
      </c>
      <c r="C19" s="40" t="s">
        <v>5</v>
      </c>
      <c r="D19" s="55" t="s">
        <v>53</v>
      </c>
      <c r="E19" s="56" t="s">
        <v>57</v>
      </c>
      <c r="F19" s="39">
        <f>892.13+112.54+67.51+111.72+93.73+75.65+137.01</f>
        <v>1490.29</v>
      </c>
      <c r="G19" s="39">
        <f>892.13+112.54+67.51+111.72+93.73+75.65+137.01</f>
        <v>1490.29</v>
      </c>
      <c r="H19" s="40" t="s">
        <v>5</v>
      </c>
      <c r="I19" s="40" t="s">
        <v>5</v>
      </c>
    </row>
    <row r="20" ht="15.45" customHeight="1" spans="1:9">
      <c r="A20" s="48" t="s">
        <v>5</v>
      </c>
      <c r="B20" s="54" t="s">
        <v>55</v>
      </c>
      <c r="C20" s="40" t="s">
        <v>5</v>
      </c>
      <c r="D20" s="55" t="s">
        <v>56</v>
      </c>
      <c r="E20" s="56" t="s">
        <v>60</v>
      </c>
      <c r="F20" s="40" t="s">
        <v>5</v>
      </c>
      <c r="G20" s="40" t="s">
        <v>5</v>
      </c>
      <c r="H20" s="40" t="s">
        <v>5</v>
      </c>
      <c r="I20" s="40" t="s">
        <v>5</v>
      </c>
    </row>
    <row r="21" ht="15.45" customHeight="1" spans="1:9">
      <c r="A21" s="48" t="s">
        <v>5</v>
      </c>
      <c r="B21" s="54" t="s">
        <v>58</v>
      </c>
      <c r="C21" s="40" t="s">
        <v>5</v>
      </c>
      <c r="D21" s="55" t="s">
        <v>59</v>
      </c>
      <c r="E21" s="56" t="s">
        <v>63</v>
      </c>
      <c r="F21" s="40" t="s">
        <v>5</v>
      </c>
      <c r="G21" s="40" t="s">
        <v>5</v>
      </c>
      <c r="H21" s="40" t="s">
        <v>5</v>
      </c>
      <c r="I21" s="40" t="s">
        <v>5</v>
      </c>
    </row>
    <row r="22" ht="15.45" customHeight="1" spans="1:9">
      <c r="A22" s="48" t="s">
        <v>5</v>
      </c>
      <c r="B22" s="54" t="s">
        <v>61</v>
      </c>
      <c r="C22" s="40" t="s">
        <v>5</v>
      </c>
      <c r="D22" s="55" t="s">
        <v>62</v>
      </c>
      <c r="E22" s="56" t="s">
        <v>66</v>
      </c>
      <c r="F22" s="40" t="s">
        <v>5</v>
      </c>
      <c r="G22" s="40" t="s">
        <v>5</v>
      </c>
      <c r="H22" s="40" t="s">
        <v>5</v>
      </c>
      <c r="I22" s="40" t="s">
        <v>5</v>
      </c>
    </row>
    <row r="23" ht="15.45" customHeight="1" spans="1:9">
      <c r="A23" s="48" t="s">
        <v>5</v>
      </c>
      <c r="B23" s="54" t="s">
        <v>64</v>
      </c>
      <c r="C23" s="40" t="s">
        <v>5</v>
      </c>
      <c r="D23" s="55" t="s">
        <v>65</v>
      </c>
      <c r="E23" s="56" t="s">
        <v>69</v>
      </c>
      <c r="F23" s="40" t="s">
        <v>5</v>
      </c>
      <c r="G23" s="40" t="s">
        <v>5</v>
      </c>
      <c r="H23" s="40" t="s">
        <v>5</v>
      </c>
      <c r="I23" s="40" t="s">
        <v>5</v>
      </c>
    </row>
    <row r="24" ht="15.45" customHeight="1" spans="1:9">
      <c r="A24" s="48" t="s">
        <v>5</v>
      </c>
      <c r="B24" s="54" t="s">
        <v>67</v>
      </c>
      <c r="C24" s="40" t="s">
        <v>5</v>
      </c>
      <c r="D24" s="55" t="s">
        <v>68</v>
      </c>
      <c r="E24" s="56" t="s">
        <v>72</v>
      </c>
      <c r="F24" s="40" t="s">
        <v>5</v>
      </c>
      <c r="G24" s="40" t="s">
        <v>5</v>
      </c>
      <c r="H24" s="40" t="s">
        <v>5</v>
      </c>
      <c r="I24" s="40" t="s">
        <v>5</v>
      </c>
    </row>
    <row r="25" ht="15.45" customHeight="1" spans="1:9">
      <c r="A25" s="48" t="s">
        <v>5</v>
      </c>
      <c r="B25" s="54" t="s">
        <v>70</v>
      </c>
      <c r="C25" s="40" t="s">
        <v>5</v>
      </c>
      <c r="D25" s="55" t="s">
        <v>71</v>
      </c>
      <c r="E25" s="56" t="s">
        <v>75</v>
      </c>
      <c r="F25" s="40" t="s">
        <v>5</v>
      </c>
      <c r="G25" s="40" t="s">
        <v>5</v>
      </c>
      <c r="H25" s="40" t="s">
        <v>5</v>
      </c>
      <c r="I25" s="40" t="s">
        <v>5</v>
      </c>
    </row>
    <row r="26" ht="15.45" customHeight="1" spans="1:9">
      <c r="A26" s="48" t="s">
        <v>5</v>
      </c>
      <c r="B26" s="54" t="s">
        <v>73</v>
      </c>
      <c r="C26" s="40" t="s">
        <v>5</v>
      </c>
      <c r="D26" s="55" t="s">
        <v>74</v>
      </c>
      <c r="E26" s="56" t="s">
        <v>78</v>
      </c>
      <c r="F26" s="40">
        <f>G26</f>
        <v>10.99</v>
      </c>
      <c r="G26" s="40">
        <f>10.99</f>
        <v>10.99</v>
      </c>
      <c r="H26" s="40" t="s">
        <v>5</v>
      </c>
      <c r="I26" s="40" t="s">
        <v>5</v>
      </c>
    </row>
    <row r="27" ht="15.45" customHeight="1" spans="1:9">
      <c r="A27" s="48" t="s">
        <v>5</v>
      </c>
      <c r="B27" s="54" t="s">
        <v>76</v>
      </c>
      <c r="C27" s="40" t="s">
        <v>5</v>
      </c>
      <c r="D27" s="55" t="s">
        <v>77</v>
      </c>
      <c r="E27" s="56" t="s">
        <v>81</v>
      </c>
      <c r="F27" s="40" t="s">
        <v>5</v>
      </c>
      <c r="G27" s="40" t="s">
        <v>5</v>
      </c>
      <c r="H27" s="40" t="s">
        <v>5</v>
      </c>
      <c r="I27" s="40" t="s">
        <v>5</v>
      </c>
    </row>
    <row r="28" ht="15.45" customHeight="1" spans="1:9">
      <c r="A28" s="48" t="s">
        <v>5</v>
      </c>
      <c r="B28" s="54" t="s">
        <v>79</v>
      </c>
      <c r="C28" s="40" t="s">
        <v>5</v>
      </c>
      <c r="D28" s="55" t="s">
        <v>80</v>
      </c>
      <c r="E28" s="56" t="s">
        <v>84</v>
      </c>
      <c r="F28" s="40" t="s">
        <v>5</v>
      </c>
      <c r="G28" s="40" t="s">
        <v>5</v>
      </c>
      <c r="H28" s="40" t="s">
        <v>5</v>
      </c>
      <c r="I28" s="40" t="s">
        <v>5</v>
      </c>
    </row>
    <row r="29" ht="15.45" customHeight="1" spans="1:9">
      <c r="A29" s="48" t="s">
        <v>5</v>
      </c>
      <c r="B29" s="54" t="s">
        <v>82</v>
      </c>
      <c r="C29" s="40" t="s">
        <v>5</v>
      </c>
      <c r="D29" s="55" t="s">
        <v>83</v>
      </c>
      <c r="E29" s="56" t="s">
        <v>87</v>
      </c>
      <c r="F29" s="40" t="s">
        <v>5</v>
      </c>
      <c r="G29" s="40" t="s">
        <v>5</v>
      </c>
      <c r="H29" s="40" t="s">
        <v>5</v>
      </c>
      <c r="I29" s="40" t="s">
        <v>5</v>
      </c>
    </row>
    <row r="30" ht="15.45" customHeight="1" spans="1:9">
      <c r="A30" s="48" t="s">
        <v>5</v>
      </c>
      <c r="B30" s="54" t="s">
        <v>85</v>
      </c>
      <c r="C30" s="40" t="s">
        <v>5</v>
      </c>
      <c r="D30" s="55" t="s">
        <v>86</v>
      </c>
      <c r="E30" s="56" t="s">
        <v>90</v>
      </c>
      <c r="F30" s="40" t="s">
        <v>5</v>
      </c>
      <c r="G30" s="40" t="s">
        <v>5</v>
      </c>
      <c r="H30" s="40" t="s">
        <v>5</v>
      </c>
      <c r="I30" s="40" t="s">
        <v>5</v>
      </c>
    </row>
    <row r="31" ht="15.45" customHeight="1" spans="1:9">
      <c r="A31" s="57" t="s">
        <v>5</v>
      </c>
      <c r="B31" s="54" t="s">
        <v>88</v>
      </c>
      <c r="C31" s="40" t="s">
        <v>5</v>
      </c>
      <c r="D31" s="55" t="s">
        <v>89</v>
      </c>
      <c r="E31" s="56" t="s">
        <v>93</v>
      </c>
      <c r="F31" s="40" t="s">
        <v>5</v>
      </c>
      <c r="G31" s="40" t="s">
        <v>5</v>
      </c>
      <c r="H31" s="40" t="s">
        <v>5</v>
      </c>
      <c r="I31" s="40" t="s">
        <v>5</v>
      </c>
    </row>
    <row r="32" ht="15.45" customHeight="1" spans="1:9">
      <c r="A32" s="48" t="s">
        <v>5</v>
      </c>
      <c r="B32" s="54" t="s">
        <v>91</v>
      </c>
      <c r="C32" s="40" t="s">
        <v>5</v>
      </c>
      <c r="D32" s="55" t="s">
        <v>92</v>
      </c>
      <c r="E32" s="56" t="s">
        <v>96</v>
      </c>
      <c r="F32" s="40" t="s">
        <v>5</v>
      </c>
      <c r="G32" s="40" t="s">
        <v>5</v>
      </c>
      <c r="H32" s="40" t="s">
        <v>5</v>
      </c>
      <c r="I32" s="40" t="s">
        <v>5</v>
      </c>
    </row>
    <row r="33" ht="15.45" customHeight="1" spans="1:9">
      <c r="A33" s="48" t="s">
        <v>5</v>
      </c>
      <c r="B33" s="54" t="s">
        <v>94</v>
      </c>
      <c r="C33" s="40" t="s">
        <v>5</v>
      </c>
      <c r="D33" s="55" t="s">
        <v>95</v>
      </c>
      <c r="E33" s="56" t="s">
        <v>100</v>
      </c>
      <c r="F33" s="40" t="s">
        <v>5</v>
      </c>
      <c r="G33" s="40" t="s">
        <v>5</v>
      </c>
      <c r="H33" s="40" t="s">
        <v>5</v>
      </c>
      <c r="I33" s="40" t="s">
        <v>5</v>
      </c>
    </row>
    <row r="34" ht="15.45" customHeight="1" spans="1:9">
      <c r="A34" s="57" t="s">
        <v>97</v>
      </c>
      <c r="B34" s="54" t="s">
        <v>98</v>
      </c>
      <c r="C34" s="39">
        <f>SUM(C8:C10)</f>
        <v>1515.44</v>
      </c>
      <c r="D34" s="58" t="s">
        <v>99</v>
      </c>
      <c r="E34" s="56" t="s">
        <v>104</v>
      </c>
      <c r="F34" s="39">
        <f>SUM(F8:F33)</f>
        <v>1515.44</v>
      </c>
      <c r="G34" s="39">
        <f>SUM(G8:G33)</f>
        <v>1515.44</v>
      </c>
      <c r="H34" s="40" t="s">
        <v>5</v>
      </c>
      <c r="I34" s="40" t="s">
        <v>5</v>
      </c>
    </row>
    <row r="35" ht="15.45" customHeight="1" spans="1:9">
      <c r="A35" s="48" t="s">
        <v>166</v>
      </c>
      <c r="B35" s="54" t="s">
        <v>102</v>
      </c>
      <c r="C35" s="40" t="s">
        <v>5</v>
      </c>
      <c r="D35" s="55" t="s">
        <v>167</v>
      </c>
      <c r="E35" s="56" t="s">
        <v>108</v>
      </c>
      <c r="F35" s="40" t="s">
        <v>5</v>
      </c>
      <c r="G35" s="40" t="s">
        <v>5</v>
      </c>
      <c r="H35" s="40" t="s">
        <v>5</v>
      </c>
      <c r="I35" s="40" t="s">
        <v>5</v>
      </c>
    </row>
    <row r="36" ht="15.45" customHeight="1" spans="1:9">
      <c r="A36" s="48" t="s">
        <v>168</v>
      </c>
      <c r="B36" s="54" t="s">
        <v>106</v>
      </c>
      <c r="C36" s="40" t="s">
        <v>5</v>
      </c>
      <c r="D36" s="59" t="s">
        <v>5</v>
      </c>
      <c r="E36" s="56" t="s">
        <v>110</v>
      </c>
      <c r="F36" s="60" t="s">
        <v>5</v>
      </c>
      <c r="G36" s="60" t="s">
        <v>5</v>
      </c>
      <c r="H36" s="60" t="s">
        <v>5</v>
      </c>
      <c r="I36" s="40" t="s">
        <v>5</v>
      </c>
    </row>
    <row r="37" ht="15.45" customHeight="1" spans="1:9">
      <c r="A37" s="48" t="s">
        <v>169</v>
      </c>
      <c r="B37" s="54" t="s">
        <v>109</v>
      </c>
      <c r="C37" s="40" t="s">
        <v>5</v>
      </c>
      <c r="D37" s="59" t="s">
        <v>5</v>
      </c>
      <c r="E37" s="56" t="s">
        <v>113</v>
      </c>
      <c r="F37" s="60" t="s">
        <v>5</v>
      </c>
      <c r="G37" s="60" t="s">
        <v>5</v>
      </c>
      <c r="H37" s="60" t="s">
        <v>5</v>
      </c>
      <c r="I37" s="40" t="s">
        <v>5</v>
      </c>
    </row>
    <row r="38" ht="15.45" customHeight="1" spans="1:9">
      <c r="A38" s="48" t="s">
        <v>170</v>
      </c>
      <c r="B38" s="54" t="s">
        <v>112</v>
      </c>
      <c r="C38" s="40" t="s">
        <v>5</v>
      </c>
      <c r="D38" s="55" t="s">
        <v>5</v>
      </c>
      <c r="E38" s="56" t="s">
        <v>171</v>
      </c>
      <c r="F38" s="40" t="s">
        <v>5</v>
      </c>
      <c r="G38" s="40" t="s">
        <v>5</v>
      </c>
      <c r="H38" s="40" t="s">
        <v>5</v>
      </c>
      <c r="I38" s="40" t="s">
        <v>5</v>
      </c>
    </row>
    <row r="39" ht="15.45" customHeight="1" spans="1:9">
      <c r="A39" s="57" t="s">
        <v>111</v>
      </c>
      <c r="B39" s="54" t="s">
        <v>15</v>
      </c>
      <c r="C39" s="40">
        <f>C34</f>
        <v>1515.44</v>
      </c>
      <c r="D39" s="58" t="s">
        <v>111</v>
      </c>
      <c r="E39" s="56" t="s">
        <v>172</v>
      </c>
      <c r="F39" s="39">
        <f>F34</f>
        <v>1515.44</v>
      </c>
      <c r="G39" s="39">
        <f>G34</f>
        <v>1515.44</v>
      </c>
      <c r="H39" s="40" t="s">
        <v>5</v>
      </c>
      <c r="I39" s="40" t="s">
        <v>5</v>
      </c>
    </row>
    <row r="40" ht="15.45" customHeight="1" spans="1:9">
      <c r="A40" s="61" t="s">
        <v>173</v>
      </c>
      <c r="B40" s="61" t="s">
        <v>5</v>
      </c>
      <c r="C40" s="61" t="s">
        <v>5</v>
      </c>
      <c r="D40" s="61" t="s">
        <v>5</v>
      </c>
      <c r="E40" s="61" t="s">
        <v>5</v>
      </c>
      <c r="F40" s="61" t="s">
        <v>5</v>
      </c>
      <c r="G40" s="61" t="s">
        <v>5</v>
      </c>
      <c r="H40" s="61" t="s">
        <v>5</v>
      </c>
      <c r="I40" s="61" t="s">
        <v>5</v>
      </c>
    </row>
    <row r="41" ht="17.7" customHeight="1" spans="1:9">
      <c r="A41" s="61" t="s">
        <v>174</v>
      </c>
      <c r="B41" s="61" t="s">
        <v>5</v>
      </c>
      <c r="C41" s="61" t="s">
        <v>5</v>
      </c>
      <c r="D41" s="61" t="s">
        <v>5</v>
      </c>
      <c r="E41" s="61" t="s">
        <v>5</v>
      </c>
      <c r="F41" s="61" t="s">
        <v>5</v>
      </c>
      <c r="G41" s="61" t="s">
        <v>5</v>
      </c>
      <c r="H41" s="61" t="s">
        <v>5</v>
      </c>
      <c r="I41" s="61" t="s">
        <v>5</v>
      </c>
    </row>
    <row r="43" spans="4:4">
      <c r="D43" s="28" t="s">
        <v>175</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271527777777778" right="0.16875" top="0.2125" bottom="0.2125" header="0.5" footer="0.5"/>
  <pageSetup paperSize="9" scale="84" fitToHeight="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E9" sqref="E9"/>
    </sheetView>
  </sheetViews>
  <sheetFormatPr defaultColWidth="8.88571428571429" defaultRowHeight="12.75" outlineLevelCol="6"/>
  <cols>
    <col min="1" max="1" width="4" customWidth="1"/>
    <col min="2" max="2" width="4.43809523809524" customWidth="1"/>
    <col min="3" max="3" width="4.1047619047619" customWidth="1"/>
    <col min="4" max="4" width="30" customWidth="1"/>
    <col min="5" max="7" width="16" customWidth="1"/>
    <col min="8" max="8" width="9.77142857142857" customWidth="1"/>
  </cols>
  <sheetData>
    <row r="1" ht="19.5" spans="1:5">
      <c r="A1" s="1" t="s">
        <v>176</v>
      </c>
      <c r="E1" s="1" t="s">
        <v>176</v>
      </c>
    </row>
    <row r="2" spans="7:7">
      <c r="G2" s="14" t="s">
        <v>177</v>
      </c>
    </row>
    <row r="3" spans="1:7">
      <c r="A3" s="2" t="s">
        <v>2</v>
      </c>
      <c r="G3" s="14" t="s">
        <v>3</v>
      </c>
    </row>
    <row r="4" ht="15.45" customHeight="1" spans="1:7">
      <c r="A4" s="15" t="s">
        <v>7</v>
      </c>
      <c r="B4" s="16" t="s">
        <v>5</v>
      </c>
      <c r="C4" s="16" t="s">
        <v>5</v>
      </c>
      <c r="D4" s="16" t="s">
        <v>119</v>
      </c>
      <c r="E4" s="16" t="s">
        <v>178</v>
      </c>
      <c r="F4" s="16" t="s">
        <v>5</v>
      </c>
      <c r="G4" s="16" t="s">
        <v>5</v>
      </c>
    </row>
    <row r="5" ht="15.45" customHeight="1" spans="1:7">
      <c r="A5" s="5" t="s">
        <v>126</v>
      </c>
      <c r="B5" s="6" t="s">
        <v>5</v>
      </c>
      <c r="C5" s="6" t="s">
        <v>5</v>
      </c>
      <c r="D5" s="6" t="s">
        <v>119</v>
      </c>
      <c r="E5" s="6" t="s">
        <v>127</v>
      </c>
      <c r="F5" s="6" t="s">
        <v>149</v>
      </c>
      <c r="G5" s="6" t="s">
        <v>150</v>
      </c>
    </row>
    <row r="6" ht="13.8" customHeight="1" spans="1:7">
      <c r="A6" s="5" t="s">
        <v>5</v>
      </c>
      <c r="B6" s="6" t="s">
        <v>5</v>
      </c>
      <c r="C6" s="6" t="s">
        <v>5</v>
      </c>
      <c r="D6" s="6" t="s">
        <v>5</v>
      </c>
      <c r="E6" s="6" t="s">
        <v>5</v>
      </c>
      <c r="F6" s="6" t="s">
        <v>127</v>
      </c>
      <c r="G6" s="6" t="s">
        <v>127</v>
      </c>
    </row>
    <row r="7" ht="30.75" customHeight="1" spans="1:7">
      <c r="A7" s="5" t="s">
        <v>5</v>
      </c>
      <c r="B7" s="6" t="s">
        <v>5</v>
      </c>
      <c r="C7" s="6" t="s">
        <v>5</v>
      </c>
      <c r="D7" s="6" t="s">
        <v>5</v>
      </c>
      <c r="E7" s="6" t="s">
        <v>5</v>
      </c>
      <c r="F7" s="6" t="s">
        <v>5</v>
      </c>
      <c r="G7" s="6" t="s">
        <v>5</v>
      </c>
    </row>
    <row r="8" ht="15.45" customHeight="1" spans="1:7">
      <c r="A8" s="5" t="s">
        <v>10</v>
      </c>
      <c r="B8" s="6" t="s">
        <v>128</v>
      </c>
      <c r="C8" s="6" t="s">
        <v>129</v>
      </c>
      <c r="D8" s="6" t="s">
        <v>10</v>
      </c>
      <c r="E8" s="7" t="s">
        <v>11</v>
      </c>
      <c r="F8" s="7" t="s">
        <v>12</v>
      </c>
      <c r="G8" s="7" t="s">
        <v>20</v>
      </c>
    </row>
    <row r="9" ht="15.45" customHeight="1" spans="1:7">
      <c r="A9" s="34" t="s">
        <v>130</v>
      </c>
      <c r="B9" s="34"/>
      <c r="C9" s="34"/>
      <c r="D9" s="34"/>
      <c r="E9" s="35">
        <f>SUM(E10:E16)</f>
        <v>1515.44</v>
      </c>
      <c r="F9" s="36">
        <f>SUM(F10:F16)</f>
        <v>1504.17</v>
      </c>
      <c r="G9" s="37">
        <f>SUM(G10:G16)</f>
        <v>11.27</v>
      </c>
    </row>
    <row r="10" ht="15.45" customHeight="1" spans="1:7">
      <c r="A10" s="38" t="s">
        <v>135</v>
      </c>
      <c r="B10" s="38"/>
      <c r="C10" s="38"/>
      <c r="D10" s="38" t="s">
        <v>136</v>
      </c>
      <c r="E10" s="39">
        <f>SUM(F10:G10)</f>
        <v>1203.09</v>
      </c>
      <c r="F10" s="39">
        <f>892.13+112.54+66.24+111.72+9.19</f>
        <v>1191.82</v>
      </c>
      <c r="G10" s="40">
        <f>1.27+10</f>
        <v>11.27</v>
      </c>
    </row>
    <row r="11" ht="15.45" customHeight="1" spans="1:7">
      <c r="A11" s="41" t="s">
        <v>179</v>
      </c>
      <c r="B11" s="41"/>
      <c r="C11" s="41"/>
      <c r="D11" s="41" t="s">
        <v>139</v>
      </c>
      <c r="E11" s="39">
        <f t="shared" ref="E11:E16" si="0">SUM(F11:G11)</f>
        <v>8.73</v>
      </c>
      <c r="F11" s="40">
        <f>8.73</f>
        <v>8.73</v>
      </c>
      <c r="G11" s="40" t="s">
        <v>5</v>
      </c>
    </row>
    <row r="12" ht="15.45" customHeight="1" spans="1:7">
      <c r="A12" s="41" t="s">
        <v>180</v>
      </c>
      <c r="B12" s="41"/>
      <c r="C12" s="41"/>
      <c r="D12" s="41" t="s">
        <v>140</v>
      </c>
      <c r="E12" s="39">
        <f t="shared" si="0"/>
        <v>0.17</v>
      </c>
      <c r="F12" s="40">
        <f>0.17</f>
        <v>0.17</v>
      </c>
      <c r="G12" s="40" t="s">
        <v>5</v>
      </c>
    </row>
    <row r="13" ht="15.45" customHeight="1" spans="1:7">
      <c r="A13" s="41" t="s">
        <v>181</v>
      </c>
      <c r="B13" s="41"/>
      <c r="C13" s="41"/>
      <c r="D13" s="41" t="s">
        <v>141</v>
      </c>
      <c r="E13" s="39">
        <f t="shared" si="0"/>
        <v>4.13</v>
      </c>
      <c r="F13" s="40">
        <f>4.13</f>
        <v>4.13</v>
      </c>
      <c r="G13" s="40"/>
    </row>
    <row r="14" ht="15.45" customHeight="1" spans="1:7">
      <c r="A14" s="41" t="s">
        <v>182</v>
      </c>
      <c r="B14" s="41"/>
      <c r="C14" s="41"/>
      <c r="D14" s="41" t="s">
        <v>142</v>
      </c>
      <c r="E14" s="39">
        <f t="shared" si="0"/>
        <v>1.13</v>
      </c>
      <c r="F14" s="40">
        <f>1.13</f>
        <v>1.13</v>
      </c>
      <c r="G14" s="40" t="s">
        <v>5</v>
      </c>
    </row>
    <row r="15" ht="15.45" customHeight="1" spans="1:7">
      <c r="A15" s="41" t="s">
        <v>183</v>
      </c>
      <c r="B15" s="41"/>
      <c r="C15" s="41"/>
      <c r="D15" s="41" t="s">
        <v>143</v>
      </c>
      <c r="E15" s="39">
        <f t="shared" si="0"/>
        <v>287.2</v>
      </c>
      <c r="F15" s="40">
        <f>84.54+75.65+127.01</f>
        <v>287.2</v>
      </c>
      <c r="G15" s="40"/>
    </row>
    <row r="16" ht="15.45" customHeight="1" spans="1:7">
      <c r="A16" s="41" t="s">
        <v>184</v>
      </c>
      <c r="B16" s="41"/>
      <c r="C16" s="41"/>
      <c r="D16" s="41" t="s">
        <v>144</v>
      </c>
      <c r="E16" s="39">
        <f t="shared" si="0"/>
        <v>10.99</v>
      </c>
      <c r="F16" s="40">
        <f>10.99</f>
        <v>10.99</v>
      </c>
      <c r="G16" s="40" t="s">
        <v>5</v>
      </c>
    </row>
    <row r="17" ht="15.45" customHeight="1" spans="1:7">
      <c r="A17" s="26" t="s">
        <v>185</v>
      </c>
      <c r="B17" s="26" t="s">
        <v>5</v>
      </c>
      <c r="C17" s="26" t="s">
        <v>5</v>
      </c>
      <c r="D17" s="26" t="s">
        <v>5</v>
      </c>
      <c r="E17" s="26" t="s">
        <v>5</v>
      </c>
      <c r="F17" s="26" t="s">
        <v>5</v>
      </c>
      <c r="G17" s="26" t="s">
        <v>5</v>
      </c>
    </row>
    <row r="19" spans="5:5">
      <c r="E19" s="28" t="s">
        <v>186</v>
      </c>
    </row>
  </sheetData>
  <mergeCells count="18">
    <mergeCell ref="A1:G1"/>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48" right="0.42" top="1" bottom="1" header="0.5" footer="0.5"/>
  <pageSetup paperSize="9"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7" workbookViewId="0">
      <selection activeCell="F38" sqref="F37:I38"/>
    </sheetView>
  </sheetViews>
  <sheetFormatPr defaultColWidth="8.88571428571429" defaultRowHeight="12.75"/>
  <cols>
    <col min="1" max="1" width="9.33333333333333" customWidth="1"/>
    <col min="2" max="2" width="28.247619047619" customWidth="1"/>
    <col min="3" max="3" width="12.752380952381" customWidth="1"/>
    <col min="4" max="4" width="9.88571428571429" customWidth="1"/>
    <col min="5" max="5" width="19.5047619047619" customWidth="1"/>
    <col min="6" max="6" width="12" customWidth="1"/>
    <col min="7" max="7" width="10.4380952380952" customWidth="1"/>
    <col min="8" max="8" width="35.247619047619" customWidth="1"/>
    <col min="9" max="9" width="12" customWidth="1"/>
    <col min="10" max="10" width="9.77142857142857" customWidth="1"/>
  </cols>
  <sheetData>
    <row r="1" ht="19.5" spans="1:5">
      <c r="A1" s="1" t="s">
        <v>187</v>
      </c>
      <c r="E1" s="1" t="s">
        <v>187</v>
      </c>
    </row>
    <row r="2" spans="9:9">
      <c r="I2" s="14" t="s">
        <v>188</v>
      </c>
    </row>
    <row r="3" spans="1:9">
      <c r="A3" s="2" t="s">
        <v>2</v>
      </c>
      <c r="I3" s="14" t="s">
        <v>3</v>
      </c>
    </row>
    <row r="4" ht="15.45" customHeight="1" spans="1:9">
      <c r="A4" s="3" t="s">
        <v>189</v>
      </c>
      <c r="B4" s="4" t="s">
        <v>5</v>
      </c>
      <c r="C4" s="4" t="s">
        <v>5</v>
      </c>
      <c r="D4" s="4" t="s">
        <v>190</v>
      </c>
      <c r="E4" s="4" t="s">
        <v>5</v>
      </c>
      <c r="F4" s="4" t="s">
        <v>5</v>
      </c>
      <c r="G4" s="4" t="s">
        <v>5</v>
      </c>
      <c r="H4" s="4" t="s">
        <v>5</v>
      </c>
      <c r="I4" s="4" t="s">
        <v>5</v>
      </c>
    </row>
    <row r="5" ht="15.45" customHeight="1" spans="1:9">
      <c r="A5" s="5" t="s">
        <v>191</v>
      </c>
      <c r="B5" s="6" t="s">
        <v>119</v>
      </c>
      <c r="C5" s="6" t="s">
        <v>192</v>
      </c>
      <c r="D5" s="6" t="s">
        <v>191</v>
      </c>
      <c r="E5" s="6" t="s">
        <v>119</v>
      </c>
      <c r="F5" s="6" t="s">
        <v>192</v>
      </c>
      <c r="G5" s="6" t="s">
        <v>191</v>
      </c>
      <c r="H5" s="6" t="s">
        <v>119</v>
      </c>
      <c r="I5" s="6" t="s">
        <v>192</v>
      </c>
    </row>
    <row r="6" ht="15.45" customHeight="1" spans="1:9">
      <c r="A6" s="5" t="s">
        <v>5</v>
      </c>
      <c r="B6" s="6" t="s">
        <v>5</v>
      </c>
      <c r="C6" s="6" t="s">
        <v>5</v>
      </c>
      <c r="D6" s="6" t="s">
        <v>5</v>
      </c>
      <c r="E6" s="6" t="s">
        <v>5</v>
      </c>
      <c r="F6" s="6" t="s">
        <v>5</v>
      </c>
      <c r="G6" s="6" t="s">
        <v>5</v>
      </c>
      <c r="H6" s="6" t="s">
        <v>5</v>
      </c>
      <c r="I6" s="6" t="s">
        <v>5</v>
      </c>
    </row>
    <row r="7" ht="15.45" customHeight="1" spans="1:9">
      <c r="A7" s="29" t="s">
        <v>193</v>
      </c>
      <c r="B7" s="30" t="s">
        <v>194</v>
      </c>
      <c r="C7" s="10">
        <f>SUM(C8:C20)</f>
        <v>842.94</v>
      </c>
      <c r="D7" s="30" t="s">
        <v>195</v>
      </c>
      <c r="E7" s="30" t="s">
        <v>196</v>
      </c>
      <c r="F7" s="10">
        <f>SUM(F8:F34)</f>
        <v>592.90496</v>
      </c>
      <c r="G7" s="30" t="s">
        <v>197</v>
      </c>
      <c r="H7" s="30" t="s">
        <v>198</v>
      </c>
      <c r="I7" s="24">
        <v>0</v>
      </c>
    </row>
    <row r="8" ht="15.45" customHeight="1" spans="1:9">
      <c r="A8" s="29" t="s">
        <v>199</v>
      </c>
      <c r="B8" s="30" t="s">
        <v>200</v>
      </c>
      <c r="C8" s="10">
        <f>99.23+30.3+21.53+33.93+41.12+29.76+42.71</f>
        <v>298.58</v>
      </c>
      <c r="D8" s="30" t="s">
        <v>201</v>
      </c>
      <c r="E8" s="30" t="s">
        <v>202</v>
      </c>
      <c r="F8" s="10">
        <f>26.26+2.5+0.9+0.7+1.45+2.48+0.77</f>
        <v>35.06</v>
      </c>
      <c r="G8" s="30" t="s">
        <v>203</v>
      </c>
      <c r="H8" s="30" t="s">
        <v>204</v>
      </c>
      <c r="I8" s="24" t="s">
        <v>5</v>
      </c>
    </row>
    <row r="9" ht="15.45" customHeight="1" spans="1:9">
      <c r="A9" s="29" t="s">
        <v>205</v>
      </c>
      <c r="B9" s="30" t="s">
        <v>206</v>
      </c>
      <c r="C9" s="10">
        <f>52.23+1.09</f>
        <v>53.32</v>
      </c>
      <c r="D9" s="30" t="s">
        <v>207</v>
      </c>
      <c r="E9" s="30" t="s">
        <v>208</v>
      </c>
      <c r="F9" s="10">
        <f>16.42+1.5+2.15+1.58+0.71</f>
        <v>22.36</v>
      </c>
      <c r="G9" s="30" t="s">
        <v>209</v>
      </c>
      <c r="H9" s="30" t="s">
        <v>210</v>
      </c>
      <c r="I9" s="24" t="s">
        <v>5</v>
      </c>
    </row>
    <row r="10" ht="15.45" customHeight="1" spans="1:9">
      <c r="A10" s="29" t="s">
        <v>211</v>
      </c>
      <c r="B10" s="30" t="s">
        <v>212</v>
      </c>
      <c r="C10" s="10">
        <f>23.85+1.18+1.19+0.71+7.66</f>
        <v>34.59</v>
      </c>
      <c r="D10" s="30" t="s">
        <v>213</v>
      </c>
      <c r="E10" s="30" t="s">
        <v>214</v>
      </c>
      <c r="F10" s="10">
        <v>0</v>
      </c>
      <c r="G10" s="30" t="s">
        <v>215</v>
      </c>
      <c r="H10" s="30" t="s">
        <v>216</v>
      </c>
      <c r="I10" s="24">
        <f>SUM(I11:I26)</f>
        <v>12.7</v>
      </c>
    </row>
    <row r="11" ht="15.45" customHeight="1" spans="1:9">
      <c r="A11" s="29" t="s">
        <v>217</v>
      </c>
      <c r="B11" s="30" t="s">
        <v>218</v>
      </c>
      <c r="C11" s="10">
        <v>0.96</v>
      </c>
      <c r="D11" s="30" t="s">
        <v>219</v>
      </c>
      <c r="E11" s="30" t="s">
        <v>220</v>
      </c>
      <c r="F11" s="10">
        <v>0</v>
      </c>
      <c r="G11" s="30" t="s">
        <v>221</v>
      </c>
      <c r="H11" s="30" t="s">
        <v>222</v>
      </c>
      <c r="I11" s="24" t="s">
        <v>5</v>
      </c>
    </row>
    <row r="12" ht="15.45" customHeight="1" spans="1:9">
      <c r="A12" s="29" t="s">
        <v>223</v>
      </c>
      <c r="B12" s="30" t="s">
        <v>224</v>
      </c>
      <c r="C12" s="10">
        <f>3.12+24.04+15.76+27.37+30.1+14.95+43.89</f>
        <v>159.23</v>
      </c>
      <c r="D12" s="30" t="s">
        <v>225</v>
      </c>
      <c r="E12" s="30" t="s">
        <v>226</v>
      </c>
      <c r="F12" s="10">
        <f>1.84+0.24</f>
        <v>2.08</v>
      </c>
      <c r="G12" s="30" t="s">
        <v>227</v>
      </c>
      <c r="H12" s="30" t="s">
        <v>228</v>
      </c>
      <c r="I12" s="24">
        <v>0.42</v>
      </c>
    </row>
    <row r="13" ht="15.45" customHeight="1" spans="1:9">
      <c r="A13" s="29" t="s">
        <v>229</v>
      </c>
      <c r="B13" s="30" t="s">
        <v>230</v>
      </c>
      <c r="C13" s="10">
        <f>21.73+8.11+2.67+6.82+8.73+6.5+9.48</f>
        <v>64.04</v>
      </c>
      <c r="D13" s="30" t="s">
        <v>231</v>
      </c>
      <c r="E13" s="30" t="s">
        <v>232</v>
      </c>
      <c r="F13" s="10">
        <v>10.5</v>
      </c>
      <c r="G13" s="30" t="s">
        <v>233</v>
      </c>
      <c r="H13" s="30" t="s">
        <v>234</v>
      </c>
      <c r="I13" s="24">
        <v>12.28</v>
      </c>
    </row>
    <row r="14" ht="15.45" customHeight="1" spans="1:9">
      <c r="A14" s="29" t="s">
        <v>235</v>
      </c>
      <c r="B14" s="30" t="s">
        <v>236</v>
      </c>
      <c r="C14" s="10">
        <f>0.4+0.1+2.93</f>
        <v>3.43</v>
      </c>
      <c r="D14" s="30" t="s">
        <v>237</v>
      </c>
      <c r="E14" s="30" t="s">
        <v>238</v>
      </c>
      <c r="F14" s="10">
        <f>0.9+0.19</f>
        <v>1.09</v>
      </c>
      <c r="G14" s="30" t="s">
        <v>239</v>
      </c>
      <c r="H14" s="30" t="s">
        <v>240</v>
      </c>
      <c r="I14" s="24" t="s">
        <v>5</v>
      </c>
    </row>
    <row r="15" ht="15.45" customHeight="1" spans="1:9">
      <c r="A15" s="29" t="s">
        <v>241</v>
      </c>
      <c r="B15" s="30" t="s">
        <v>242</v>
      </c>
      <c r="C15" s="10">
        <f>11.5+4.38+1.55+3.62+4.13+6+4.86</f>
        <v>36.04</v>
      </c>
      <c r="D15" s="30" t="s">
        <v>243</v>
      </c>
      <c r="E15" s="30" t="s">
        <v>244</v>
      </c>
      <c r="F15" s="10">
        <v>0</v>
      </c>
      <c r="G15" s="30" t="s">
        <v>245</v>
      </c>
      <c r="H15" s="30" t="s">
        <v>246</v>
      </c>
      <c r="I15" s="24" t="s">
        <v>5</v>
      </c>
    </row>
    <row r="16" ht="15.45" customHeight="1" spans="1:9">
      <c r="A16" s="29" t="s">
        <v>247</v>
      </c>
      <c r="B16" s="30" t="s">
        <v>248</v>
      </c>
      <c r="C16" s="10">
        <f>2.68+0.81+0.47+0.43+1.13+0.61</f>
        <v>6.13</v>
      </c>
      <c r="D16" s="30" t="s">
        <v>249</v>
      </c>
      <c r="E16" s="30" t="s">
        <v>250</v>
      </c>
      <c r="F16" s="10">
        <v>0.55</v>
      </c>
      <c r="G16" s="30" t="s">
        <v>251</v>
      </c>
      <c r="H16" s="30" t="s">
        <v>252</v>
      </c>
      <c r="I16" s="24" t="s">
        <v>5</v>
      </c>
    </row>
    <row r="17" ht="15.45" customHeight="1" spans="1:9">
      <c r="A17" s="29" t="s">
        <v>253</v>
      </c>
      <c r="B17" s="30" t="s">
        <v>254</v>
      </c>
      <c r="C17" s="10">
        <f>0.66+0.14+0.09+0.2+0.17+0.32</f>
        <v>1.58</v>
      </c>
      <c r="D17" s="30" t="s">
        <v>255</v>
      </c>
      <c r="E17" s="30" t="s">
        <v>256</v>
      </c>
      <c r="F17" s="10">
        <f>2.77+2.91+0.02+1.66+1.01</f>
        <v>8.37</v>
      </c>
      <c r="G17" s="30" t="s">
        <v>257</v>
      </c>
      <c r="H17" s="30" t="s">
        <v>258</v>
      </c>
      <c r="I17" s="24" t="s">
        <v>5</v>
      </c>
    </row>
    <row r="18" ht="15.45" customHeight="1" spans="1:9">
      <c r="A18" s="29" t="s">
        <v>259</v>
      </c>
      <c r="B18" s="30" t="s">
        <v>260</v>
      </c>
      <c r="C18" s="10">
        <f>19+6.49+3.83+7.39+10.99+5.37+11.66</f>
        <v>64.73</v>
      </c>
      <c r="D18" s="30" t="s">
        <v>261</v>
      </c>
      <c r="E18" s="30" t="s">
        <v>262</v>
      </c>
      <c r="F18" s="10">
        <v>0</v>
      </c>
      <c r="G18" s="30" t="s">
        <v>263</v>
      </c>
      <c r="H18" s="30" t="s">
        <v>264</v>
      </c>
      <c r="I18" s="24" t="s">
        <v>5</v>
      </c>
    </row>
    <row r="19" ht="15.45" customHeight="1" spans="1:9">
      <c r="A19" s="29" t="s">
        <v>265</v>
      </c>
      <c r="B19" s="30" t="s">
        <v>266</v>
      </c>
      <c r="C19" s="10"/>
      <c r="D19" s="30" t="s">
        <v>267</v>
      </c>
      <c r="E19" s="30" t="s">
        <v>268</v>
      </c>
      <c r="F19" s="10">
        <f>15.77+6.63+0.03+11.51+0.14</f>
        <v>34.08</v>
      </c>
      <c r="G19" s="30" t="s">
        <v>269</v>
      </c>
      <c r="H19" s="30" t="s">
        <v>270</v>
      </c>
      <c r="I19" s="24" t="s">
        <v>5</v>
      </c>
    </row>
    <row r="20" ht="15.45" customHeight="1" spans="1:9">
      <c r="A20" s="29" t="s">
        <v>271</v>
      </c>
      <c r="B20" s="30" t="s">
        <v>272</v>
      </c>
      <c r="C20" s="10">
        <f>84.75+5.44+2.16+14.14+6.67+7.15</f>
        <v>120.31</v>
      </c>
      <c r="D20" s="30" t="s">
        <v>273</v>
      </c>
      <c r="E20" s="30" t="s">
        <v>274</v>
      </c>
      <c r="F20" s="10">
        <v>0</v>
      </c>
      <c r="G20" s="30" t="s">
        <v>275</v>
      </c>
      <c r="H20" s="30" t="s">
        <v>276</v>
      </c>
      <c r="I20" s="24" t="s">
        <v>5</v>
      </c>
    </row>
    <row r="21" ht="15.45" customHeight="1" spans="1:9">
      <c r="A21" s="29" t="s">
        <v>277</v>
      </c>
      <c r="B21" s="30" t="s">
        <v>278</v>
      </c>
      <c r="C21" s="10">
        <f>SUM(C22:C33)</f>
        <v>55.63</v>
      </c>
      <c r="D21" s="30" t="s">
        <v>279</v>
      </c>
      <c r="E21" s="30" t="s">
        <v>280</v>
      </c>
      <c r="F21" s="10">
        <v>10.8822</v>
      </c>
      <c r="G21" s="30" t="s">
        <v>281</v>
      </c>
      <c r="H21" s="30" t="s">
        <v>282</v>
      </c>
      <c r="I21" s="24" t="s">
        <v>5</v>
      </c>
    </row>
    <row r="22" ht="15.45" customHeight="1" spans="1:9">
      <c r="A22" s="29" t="s">
        <v>283</v>
      </c>
      <c r="B22" s="30" t="s">
        <v>284</v>
      </c>
      <c r="C22" s="10"/>
      <c r="D22" s="30" t="s">
        <v>285</v>
      </c>
      <c r="E22" s="30" t="s">
        <v>286</v>
      </c>
      <c r="F22" s="10">
        <f>1.7+0.2+0.11+1.8+0.27</f>
        <v>4.08</v>
      </c>
      <c r="G22" s="30" t="s">
        <v>287</v>
      </c>
      <c r="H22" s="30" t="s">
        <v>288</v>
      </c>
      <c r="I22" s="24" t="s">
        <v>5</v>
      </c>
    </row>
    <row r="23" ht="15.45" customHeight="1" spans="1:9">
      <c r="A23" s="29" t="s">
        <v>289</v>
      </c>
      <c r="B23" s="30" t="s">
        <v>290</v>
      </c>
      <c r="C23" s="10">
        <v>44.75</v>
      </c>
      <c r="D23" s="30" t="s">
        <v>291</v>
      </c>
      <c r="E23" s="30" t="s">
        <v>292</v>
      </c>
      <c r="F23" s="10">
        <f>7.27+2.91+0.99+1.53+1.2+1.2</f>
        <v>15.1</v>
      </c>
      <c r="G23" s="30" t="s">
        <v>293</v>
      </c>
      <c r="H23" s="30" t="s">
        <v>294</v>
      </c>
      <c r="I23" s="24" t="s">
        <v>5</v>
      </c>
    </row>
    <row r="24" ht="15.45" customHeight="1" spans="1:9">
      <c r="A24" s="29" t="s">
        <v>295</v>
      </c>
      <c r="B24" s="30" t="s">
        <v>296</v>
      </c>
      <c r="C24" s="10"/>
      <c r="D24" s="30" t="s">
        <v>297</v>
      </c>
      <c r="E24" s="30" t="s">
        <v>298</v>
      </c>
      <c r="F24" s="10">
        <v>272.64616</v>
      </c>
      <c r="G24" s="30" t="s">
        <v>299</v>
      </c>
      <c r="H24" s="30" t="s">
        <v>300</v>
      </c>
      <c r="I24" s="24" t="s">
        <v>5</v>
      </c>
    </row>
    <row r="25" ht="15.45" customHeight="1" spans="1:9">
      <c r="A25" s="29" t="s">
        <v>301</v>
      </c>
      <c r="B25" s="30" t="s">
        <v>302</v>
      </c>
      <c r="C25" s="10">
        <v>0.21</v>
      </c>
      <c r="D25" s="30" t="s">
        <v>303</v>
      </c>
      <c r="E25" s="30" t="s">
        <v>304</v>
      </c>
      <c r="F25" s="10">
        <v>0</v>
      </c>
      <c r="G25" s="30" t="s">
        <v>305</v>
      </c>
      <c r="H25" s="30" t="s">
        <v>306</v>
      </c>
      <c r="I25" s="24" t="s">
        <v>5</v>
      </c>
    </row>
    <row r="26" ht="15.45" customHeight="1" spans="1:9">
      <c r="A26" s="29" t="s">
        <v>307</v>
      </c>
      <c r="B26" s="30" t="s">
        <v>308</v>
      </c>
      <c r="C26" s="10">
        <v>4.55</v>
      </c>
      <c r="D26" s="30" t="s">
        <v>309</v>
      </c>
      <c r="E26" s="30" t="s">
        <v>310</v>
      </c>
      <c r="F26" s="10">
        <v>0</v>
      </c>
      <c r="G26" s="30" t="s">
        <v>311</v>
      </c>
      <c r="H26" s="30" t="s">
        <v>312</v>
      </c>
      <c r="I26" s="24" t="s">
        <v>5</v>
      </c>
    </row>
    <row r="27" ht="15.45" customHeight="1" spans="1:9">
      <c r="A27" s="29" t="s">
        <v>313</v>
      </c>
      <c r="B27" s="30" t="s">
        <v>314</v>
      </c>
      <c r="C27" s="10">
        <v>0.5</v>
      </c>
      <c r="D27" s="30" t="s">
        <v>315</v>
      </c>
      <c r="E27" s="30" t="s">
        <v>316</v>
      </c>
      <c r="F27" s="10">
        <f>13.57+0.12+0.1</f>
        <v>13.79</v>
      </c>
      <c r="G27" s="30" t="s">
        <v>317</v>
      </c>
      <c r="H27" s="30" t="s">
        <v>318</v>
      </c>
      <c r="I27" s="24">
        <v>0</v>
      </c>
    </row>
    <row r="28" ht="15.45" customHeight="1" spans="1:9">
      <c r="A28" s="29" t="s">
        <v>319</v>
      </c>
      <c r="B28" s="30" t="s">
        <v>320</v>
      </c>
      <c r="C28" s="10"/>
      <c r="D28" s="30" t="s">
        <v>321</v>
      </c>
      <c r="E28" s="30" t="s">
        <v>322</v>
      </c>
      <c r="F28" s="10">
        <f>21.34+14.62+1.08</f>
        <v>37.04</v>
      </c>
      <c r="G28" s="30" t="s">
        <v>323</v>
      </c>
      <c r="H28" s="30" t="s">
        <v>324</v>
      </c>
      <c r="I28" s="24" t="s">
        <v>5</v>
      </c>
    </row>
    <row r="29" ht="15.45" customHeight="1" spans="1:9">
      <c r="A29" s="29" t="s">
        <v>325</v>
      </c>
      <c r="B29" s="30" t="s">
        <v>326</v>
      </c>
      <c r="C29" s="10">
        <v>0.1</v>
      </c>
      <c r="D29" s="30" t="s">
        <v>327</v>
      </c>
      <c r="E29" s="30" t="s">
        <v>328</v>
      </c>
      <c r="F29" s="10">
        <v>32.4766</v>
      </c>
      <c r="G29" s="30" t="s">
        <v>329</v>
      </c>
      <c r="H29" s="30" t="s">
        <v>330</v>
      </c>
      <c r="I29" s="24" t="s">
        <v>5</v>
      </c>
    </row>
    <row r="30" ht="15.45" customHeight="1" spans="1:9">
      <c r="A30" s="29" t="s">
        <v>331</v>
      </c>
      <c r="B30" s="30" t="s">
        <v>332</v>
      </c>
      <c r="C30" s="10">
        <v>4.26</v>
      </c>
      <c r="D30" s="30" t="s">
        <v>333</v>
      </c>
      <c r="E30" s="30" t="s">
        <v>334</v>
      </c>
      <c r="F30" s="10">
        <v>18.43</v>
      </c>
      <c r="G30" s="30" t="s">
        <v>335</v>
      </c>
      <c r="H30" s="30" t="s">
        <v>336</v>
      </c>
      <c r="I30" s="24" t="s">
        <v>5</v>
      </c>
    </row>
    <row r="31" ht="15.45" customHeight="1" spans="1:9">
      <c r="A31" s="29" t="s">
        <v>337</v>
      </c>
      <c r="B31" s="30" t="s">
        <v>338</v>
      </c>
      <c r="C31" s="10"/>
      <c r="D31" s="30" t="s">
        <v>339</v>
      </c>
      <c r="E31" s="30" t="s">
        <v>340</v>
      </c>
      <c r="F31" s="10">
        <v>0</v>
      </c>
      <c r="G31" s="30" t="s">
        <v>341</v>
      </c>
      <c r="H31" s="30" t="s">
        <v>342</v>
      </c>
      <c r="I31" s="24" t="s">
        <v>5</v>
      </c>
    </row>
    <row r="32" ht="15.45" customHeight="1" spans="1:9">
      <c r="A32" s="29" t="s">
        <v>343</v>
      </c>
      <c r="B32" s="30" t="s">
        <v>344</v>
      </c>
      <c r="C32" s="10"/>
      <c r="D32" s="30" t="s">
        <v>345</v>
      </c>
      <c r="E32" s="30" t="s">
        <v>346</v>
      </c>
      <c r="F32" s="10">
        <f>23.68+0.07+0.03+0.03+0.92</f>
        <v>24.73</v>
      </c>
      <c r="G32" s="30" t="s">
        <v>347</v>
      </c>
      <c r="H32" s="30" t="s">
        <v>348</v>
      </c>
      <c r="I32" s="24" t="s">
        <v>5</v>
      </c>
    </row>
    <row r="33" ht="15.45" customHeight="1" spans="1:9">
      <c r="A33" s="29" t="s">
        <v>349</v>
      </c>
      <c r="B33" s="30" t="s">
        <v>350</v>
      </c>
      <c r="C33" s="10">
        <f>1.26</f>
        <v>1.26</v>
      </c>
      <c r="D33" s="30" t="s">
        <v>351</v>
      </c>
      <c r="E33" s="30" t="s">
        <v>352</v>
      </c>
      <c r="F33" s="10">
        <v>0</v>
      </c>
      <c r="G33" s="30" t="s">
        <v>5</v>
      </c>
      <c r="H33" s="30" t="s">
        <v>5</v>
      </c>
      <c r="I33" s="24" t="s">
        <v>5</v>
      </c>
    </row>
    <row r="34" ht="15.45" customHeight="1" spans="1:9">
      <c r="A34" s="29" t="s">
        <v>5</v>
      </c>
      <c r="B34" s="30" t="s">
        <v>5</v>
      </c>
      <c r="C34" s="24" t="s">
        <v>5</v>
      </c>
      <c r="D34" s="30" t="s">
        <v>353</v>
      </c>
      <c r="E34" s="30" t="s">
        <v>354</v>
      </c>
      <c r="F34" s="10">
        <f>40.5+9+0.14</f>
        <v>49.64</v>
      </c>
      <c r="G34" s="30" t="s">
        <v>5</v>
      </c>
      <c r="H34" s="30" t="s">
        <v>5</v>
      </c>
      <c r="I34" s="24" t="s">
        <v>5</v>
      </c>
    </row>
    <row r="35" ht="15.45" customHeight="1" spans="1:9">
      <c r="A35" s="31" t="s">
        <v>355</v>
      </c>
      <c r="B35" s="7" t="s">
        <v>5</v>
      </c>
      <c r="C35" s="10">
        <f>C7+C21</f>
        <v>898.57</v>
      </c>
      <c r="D35" s="7" t="s">
        <v>356</v>
      </c>
      <c r="E35" s="7" t="s">
        <v>5</v>
      </c>
      <c r="F35" s="7" t="s">
        <v>5</v>
      </c>
      <c r="G35" s="7" t="s">
        <v>5</v>
      </c>
      <c r="H35" s="7" t="s">
        <v>5</v>
      </c>
      <c r="I35" s="10">
        <f>F7+I7+I10+I27</f>
        <v>605.60496</v>
      </c>
    </row>
    <row r="36" ht="15.45" customHeight="1" spans="1:9">
      <c r="A36" s="26" t="s">
        <v>357</v>
      </c>
      <c r="B36" s="26" t="s">
        <v>5</v>
      </c>
      <c r="C36" s="26" t="s">
        <v>5</v>
      </c>
      <c r="D36" s="26" t="s">
        <v>5</v>
      </c>
      <c r="E36" s="26" t="s">
        <v>5</v>
      </c>
      <c r="F36" s="26" t="s">
        <v>5</v>
      </c>
      <c r="G36" s="26" t="s">
        <v>5</v>
      </c>
      <c r="H36" s="26" t="s">
        <v>5</v>
      </c>
      <c r="I36" s="26" t="s">
        <v>5</v>
      </c>
    </row>
    <row r="37" spans="8:8">
      <c r="H37" s="32"/>
    </row>
    <row r="38" spans="5:7">
      <c r="E38" s="13" t="s">
        <v>358</v>
      </c>
      <c r="G38" s="33"/>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39" right="0.28" top="0.39" bottom="0.17" header="0.5" footer="0.5"/>
  <pageSetup paperSize="9" scale="7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D34" sqref="D34"/>
    </sheetView>
  </sheetViews>
  <sheetFormatPr defaultColWidth="8.88571428571429" defaultRowHeight="12.75"/>
  <cols>
    <col min="1" max="1" width="4.43809523809524" customWidth="1"/>
    <col min="2" max="2" width="2.66666666666667" customWidth="1"/>
    <col min="3" max="3" width="3.56190476190476" customWidth="1"/>
    <col min="4" max="4" width="32.8857142857143" customWidth="1"/>
    <col min="5" max="10" width="16" customWidth="1"/>
    <col min="11" max="11" width="9.77142857142857" customWidth="1"/>
  </cols>
  <sheetData>
    <row r="1" ht="19.5" spans="1:6">
      <c r="A1" s="1" t="s">
        <v>359</v>
      </c>
      <c r="F1" s="1" t="s">
        <v>359</v>
      </c>
    </row>
    <row r="2" spans="10:10">
      <c r="J2" s="14" t="s">
        <v>360</v>
      </c>
    </row>
    <row r="3" spans="1:10">
      <c r="A3" s="2" t="s">
        <v>2</v>
      </c>
      <c r="J3" s="14" t="s">
        <v>3</v>
      </c>
    </row>
    <row r="4" ht="15.45" customHeight="1" spans="1:10">
      <c r="A4" s="15" t="s">
        <v>361</v>
      </c>
      <c r="B4" s="16" t="s">
        <v>5</v>
      </c>
      <c r="C4" s="16" t="s">
        <v>5</v>
      </c>
      <c r="D4" s="16" t="s">
        <v>119</v>
      </c>
      <c r="E4" s="16" t="s">
        <v>105</v>
      </c>
      <c r="F4" s="16" t="s">
        <v>362</v>
      </c>
      <c r="G4" s="16" t="s">
        <v>178</v>
      </c>
      <c r="H4" s="16" t="s">
        <v>5</v>
      </c>
      <c r="I4" s="16" t="s">
        <v>5</v>
      </c>
      <c r="J4" s="16" t="s">
        <v>107</v>
      </c>
    </row>
    <row r="5" ht="42.3" customHeight="1" spans="1:10">
      <c r="A5" s="5" t="s">
        <v>126</v>
      </c>
      <c r="B5" s="6" t="s">
        <v>5</v>
      </c>
      <c r="C5" s="6" t="s">
        <v>5</v>
      </c>
      <c r="D5" s="6" t="s">
        <v>119</v>
      </c>
      <c r="E5" s="6" t="s">
        <v>130</v>
      </c>
      <c r="F5" s="6" t="s">
        <v>130</v>
      </c>
      <c r="G5" s="6" t="s">
        <v>127</v>
      </c>
      <c r="H5" s="6" t="s">
        <v>149</v>
      </c>
      <c r="I5" s="6" t="s">
        <v>150</v>
      </c>
      <c r="J5" s="6" t="s">
        <v>130</v>
      </c>
    </row>
    <row r="6" ht="15.45" customHeight="1" spans="1:10">
      <c r="A6" s="5" t="s">
        <v>363</v>
      </c>
      <c r="B6" s="6" t="s">
        <v>128</v>
      </c>
      <c r="C6" s="6" t="s">
        <v>129</v>
      </c>
      <c r="D6" s="6" t="s">
        <v>10</v>
      </c>
      <c r="E6" s="7" t="s">
        <v>11</v>
      </c>
      <c r="F6" s="7" t="s">
        <v>12</v>
      </c>
      <c r="G6" s="7" t="s">
        <v>20</v>
      </c>
      <c r="H6" s="7" t="s">
        <v>24</v>
      </c>
      <c r="I6" s="7" t="s">
        <v>28</v>
      </c>
      <c r="J6" s="7" t="s">
        <v>32</v>
      </c>
    </row>
    <row r="7" ht="15.45" customHeight="1" spans="1:10">
      <c r="A7" s="5" t="s">
        <v>364</v>
      </c>
      <c r="B7" s="6" t="s">
        <v>5</v>
      </c>
      <c r="C7" s="6" t="s">
        <v>5</v>
      </c>
      <c r="D7" s="6" t="s">
        <v>130</v>
      </c>
      <c r="E7" s="20" t="s">
        <v>5</v>
      </c>
      <c r="F7" s="20" t="s">
        <v>5</v>
      </c>
      <c r="G7" s="20" t="s">
        <v>5</v>
      </c>
      <c r="H7" s="20" t="s">
        <v>5</v>
      </c>
      <c r="I7" s="20" t="s">
        <v>5</v>
      </c>
      <c r="J7" s="20" t="s">
        <v>5</v>
      </c>
    </row>
    <row r="8" ht="15.45" customHeight="1" spans="1:10">
      <c r="A8" s="22" t="s">
        <v>5</v>
      </c>
      <c r="B8" s="23" t="s">
        <v>5</v>
      </c>
      <c r="C8" s="23" t="s">
        <v>5</v>
      </c>
      <c r="D8" s="23" t="s">
        <v>5</v>
      </c>
      <c r="E8" s="24" t="s">
        <v>5</v>
      </c>
      <c r="F8" s="24" t="s">
        <v>5</v>
      </c>
      <c r="G8" s="24" t="s">
        <v>5</v>
      </c>
      <c r="H8" s="24" t="s">
        <v>5</v>
      </c>
      <c r="I8" s="24" t="s">
        <v>5</v>
      </c>
      <c r="J8" s="24" t="s">
        <v>5</v>
      </c>
    </row>
    <row r="9" ht="15.45" customHeight="1" spans="1:10">
      <c r="A9" s="22" t="s">
        <v>5</v>
      </c>
      <c r="B9" s="23" t="s">
        <v>5</v>
      </c>
      <c r="C9" s="23" t="s">
        <v>5</v>
      </c>
      <c r="D9" s="23" t="s">
        <v>5</v>
      </c>
      <c r="E9" s="24" t="s">
        <v>5</v>
      </c>
      <c r="F9" s="24" t="s">
        <v>5</v>
      </c>
      <c r="G9" s="24" t="s">
        <v>5</v>
      </c>
      <c r="H9" s="24" t="s">
        <v>5</v>
      </c>
      <c r="I9" s="24" t="s">
        <v>5</v>
      </c>
      <c r="J9" s="24" t="s">
        <v>5</v>
      </c>
    </row>
    <row r="10" ht="15.45" customHeight="1" spans="1:10">
      <c r="A10" s="22" t="s">
        <v>5</v>
      </c>
      <c r="B10" s="23" t="s">
        <v>5</v>
      </c>
      <c r="C10" s="23" t="s">
        <v>5</v>
      </c>
      <c r="D10" s="23" t="s">
        <v>5</v>
      </c>
      <c r="E10" s="24" t="s">
        <v>5</v>
      </c>
      <c r="F10" s="24" t="s">
        <v>5</v>
      </c>
      <c r="G10" s="24" t="s">
        <v>5</v>
      </c>
      <c r="H10" s="24" t="s">
        <v>5</v>
      </c>
      <c r="I10" s="24" t="s">
        <v>5</v>
      </c>
      <c r="J10" s="24" t="s">
        <v>5</v>
      </c>
    </row>
    <row r="11" ht="15.45" customHeight="1" spans="1:10">
      <c r="A11" s="22" t="s">
        <v>5</v>
      </c>
      <c r="B11" s="23" t="s">
        <v>5</v>
      </c>
      <c r="C11" s="23" t="s">
        <v>5</v>
      </c>
      <c r="D11" s="23" t="s">
        <v>5</v>
      </c>
      <c r="E11" s="24" t="s">
        <v>5</v>
      </c>
      <c r="F11" s="24" t="s">
        <v>5</v>
      </c>
      <c r="G11" s="24" t="s">
        <v>5</v>
      </c>
      <c r="H11" s="24" t="s">
        <v>5</v>
      </c>
      <c r="I11" s="24" t="s">
        <v>5</v>
      </c>
      <c r="J11" s="24" t="s">
        <v>5</v>
      </c>
    </row>
    <row r="12" ht="15.45" customHeight="1" spans="1:10">
      <c r="A12" s="22" t="s">
        <v>5</v>
      </c>
      <c r="B12" s="23" t="s">
        <v>5</v>
      </c>
      <c r="C12" s="23" t="s">
        <v>5</v>
      </c>
      <c r="D12" s="23" t="s">
        <v>5</v>
      </c>
      <c r="E12" s="24" t="s">
        <v>5</v>
      </c>
      <c r="F12" s="24" t="s">
        <v>5</v>
      </c>
      <c r="G12" s="24" t="s">
        <v>5</v>
      </c>
      <c r="H12" s="24" t="s">
        <v>5</v>
      </c>
      <c r="I12" s="24" t="s">
        <v>5</v>
      </c>
      <c r="J12" s="24" t="s">
        <v>5</v>
      </c>
    </row>
    <row r="13" ht="15.45" customHeight="1" spans="1:10">
      <c r="A13" s="22" t="s">
        <v>5</v>
      </c>
      <c r="B13" s="23" t="s">
        <v>5</v>
      </c>
      <c r="C13" s="23" t="s">
        <v>5</v>
      </c>
      <c r="D13" s="23" t="s">
        <v>5</v>
      </c>
      <c r="E13" s="24" t="s">
        <v>5</v>
      </c>
      <c r="F13" s="24" t="s">
        <v>5</v>
      </c>
      <c r="G13" s="24" t="s">
        <v>5</v>
      </c>
      <c r="H13" s="24" t="s">
        <v>5</v>
      </c>
      <c r="I13" s="24" t="s">
        <v>5</v>
      </c>
      <c r="J13" s="24" t="s">
        <v>5</v>
      </c>
    </row>
    <row r="14" ht="15.45" customHeight="1" spans="1:10">
      <c r="A14" s="26" t="s">
        <v>365</v>
      </c>
      <c r="B14" s="26" t="s">
        <v>5</v>
      </c>
      <c r="C14" s="26" t="s">
        <v>5</v>
      </c>
      <c r="D14" s="26" t="s">
        <v>5</v>
      </c>
      <c r="E14" s="26" t="s">
        <v>5</v>
      </c>
      <c r="F14" s="26" t="s">
        <v>5</v>
      </c>
      <c r="G14" s="26" t="s">
        <v>5</v>
      </c>
      <c r="H14" s="26" t="s">
        <v>5</v>
      </c>
      <c r="I14" s="26" t="s">
        <v>5</v>
      </c>
      <c r="J14" s="26" t="s">
        <v>5</v>
      </c>
    </row>
    <row r="15" ht="15.45" customHeight="1" spans="1:10">
      <c r="A15" s="26" t="s">
        <v>5</v>
      </c>
      <c r="B15" s="26" t="s">
        <v>5</v>
      </c>
      <c r="C15" s="26" t="s">
        <v>5</v>
      </c>
      <c r="D15" s="26" t="s">
        <v>5</v>
      </c>
      <c r="E15" s="26" t="s">
        <v>5</v>
      </c>
      <c r="F15" s="26" t="s">
        <v>5</v>
      </c>
      <c r="G15" s="26" t="s">
        <v>5</v>
      </c>
      <c r="H15" s="26" t="s">
        <v>5</v>
      </c>
      <c r="I15" s="26" t="s">
        <v>5</v>
      </c>
      <c r="J15" s="26" t="s">
        <v>5</v>
      </c>
    </row>
    <row r="17" spans="6:6">
      <c r="F17" s="28"/>
    </row>
  </sheetData>
  <mergeCells count="17">
    <mergeCell ref="A1:J1"/>
    <mergeCell ref="A4:D4"/>
    <mergeCell ref="G4:I4"/>
    <mergeCell ref="A5:C5"/>
    <mergeCell ref="A6:D6"/>
    <mergeCell ref="A7:D7"/>
    <mergeCell ref="A8:C8"/>
    <mergeCell ref="A9:C9"/>
    <mergeCell ref="A10:C10"/>
    <mergeCell ref="A11:C11"/>
    <mergeCell ref="A12:C12"/>
    <mergeCell ref="A13:C13"/>
    <mergeCell ref="A14:J14"/>
    <mergeCell ref="B15:J15"/>
    <mergeCell ref="E4:E5"/>
    <mergeCell ref="F4:F5"/>
    <mergeCell ref="J4:J5"/>
  </mergeCells>
  <pageMargins left="0.75" right="0.75" top="1" bottom="1" header="0.5" footer="0.5"/>
  <pageSetup paperSize="9" orientation="portrait"/>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3" sqref="A3"/>
    </sheetView>
  </sheetViews>
  <sheetFormatPr defaultColWidth="8.88571428571429" defaultRowHeight="12.75" outlineLevelCol="6"/>
  <cols>
    <col min="1" max="1" width="4.56190476190476" customWidth="1"/>
    <col min="2" max="3" width="4.1047619047619" customWidth="1"/>
    <col min="4" max="4" width="35.8857142857143" customWidth="1"/>
    <col min="5" max="5" width="16" customWidth="1"/>
    <col min="6" max="7" width="17.1047619047619" customWidth="1"/>
    <col min="8" max="8" width="9.77142857142857" customWidth="1"/>
  </cols>
  <sheetData>
    <row r="1" ht="19.5" spans="1:5">
      <c r="A1" s="1" t="s">
        <v>366</v>
      </c>
      <c r="E1" s="1" t="s">
        <v>366</v>
      </c>
    </row>
    <row r="2" spans="7:7">
      <c r="G2" s="14" t="s">
        <v>367</v>
      </c>
    </row>
    <row r="3" spans="1:7">
      <c r="A3" s="2" t="s">
        <v>2</v>
      </c>
      <c r="G3" s="14" t="s">
        <v>3</v>
      </c>
    </row>
    <row r="4" ht="20.7" customHeight="1" spans="1:7">
      <c r="A4" s="15" t="s">
        <v>7</v>
      </c>
      <c r="B4" s="16" t="s">
        <v>5</v>
      </c>
      <c r="C4" s="16" t="s">
        <v>5</v>
      </c>
      <c r="D4" s="16" t="s">
        <v>119</v>
      </c>
      <c r="E4" s="16" t="s">
        <v>178</v>
      </c>
      <c r="F4" s="16" t="s">
        <v>5</v>
      </c>
      <c r="G4" s="16" t="s">
        <v>5</v>
      </c>
    </row>
    <row r="5" ht="15.45" customHeight="1" spans="1:7">
      <c r="A5" s="5" t="s">
        <v>126</v>
      </c>
      <c r="B5" s="6" t="s">
        <v>5</v>
      </c>
      <c r="C5" s="6" t="s">
        <v>5</v>
      </c>
      <c r="D5" s="6" t="s">
        <v>119</v>
      </c>
      <c r="E5" s="6" t="s">
        <v>130</v>
      </c>
      <c r="F5" s="6" t="s">
        <v>149</v>
      </c>
      <c r="G5" s="6" t="s">
        <v>150</v>
      </c>
    </row>
    <row r="6" ht="15.45" customHeight="1" spans="1:7">
      <c r="A6" s="5" t="s">
        <v>5</v>
      </c>
      <c r="B6" s="6" t="s">
        <v>5</v>
      </c>
      <c r="C6" s="6" t="s">
        <v>5</v>
      </c>
      <c r="D6" s="6" t="s">
        <v>5</v>
      </c>
      <c r="E6" s="6" t="s">
        <v>5</v>
      </c>
      <c r="F6" s="6" t="s">
        <v>5</v>
      </c>
      <c r="G6" s="6" t="s">
        <v>5</v>
      </c>
    </row>
    <row r="7" ht="30.75" customHeight="1" spans="1:7">
      <c r="A7" s="5" t="s">
        <v>5</v>
      </c>
      <c r="B7" s="6" t="s">
        <v>5</v>
      </c>
      <c r="C7" s="6" t="s">
        <v>5</v>
      </c>
      <c r="D7" s="6" t="s">
        <v>119</v>
      </c>
      <c r="E7" s="6" t="s">
        <v>5</v>
      </c>
      <c r="F7" s="6" t="s">
        <v>5</v>
      </c>
      <c r="G7" s="6" t="s">
        <v>5</v>
      </c>
    </row>
    <row r="8" ht="15.45" customHeight="1" spans="1:7">
      <c r="A8" s="17" t="s">
        <v>10</v>
      </c>
      <c r="B8" s="18" t="s">
        <v>128</v>
      </c>
      <c r="C8" s="18" t="s">
        <v>129</v>
      </c>
      <c r="D8" s="18" t="s">
        <v>10</v>
      </c>
      <c r="E8" s="7" t="s">
        <v>20</v>
      </c>
      <c r="F8" s="19" t="s">
        <v>5</v>
      </c>
      <c r="G8" s="19" t="s">
        <v>5</v>
      </c>
    </row>
    <row r="9" ht="15.45" customHeight="1" spans="1:7">
      <c r="A9" s="5" t="s">
        <v>130</v>
      </c>
      <c r="B9" s="6" t="s">
        <v>5</v>
      </c>
      <c r="C9" s="6" t="s">
        <v>5</v>
      </c>
      <c r="D9" s="6" t="s">
        <v>130</v>
      </c>
      <c r="E9" s="20">
        <v>0</v>
      </c>
      <c r="F9" s="21" t="s">
        <v>5</v>
      </c>
      <c r="G9" s="21" t="s">
        <v>5</v>
      </c>
    </row>
    <row r="10" ht="15.45" customHeight="1" spans="1:7">
      <c r="A10" s="22" t="s">
        <v>5</v>
      </c>
      <c r="B10" s="23" t="s">
        <v>5</v>
      </c>
      <c r="C10" s="23" t="s">
        <v>5</v>
      </c>
      <c r="D10" s="23" t="s">
        <v>5</v>
      </c>
      <c r="E10" s="24" t="s">
        <v>5</v>
      </c>
      <c r="F10" s="25" t="s">
        <v>5</v>
      </c>
      <c r="G10" s="25" t="s">
        <v>5</v>
      </c>
    </row>
    <row r="11" ht="15.45" customHeight="1" spans="1:7">
      <c r="A11" s="22" t="s">
        <v>5</v>
      </c>
      <c r="B11" s="23" t="s">
        <v>5</v>
      </c>
      <c r="C11" s="23" t="s">
        <v>5</v>
      </c>
      <c r="D11" s="23" t="s">
        <v>5</v>
      </c>
      <c r="E11" s="24" t="s">
        <v>5</v>
      </c>
      <c r="F11" s="25" t="s">
        <v>5</v>
      </c>
      <c r="G11" s="25" t="s">
        <v>5</v>
      </c>
    </row>
    <row r="12" ht="15.45" customHeight="1" spans="1:7">
      <c r="A12" s="22" t="s">
        <v>5</v>
      </c>
      <c r="B12" s="23" t="s">
        <v>5</v>
      </c>
      <c r="C12" s="23" t="s">
        <v>5</v>
      </c>
      <c r="D12" s="23" t="s">
        <v>5</v>
      </c>
      <c r="E12" s="24" t="s">
        <v>5</v>
      </c>
      <c r="F12" s="25" t="s">
        <v>5</v>
      </c>
      <c r="G12" s="25" t="s">
        <v>5</v>
      </c>
    </row>
    <row r="13" ht="15.45" customHeight="1" spans="1:7">
      <c r="A13" s="22" t="s">
        <v>5</v>
      </c>
      <c r="B13" s="23" t="s">
        <v>5</v>
      </c>
      <c r="C13" s="23" t="s">
        <v>5</v>
      </c>
      <c r="D13" s="23" t="s">
        <v>5</v>
      </c>
      <c r="E13" s="24" t="s">
        <v>5</v>
      </c>
      <c r="F13" s="25" t="s">
        <v>5</v>
      </c>
      <c r="G13" s="25" t="s">
        <v>5</v>
      </c>
    </row>
    <row r="14" ht="15.45" customHeight="1" spans="1:7">
      <c r="A14" s="22" t="s">
        <v>5</v>
      </c>
      <c r="B14" s="23" t="s">
        <v>5</v>
      </c>
      <c r="C14" s="23" t="s">
        <v>5</v>
      </c>
      <c r="D14" s="23" t="s">
        <v>5</v>
      </c>
      <c r="E14" s="24" t="s">
        <v>5</v>
      </c>
      <c r="F14" s="25" t="s">
        <v>5</v>
      </c>
      <c r="G14" s="25" t="s">
        <v>5</v>
      </c>
    </row>
    <row r="15" ht="15.45" customHeight="1" spans="1:7">
      <c r="A15" s="22" t="s">
        <v>5</v>
      </c>
      <c r="B15" s="23" t="s">
        <v>5</v>
      </c>
      <c r="C15" s="23" t="s">
        <v>5</v>
      </c>
      <c r="D15" s="23" t="s">
        <v>5</v>
      </c>
      <c r="E15" s="24" t="s">
        <v>5</v>
      </c>
      <c r="F15" s="25" t="s">
        <v>5</v>
      </c>
      <c r="G15" s="25" t="s">
        <v>5</v>
      </c>
    </row>
    <row r="16" ht="15.45" customHeight="1" spans="1:7">
      <c r="A16" s="26" t="s">
        <v>368</v>
      </c>
      <c r="B16" s="26" t="s">
        <v>5</v>
      </c>
      <c r="C16" s="26" t="s">
        <v>5</v>
      </c>
      <c r="D16" s="26" t="s">
        <v>5</v>
      </c>
      <c r="E16" s="26" t="s">
        <v>5</v>
      </c>
      <c r="F16" s="27" t="s">
        <v>5</v>
      </c>
      <c r="G16" s="27" t="s">
        <v>5</v>
      </c>
    </row>
    <row r="17" ht="15.45" customHeight="1" spans="1:7">
      <c r="A17" s="26" t="s">
        <v>5</v>
      </c>
      <c r="B17" s="26" t="s">
        <v>5</v>
      </c>
      <c r="C17" s="26" t="s">
        <v>5</v>
      </c>
      <c r="D17" s="26" t="s">
        <v>5</v>
      </c>
      <c r="E17" s="26" t="s">
        <v>5</v>
      </c>
      <c r="F17" s="27" t="s">
        <v>5</v>
      </c>
      <c r="G17" s="27" t="s">
        <v>5</v>
      </c>
    </row>
    <row r="18" ht="15.45" customHeight="1" spans="1:7">
      <c r="A18" s="27" t="s">
        <v>5</v>
      </c>
      <c r="B18" s="27" t="s">
        <v>5</v>
      </c>
      <c r="C18" s="27" t="s">
        <v>5</v>
      </c>
      <c r="D18" s="27" t="s">
        <v>5</v>
      </c>
      <c r="E18" s="27" t="s">
        <v>5</v>
      </c>
      <c r="F18" s="27" t="s">
        <v>5</v>
      </c>
      <c r="G18" s="27" t="s">
        <v>5</v>
      </c>
    </row>
    <row r="20" spans="5:5">
      <c r="E20" s="28" t="s">
        <v>369</v>
      </c>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B18:G18"/>
    <mergeCell ref="D5:D7"/>
    <mergeCell ref="E5:E7"/>
    <mergeCell ref="F5:F7"/>
    <mergeCell ref="G5:G7"/>
    <mergeCell ref="A5:C7"/>
  </mergeCells>
  <pageMargins left="0.75" right="0.75" top="1" bottom="1" header="0.5" footer="0.5"/>
  <pageSetup paperSize="9"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selection activeCell="D29" sqref="D29"/>
    </sheetView>
  </sheetViews>
  <sheetFormatPr defaultColWidth="8.88571428571429" defaultRowHeight="12.75"/>
  <cols>
    <col min="1" max="1" width="10.5619047619048" customWidth="1"/>
    <col min="2" max="2" width="12" customWidth="1"/>
    <col min="3" max="3" width="11" customWidth="1"/>
    <col min="4" max="4" width="11.1047619047619" customWidth="1"/>
    <col min="5" max="5" width="12.6666666666667" customWidth="1"/>
    <col min="6" max="6" width="10.5619047619048" customWidth="1"/>
    <col min="7" max="7" width="10.4380952380952" customWidth="1"/>
    <col min="8" max="8" width="12" customWidth="1"/>
    <col min="9" max="10" width="11.6666666666667" customWidth="1"/>
    <col min="11" max="11" width="11.4380952380952" customWidth="1"/>
    <col min="12" max="12" width="10.5619047619048" customWidth="1"/>
    <col min="13" max="13" width="9.77142857142857" customWidth="1"/>
  </cols>
  <sheetData>
    <row r="1" ht="19.5" spans="1:7">
      <c r="A1" s="1" t="s">
        <v>370</v>
      </c>
      <c r="G1" s="1" t="s">
        <v>370</v>
      </c>
    </row>
    <row r="2" spans="12:12">
      <c r="L2" s="14" t="s">
        <v>371</v>
      </c>
    </row>
    <row r="3" spans="1:12">
      <c r="A3" s="2" t="s">
        <v>2</v>
      </c>
      <c r="L3" s="14" t="s">
        <v>3</v>
      </c>
    </row>
    <row r="4" ht="22.35" customHeight="1" spans="1:12">
      <c r="A4" s="3" t="s">
        <v>372</v>
      </c>
      <c r="B4" s="4" t="s">
        <v>5</v>
      </c>
      <c r="C4" s="4" t="s">
        <v>5</v>
      </c>
      <c r="D4" s="4" t="s">
        <v>190</v>
      </c>
      <c r="E4" s="4" t="s">
        <v>5</v>
      </c>
      <c r="F4" s="4" t="s">
        <v>5</v>
      </c>
      <c r="G4" s="4" t="s">
        <v>192</v>
      </c>
      <c r="H4" s="4" t="s">
        <v>5</v>
      </c>
      <c r="I4" s="4" t="s">
        <v>5</v>
      </c>
      <c r="J4" s="4" t="s">
        <v>5</v>
      </c>
      <c r="K4" s="4" t="s">
        <v>5</v>
      </c>
      <c r="L4" s="4" t="s">
        <v>5</v>
      </c>
    </row>
    <row r="5" ht="27.75" customHeight="1" spans="1:12">
      <c r="A5" s="5" t="s">
        <v>130</v>
      </c>
      <c r="B5" s="6" t="s">
        <v>373</v>
      </c>
      <c r="C5" s="6" t="s">
        <v>374</v>
      </c>
      <c r="D5" s="6" t="s">
        <v>191</v>
      </c>
      <c r="E5" s="6" t="s">
        <v>119</v>
      </c>
      <c r="F5" s="6" t="s">
        <v>375</v>
      </c>
      <c r="G5" s="6" t="s">
        <v>130</v>
      </c>
      <c r="H5" s="6" t="s">
        <v>373</v>
      </c>
      <c r="I5" s="6" t="s">
        <v>374</v>
      </c>
      <c r="J5" s="6" t="s">
        <v>5</v>
      </c>
      <c r="K5" s="6" t="s">
        <v>5</v>
      </c>
      <c r="L5" s="6" t="s">
        <v>375</v>
      </c>
    </row>
    <row r="6" ht="31.5" customHeight="1" spans="1:12">
      <c r="A6" s="5" t="s">
        <v>193</v>
      </c>
      <c r="B6" s="6" t="s">
        <v>194</v>
      </c>
      <c r="C6" s="7" t="s">
        <v>127</v>
      </c>
      <c r="D6" s="6" t="s">
        <v>376</v>
      </c>
      <c r="E6" s="6" t="s">
        <v>377</v>
      </c>
      <c r="F6" s="6" t="s">
        <v>5</v>
      </c>
      <c r="G6" s="6" t="s">
        <v>5</v>
      </c>
      <c r="H6" s="6" t="s">
        <v>5</v>
      </c>
      <c r="I6" s="6" t="s">
        <v>127</v>
      </c>
      <c r="J6" s="6" t="s">
        <v>376</v>
      </c>
      <c r="K6" s="6" t="s">
        <v>377</v>
      </c>
      <c r="L6" s="6" t="s">
        <v>5</v>
      </c>
    </row>
    <row r="7" ht="15.45"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f>F8</f>
        <v>8.93</v>
      </c>
      <c r="B8" s="10"/>
      <c r="C8" s="10"/>
      <c r="D8" s="10"/>
      <c r="E8" s="10"/>
      <c r="F8" s="10">
        <f>0.3+2.91+2.99+1.53+1.2</f>
        <v>8.93</v>
      </c>
      <c r="G8" s="10">
        <f>L8</f>
        <v>13.9</v>
      </c>
      <c r="H8" s="10"/>
      <c r="I8" s="10"/>
      <c r="J8" s="10"/>
      <c r="K8" s="10"/>
      <c r="L8" s="10">
        <f>7.27+2.91+0.99+1.53+1.2</f>
        <v>13.9</v>
      </c>
    </row>
    <row r="9" ht="28.5" customHeight="1" spans="1:12">
      <c r="A9" s="11" t="s">
        <v>378</v>
      </c>
      <c r="B9" s="11" t="s">
        <v>5</v>
      </c>
      <c r="C9" s="11" t="s">
        <v>5</v>
      </c>
      <c r="D9" s="11" t="s">
        <v>5</v>
      </c>
      <c r="E9" s="11" t="s">
        <v>5</v>
      </c>
      <c r="F9" s="11" t="s">
        <v>5</v>
      </c>
      <c r="G9" s="11" t="s">
        <v>5</v>
      </c>
      <c r="H9" s="11" t="s">
        <v>5</v>
      </c>
      <c r="I9" s="12" t="s">
        <v>5</v>
      </c>
      <c r="J9" s="12" t="s">
        <v>5</v>
      </c>
      <c r="K9" s="12" t="s">
        <v>5</v>
      </c>
      <c r="L9" s="11" t="s">
        <v>5</v>
      </c>
    </row>
    <row r="10" ht="20.7" customHeight="1" spans="1:12">
      <c r="A10" s="12" t="s">
        <v>5</v>
      </c>
      <c r="B10" s="12" t="s">
        <v>5</v>
      </c>
      <c r="C10" s="12" t="s">
        <v>5</v>
      </c>
      <c r="D10" s="12" t="s">
        <v>5</v>
      </c>
      <c r="E10" s="12" t="s">
        <v>5</v>
      </c>
      <c r="F10" s="12" t="s">
        <v>5</v>
      </c>
      <c r="G10" s="12" t="s">
        <v>5</v>
      </c>
      <c r="H10" s="12" t="s">
        <v>5</v>
      </c>
      <c r="I10" s="12" t="s">
        <v>5</v>
      </c>
      <c r="J10" s="12" t="s">
        <v>5</v>
      </c>
      <c r="K10" s="12" t="s">
        <v>5</v>
      </c>
      <c r="L10" s="12" t="s">
        <v>5</v>
      </c>
    </row>
    <row r="12" spans="7:7">
      <c r="G12" s="13" t="s">
        <v>379</v>
      </c>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5" right="0.75" top="1" bottom="1" header="0.5" footer="0.5"/>
  <pageSetup paperSize="9" scale="85"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猫猫大侠</cp:lastModifiedBy>
  <dcterms:created xsi:type="dcterms:W3CDTF">2023-09-24T16:45:00Z</dcterms:created>
  <cp:lastPrinted>2025-09-18T16:05:00Z</cp:lastPrinted>
  <dcterms:modified xsi:type="dcterms:W3CDTF">2025-09-26T01:10:54Z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706598C660B345D7893CDF2C0BEAD60E_13</vt:lpwstr>
  </property>
  <property fmtid="{D5CDD505-2E9C-101B-9397-08002B2CF9AE}" pid="3" name="KSOProductBuildVer">
    <vt:lpwstr>2052-12.1.0.22529</vt:lpwstr>
  </property>
</Properties>
</file>