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921"/>
  </bookViews>
  <sheets>
    <sheet name="目录" sheetId="108" r:id="rId1"/>
    <sheet name="一般公共预算收支总表" sheetId="126" r:id="rId2"/>
    <sheet name="一般公共预算收入表" sheetId="127" r:id="rId3"/>
    <sheet name="一般公共预算支出表" sheetId="128" r:id="rId4"/>
    <sheet name="一般公共预算本级支出表" sheetId="107" r:id="rId5"/>
    <sheet name="一般公共预算本级基本支出表" sheetId="89" r:id="rId6"/>
    <sheet name="一般公共预算税收返还和转移支付表" sheetId="114" r:id="rId7"/>
    <sheet name="专项转移支付分地区分项目表" sheetId="129" r:id="rId8"/>
    <sheet name="政府一般债务限额表和余额表" sheetId="105" r:id="rId9"/>
    <sheet name="政府性基金收入表" sheetId="110" r:id="rId10"/>
    <sheet name="政府性基金支出表" sheetId="98" r:id="rId11"/>
    <sheet name="政府性基金本级收入表" sheetId="120" r:id="rId12"/>
    <sheet name="政府性基金本级支出表" sheetId="121" r:id="rId13"/>
    <sheet name="政府性基金转移支付表" sheetId="99" r:id="rId14"/>
    <sheet name="政府专项债务限额和余额表" sheetId="112" r:id="rId15"/>
    <sheet name="国有资本经营收入表" sheetId="97" r:id="rId16"/>
    <sheet name="国有资本经营支出表" sheetId="91" r:id="rId17"/>
    <sheet name="国有资本经营本级收入表" sheetId="122" r:id="rId18"/>
    <sheet name="国有资本经营本级支出表" sheetId="123" r:id="rId19"/>
    <sheet name="国有资本经营预算转移支付表" sheetId="124" r:id="rId20"/>
    <sheet name="社会保险基收入 " sheetId="111" r:id="rId21"/>
    <sheet name="社会保险基金支出表 " sheetId="92" r:id="rId22"/>
    <sheet name="三公经费" sheetId="94" r:id="rId23"/>
    <sheet name="地方债务情况-2025年债务限额及余额" sheetId="116" r:id="rId24"/>
    <sheet name="地方债务情况-2025年发行及还本付息" sheetId="117" r:id="rId25"/>
    <sheet name="地方债务情况-2026年还本付息预算" sheetId="118" r:id="rId26"/>
    <sheet name="地方债务情况-2026年债务限额" sheetId="119" r:id="rId27"/>
  </sheets>
  <externalReferences>
    <externalReference r:id="rId28"/>
  </externalReferences>
  <definedNames>
    <definedName name="_xlnm._FilterDatabase" localSheetId="3" hidden="1">一般公共预算支出表!$A$5:$C$1323</definedName>
    <definedName name="_xlnm._FilterDatabase" localSheetId="4" hidden="1">一般公共预算本级支出表!$A$5:$C$1323</definedName>
    <definedName name="_xlnm._FilterDatabase" localSheetId="7" hidden="1">专项转移支付分地区分项目表!$A$6:$N$22</definedName>
    <definedName name="_a999923423">#REF!</definedName>
    <definedName name="_a9999323">#REF!</definedName>
    <definedName name="_a999942323">#REF!</definedName>
    <definedName name="_a9999548">#REF!</definedName>
    <definedName name="_a9999555">#REF!</definedName>
    <definedName name="_a99996544">#REF!</definedName>
    <definedName name="_a99999">#REF!</definedName>
    <definedName name="_a999991">#REF!</definedName>
    <definedName name="_a999991145">#REF!</definedName>
    <definedName name="_a99999222">#REF!</definedName>
    <definedName name="_a99999234234">#REF!</definedName>
    <definedName name="_a999995">#REF!</definedName>
    <definedName name="_a999996">#REF!</definedName>
    <definedName name="_a999999999">#REF!</definedName>
    <definedName name="_Order1" hidden="1">255</definedName>
    <definedName name="_Order2" hidden="1">255</definedName>
    <definedName name="Database" hidden="1">#REF!</definedName>
    <definedName name="g">#N/A</definedName>
    <definedName name="_xlnm.Print_Area" localSheetId="21">'社会保险基金支出表 '!$A$2:$I$4</definedName>
    <definedName name="_xlnm.Print_Titles" localSheetId="21">'社会保险基金支出表 '!$2:$3</definedName>
    <definedName name="wrn.月报打印." hidden="1">{#N/A,#N/A,FALSE,"p9";#N/A,#N/A,FALSE,"p1";#N/A,#N/A,FALSE,"p2";#N/A,#N/A,FALSE,"p3";#N/A,#N/A,FALSE,"p4";#N/A,#N/A,FALSE,"p5";#N/A,#N/A,FALSE,"p6";#N/A,#N/A,FALSE,"p7";#N/A,#N/A,FALSE,"p8"}</definedName>
    <definedName name="地区名称">#REF!</definedName>
    <definedName name="地区名称1">#REF!</definedName>
    <definedName name="地区名称10">#REF!</definedName>
    <definedName name="地区名称2">#REF!</definedName>
    <definedName name="地区名称3">#REF!</definedName>
    <definedName name="地区名称32">#REF!</definedName>
    <definedName name="地区名称432">#REF!</definedName>
    <definedName name="地区名称444">#REF!</definedName>
    <definedName name="地区名称45234">#REF!</definedName>
    <definedName name="地区名称5">#REF!</definedName>
    <definedName name="地区名称55">#REF!</definedName>
    <definedName name="地区名称6">#REF!</definedName>
    <definedName name="地区名称7">#REF!</definedName>
    <definedName name="地区名称874">#REF!</definedName>
    <definedName name="地区名称9">#REF!</definedName>
    <definedName name="地区明确222">#REF!</definedName>
    <definedName name="基金"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 name="_xlnm.Print_Area" localSheetId="23">'地方债务情况-2025年债务限额及余额'!$A$1:$G$10</definedName>
    <definedName name="_a9996">#REF!</definedName>
    <definedName name="_123">#REF!</definedName>
    <definedName name="_456">#REF!</definedName>
    <definedName name="_45678">#REF!</definedName>
    <definedName name="_123" localSheetId="1">#REF!</definedName>
    <definedName name="_456" localSheetId="1">#REF!</definedName>
    <definedName name="_45678" localSheetId="1">#REF!</definedName>
    <definedName name="_a9996" localSheetId="1">#REF!</definedName>
    <definedName name="_a999923423" localSheetId="1">#REF!</definedName>
    <definedName name="_a9999323" localSheetId="1">#REF!</definedName>
    <definedName name="_a999942323" localSheetId="1">#REF!</definedName>
    <definedName name="_a9999548" localSheetId="1">#REF!</definedName>
    <definedName name="_a9999555" localSheetId="1">#REF!</definedName>
    <definedName name="_a99996544" localSheetId="1">#REF!</definedName>
    <definedName name="_a99999" localSheetId="1">#REF!</definedName>
    <definedName name="_a999991" localSheetId="1">#REF!</definedName>
    <definedName name="_a999991145" localSheetId="1">#REF!</definedName>
    <definedName name="_a99999222" localSheetId="1">#REF!</definedName>
    <definedName name="_a99999234234" localSheetId="1">#REF!</definedName>
    <definedName name="_a999995" localSheetId="1">#REF!</definedName>
    <definedName name="_a999996" localSheetId="1">#REF!</definedName>
    <definedName name="_a999999999" localSheetId="1">#REF!</definedName>
    <definedName name="_xlnm._FilterDatabase" localSheetId="1" hidden="1">一般公共预算收支总表!$A$5:$G$20</definedName>
    <definedName name="Database" localSheetId="1" hidden="1">#REF!</definedName>
    <definedName name="_xlnm.Print_Area" localSheetId="1">一般公共预算收支总表!$A$1:$H$18</definedName>
    <definedName name="_xlnm.Print_Titles" localSheetId="1">一般公共预算收支总表!$1:$5</definedName>
    <definedName name="地区名称" localSheetId="1">#REF!</definedName>
    <definedName name="地区名称1" localSheetId="1">#REF!</definedName>
    <definedName name="地区名称10" localSheetId="1">#REF!</definedName>
    <definedName name="地区名称2" localSheetId="1">#REF!</definedName>
    <definedName name="地区名称3" localSheetId="1">#REF!</definedName>
    <definedName name="地区名称32" localSheetId="1">#REF!</definedName>
    <definedName name="地区名称432" localSheetId="1">#REF!</definedName>
    <definedName name="地区名称444" localSheetId="1">#REF!</definedName>
    <definedName name="地区名称45234" localSheetId="1">#REF!</definedName>
    <definedName name="地区名称5" localSheetId="1">#REF!</definedName>
    <definedName name="地区名称55" localSheetId="1">#REF!</definedName>
    <definedName name="地区名称6" localSheetId="1">#REF!</definedName>
    <definedName name="地区名称7" localSheetId="1">#REF!</definedName>
    <definedName name="地区名称874" localSheetId="1">#REF!</definedName>
    <definedName name="地区名称9" localSheetId="1">#REF!</definedName>
    <definedName name="地区明确222" localSheetId="1">#REF!</definedName>
    <definedName name="_123" localSheetId="2">#REF!</definedName>
    <definedName name="_456" localSheetId="2">#REF!</definedName>
    <definedName name="_45678" localSheetId="2">#REF!</definedName>
    <definedName name="_a9996" localSheetId="2">#REF!</definedName>
    <definedName name="_a999923423" localSheetId="2">#REF!</definedName>
    <definedName name="_a9999323" localSheetId="2">#REF!</definedName>
    <definedName name="_a999942323" localSheetId="2">#REF!</definedName>
    <definedName name="_a9999548" localSheetId="2">#REF!</definedName>
    <definedName name="_a9999555" localSheetId="2">#REF!</definedName>
    <definedName name="_a99996544" localSheetId="2">#REF!</definedName>
    <definedName name="_a99999" localSheetId="2">#REF!</definedName>
    <definedName name="_a999991" localSheetId="2">#REF!</definedName>
    <definedName name="_a999991145" localSheetId="2">#REF!</definedName>
    <definedName name="_a99999222" localSheetId="2">#REF!</definedName>
    <definedName name="_a99999234234" localSheetId="2">#REF!</definedName>
    <definedName name="_a999995" localSheetId="2">#REF!</definedName>
    <definedName name="_a999996" localSheetId="2">#REF!</definedName>
    <definedName name="_a999999999" localSheetId="2">#REF!</definedName>
    <definedName name="_xlnm._FilterDatabase" localSheetId="2" hidden="1">一般公共预算收入表!$A$4:$E$49</definedName>
    <definedName name="Database" localSheetId="2" hidden="1">#REF!</definedName>
    <definedName name="_xlnm.Print_Area" localSheetId="2">一般公共预算收入表!$A$1:$E$45</definedName>
    <definedName name="_xlnm.Print_Titles" localSheetId="2">一般公共预算收入表!$1:$4</definedName>
    <definedName name="地区名称" localSheetId="2">#REF!</definedName>
    <definedName name="地区名称1" localSheetId="2">#REF!</definedName>
    <definedName name="地区名称10" localSheetId="2">#REF!</definedName>
    <definedName name="地区名称2" localSheetId="2">#REF!</definedName>
    <definedName name="地区名称3" localSheetId="2">#REF!</definedName>
    <definedName name="地区名称32" localSheetId="2">#REF!</definedName>
    <definedName name="地区名称432" localSheetId="2">#REF!</definedName>
    <definedName name="地区名称444" localSheetId="2">#REF!</definedName>
    <definedName name="地区名称45234" localSheetId="2">#REF!</definedName>
    <definedName name="地区名称5" localSheetId="2">#REF!</definedName>
    <definedName name="地区名称55" localSheetId="2">#REF!</definedName>
    <definedName name="地区名称6" localSheetId="2">#REF!</definedName>
    <definedName name="地区名称7" localSheetId="2">#REF!</definedName>
    <definedName name="地区名称874" localSheetId="2">#REF!</definedName>
    <definedName name="地区名称9" localSheetId="2">#REF!</definedName>
    <definedName name="地区明确222" localSheetId="2">#REF!</definedName>
    <definedName name="_123" localSheetId="3">#REF!</definedName>
    <definedName name="_456" localSheetId="3">#REF!</definedName>
    <definedName name="_45678" localSheetId="3">#REF!</definedName>
    <definedName name="_a9996" localSheetId="3">#REF!</definedName>
    <definedName name="_a999923423" localSheetId="3">#REF!</definedName>
    <definedName name="_a9999323" localSheetId="3">#REF!</definedName>
    <definedName name="_a999942323" localSheetId="3">#REF!</definedName>
    <definedName name="_a9999548" localSheetId="3">#REF!</definedName>
    <definedName name="_a9999555" localSheetId="3">#REF!</definedName>
    <definedName name="_a99996544" localSheetId="3">#REF!</definedName>
    <definedName name="_a99999" localSheetId="3">#REF!</definedName>
    <definedName name="_a999991" localSheetId="3">#REF!</definedName>
    <definedName name="_a999991145" localSheetId="3">#REF!</definedName>
    <definedName name="_a99999222" localSheetId="3">#REF!</definedName>
    <definedName name="_a99999234234" localSheetId="3">#REF!</definedName>
    <definedName name="_a999995" localSheetId="3">#REF!</definedName>
    <definedName name="_a999996" localSheetId="3">#REF!</definedName>
    <definedName name="_a999999999" localSheetId="3">#REF!</definedName>
    <definedName name="Database" localSheetId="3" hidden="1">#REF!</definedName>
    <definedName name="_xlnm.Print_Titles" localSheetId="3">一般公共预算支出表!$1:$4</definedName>
    <definedName name="地区名称" localSheetId="3">#REF!</definedName>
    <definedName name="地区名称1" localSheetId="3">#REF!</definedName>
    <definedName name="地区名称10" localSheetId="3">#REF!</definedName>
    <definedName name="地区名称2" localSheetId="3">#REF!</definedName>
    <definedName name="地区名称3" localSheetId="3">#REF!</definedName>
    <definedName name="地区名称32" localSheetId="3">#REF!</definedName>
    <definedName name="地区名称432" localSheetId="3">#REF!</definedName>
    <definedName name="地区名称444" localSheetId="3">#REF!</definedName>
    <definedName name="地区名称45234" localSheetId="3">#REF!</definedName>
    <definedName name="地区名称5" localSheetId="3">#REF!</definedName>
    <definedName name="地区名称55" localSheetId="3">#REF!</definedName>
    <definedName name="地区名称6" localSheetId="3">#REF!</definedName>
    <definedName name="地区名称7" localSheetId="3">#REF!</definedName>
    <definedName name="地区名称874" localSheetId="3">#REF!</definedName>
    <definedName name="地区名称9" localSheetId="3">#REF!</definedName>
    <definedName name="地区明确222" localSheetId="3">#REF!</definedName>
    <definedName name="_xlnm.Print_Area" localSheetId="3">一般公共预算支出表!$A$1:$C$1323</definedName>
    <definedName name="_123" localSheetId="7">#REF!</definedName>
    <definedName name="_456" localSheetId="7">#REF!</definedName>
    <definedName name="_45678" localSheetId="7">#REF!</definedName>
    <definedName name="_a9996" localSheetId="7">#REF!</definedName>
    <definedName name="_a999923423" localSheetId="7">#REF!</definedName>
    <definedName name="_a9999323" localSheetId="7">#REF!</definedName>
    <definedName name="_a999942323" localSheetId="7">#REF!</definedName>
    <definedName name="_a9999548" localSheetId="7">#REF!</definedName>
    <definedName name="_a9999555" localSheetId="7">#REF!</definedName>
    <definedName name="_a99996544" localSheetId="7">#REF!</definedName>
    <definedName name="_a99999" localSheetId="7">#REF!</definedName>
    <definedName name="_a999991" localSheetId="7">#REF!</definedName>
    <definedName name="_a999991145" localSheetId="7">#REF!</definedName>
    <definedName name="_a99999222" localSheetId="7">#REF!</definedName>
    <definedName name="_a99999234234" localSheetId="7">#REF!</definedName>
    <definedName name="_a999995" localSheetId="7">#REF!</definedName>
    <definedName name="_a999996" localSheetId="7">#REF!</definedName>
    <definedName name="_a999999999" localSheetId="7">#REF!</definedName>
    <definedName name="Database" localSheetId="7" hidden="1">#REF!</definedName>
    <definedName name="_xlnm.Print_Area" localSheetId="7">专项转移支付分地区分项目表!$A$1:$N$22</definedName>
    <definedName name="_xlnm.Print_Titles" localSheetId="7">专项转移支付分地区分项目表!$2:$5</definedName>
    <definedName name="地区名称" localSheetId="7">#REF!</definedName>
    <definedName name="地区名称1" localSheetId="7">#REF!</definedName>
    <definedName name="地区名称10" localSheetId="7">#REF!</definedName>
    <definedName name="地区名称2" localSheetId="7">#REF!</definedName>
    <definedName name="地区名称3" localSheetId="7">#REF!</definedName>
    <definedName name="地区名称32" localSheetId="7">#REF!</definedName>
    <definedName name="地区名称432" localSheetId="7">#REF!</definedName>
    <definedName name="地区名称444" localSheetId="7">#REF!</definedName>
    <definedName name="地区名称45234" localSheetId="7">#REF!</definedName>
    <definedName name="地区名称5" localSheetId="7">#REF!</definedName>
    <definedName name="地区名称55" localSheetId="7">#REF!</definedName>
    <definedName name="地区名称6" localSheetId="7">#REF!</definedName>
    <definedName name="地区名称7" localSheetId="7">#REF!</definedName>
    <definedName name="地区名称874" localSheetId="7">#REF!</definedName>
    <definedName name="地区名称9" localSheetId="7">#REF!</definedName>
    <definedName name="地区明确222" localSheetId="7">#REF!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<sst xmlns="http://schemas.openxmlformats.org/spreadsheetml/2006/main" count="3335" uniqueCount="1500">
  <si>
    <t>目录</t>
  </si>
  <si>
    <t>序号</t>
  </si>
  <si>
    <t>内容</t>
  </si>
  <si>
    <t>一般公共财政收支预算总表</t>
  </si>
  <si>
    <t>一般公共财政收入预算表</t>
  </si>
  <si>
    <t xml:space="preserve">一般公共财政支出预算表 </t>
  </si>
  <si>
    <t>一般公共预算本级支出预算表</t>
  </si>
  <si>
    <t>一般公共预算本级基本支出预算表</t>
  </si>
  <si>
    <t>一般公共预算税收返还和转移支付表</t>
  </si>
  <si>
    <t>专项转移支付分地区分项目表</t>
  </si>
  <si>
    <t>政府一般债务限额和余额情况表</t>
  </si>
  <si>
    <t>政府性基金收入预算表</t>
  </si>
  <si>
    <t>政府性基金支出预算表</t>
  </si>
  <si>
    <t>政府性基金本级收入预算表</t>
  </si>
  <si>
    <t>政府性基金本级支出预算表</t>
  </si>
  <si>
    <t>政府性基金转移支付表</t>
  </si>
  <si>
    <t>政府专项债务限额和余额情况表</t>
  </si>
  <si>
    <t>国有资本经营收入预算表</t>
  </si>
  <si>
    <t>国有资本经营支出预算表</t>
  </si>
  <si>
    <t>国有资本经营预算转移支付表</t>
  </si>
  <si>
    <t>社会保险基金收入预算表</t>
  </si>
  <si>
    <t>社会保险基金支出预算表</t>
  </si>
  <si>
    <t>“三公”经费预算汇总表</t>
  </si>
  <si>
    <t>2025年度岳阳县地方政府债务限额及余额</t>
  </si>
  <si>
    <t>2025年度岳阳县地方政府债券发行及还本付息额</t>
  </si>
  <si>
    <t>2026年度岳阳县地方政府债券还本付息预算数</t>
  </si>
  <si>
    <t>2026年度岳阳县地方政府债务限额</t>
  </si>
  <si>
    <t>表1</t>
  </si>
  <si>
    <t>岳阳县2026年一般公共预算收支预算总表</t>
  </si>
  <si>
    <t>单位：万元</t>
  </si>
  <si>
    <t>收入</t>
  </si>
  <si>
    <t>支出</t>
  </si>
  <si>
    <t>项目</t>
  </si>
  <si>
    <t>2025年预算数</t>
  </si>
  <si>
    <t>2026年预算数</t>
  </si>
  <si>
    <t>增减</t>
  </si>
  <si>
    <t>一、  地方一般公共预算收入</t>
  </si>
  <si>
    <t>一、一般公共预算支出</t>
  </si>
  <si>
    <t>二、  上级补助收入</t>
  </si>
  <si>
    <t xml:space="preserve">   （一）县本级支出</t>
  </si>
  <si>
    <t xml:space="preserve">    （一）返还性收入</t>
  </si>
  <si>
    <t xml:space="preserve">   （二）乡镇级支出</t>
  </si>
  <si>
    <t xml:space="preserve">    （二）一般性转移支付收入</t>
  </si>
  <si>
    <t xml:space="preserve">   （三）上解支出</t>
  </si>
  <si>
    <t xml:space="preserve">    （三） 专项转移支付收入</t>
  </si>
  <si>
    <t xml:space="preserve">    (四）上级专项转移支付</t>
  </si>
  <si>
    <t>三、  一般债务转贷收入</t>
  </si>
  <si>
    <t>二、地方政府一般债务还本支出</t>
  </si>
  <si>
    <t xml:space="preserve">    1、新增一般债券收入</t>
  </si>
  <si>
    <t>三、年终结余</t>
  </si>
  <si>
    <t xml:space="preserve">    2、再融资一般债券收入</t>
  </si>
  <si>
    <t>四、  调入资金</t>
  </si>
  <si>
    <t xml:space="preserve">    1、政府性基金预算调入</t>
  </si>
  <si>
    <t xml:space="preserve">    2、国有资本经营预算调入</t>
  </si>
  <si>
    <t>五、  上年结余</t>
  </si>
  <si>
    <t>收入合计</t>
  </si>
  <si>
    <t>支出合计</t>
  </si>
  <si>
    <t>表2</t>
  </si>
  <si>
    <t>岳阳县2026年一般公共预算收入预算表</t>
  </si>
  <si>
    <t>2025年预计完成数</t>
  </si>
  <si>
    <t>比上年预计完成数增加</t>
  </si>
  <si>
    <t>比上年预计完成数增长%</t>
  </si>
  <si>
    <t xml:space="preserve">  一般公共预算收入合计</t>
  </si>
  <si>
    <t xml:space="preserve"> 地方一般公共预算收入小计</t>
  </si>
  <si>
    <t xml:space="preserve">       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</si>
  <si>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</si>
  <si>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</si>
  <si>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</si>
  <si>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</si>
  <si>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</si>
  <si>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</si>
  <si>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</si>
  <si>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</si>
  <si>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</si>
  <si>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</si>
  <si>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</si>
  <si>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</si>
  <si>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</si>
  <si>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二、非税收入</t>
  </si>
  <si>
    <t xml:space="preserve">       专项收入</t>
  </si>
  <si>
    <t xml:space="preserve">       其中：教育费附加收入</t>
  </si>
  <si>
    <t xml:space="preserve">            其它专项收入</t>
  </si>
  <si>
    <t xml:space="preserve">       行政事业性收费收入</t>
  </si>
  <si>
    <t xml:space="preserve">       罚没收入</t>
  </si>
  <si>
    <t xml:space="preserve">       国有资源（资产）有偿使用收入</t>
  </si>
  <si>
    <t xml:space="preserve">       捐赠收入</t>
  </si>
  <si>
    <t xml:space="preserve">       其他收入</t>
  </si>
  <si>
    <t xml:space="preserve">   上划省收入</t>
  </si>
  <si>
    <t xml:space="preserve">       其中:增值税12.5%部分</t>
  </si>
  <si>
    <t xml:space="preserve">            企业所得税</t>
  </si>
  <si>
    <t xml:space="preserve">            个人所得税</t>
  </si>
  <si>
    <t xml:space="preserve">            资源税</t>
  </si>
  <si>
    <t xml:space="preserve">            环境保护税</t>
  </si>
  <si>
    <t>　　　　    城镇土地使用税</t>
  </si>
  <si>
    <t xml:space="preserve">  上划中央收入</t>
  </si>
  <si>
    <t xml:space="preserve">      其中：增值税50％部分</t>
  </si>
  <si>
    <t xml:space="preserve">           消费税</t>
  </si>
  <si>
    <t xml:space="preserve">           企业所得税</t>
  </si>
  <si>
    <t xml:space="preserve">           个人所得税</t>
  </si>
  <si>
    <r>
      <rPr>
        <b/>
        <sz val="10"/>
        <rFont val="宋体"/>
        <charset val="134"/>
        <scheme val="minor"/>
      </rPr>
      <t xml:space="preserve">     附： </t>
    </r>
    <r>
      <rPr>
        <sz val="10"/>
        <rFont val="宋体"/>
        <charset val="134"/>
      </rPr>
      <t>税务部门征收</t>
    </r>
  </si>
  <si>
    <t xml:space="preserve">           财政部门征收</t>
  </si>
  <si>
    <r>
      <rPr>
        <sz val="10"/>
        <rFont val="宋体"/>
        <charset val="134"/>
        <scheme val="minor"/>
      </rPr>
      <t xml:space="preserve">   </t>
    </r>
    <r>
      <rPr>
        <b/>
        <sz val="10"/>
        <rFont val="宋体"/>
        <charset val="134"/>
      </rPr>
      <t xml:space="preserve"> 税比：</t>
    </r>
    <r>
      <rPr>
        <sz val="10"/>
        <rFont val="宋体"/>
        <charset val="134"/>
      </rPr>
      <t xml:space="preserve"> 一般公共预算收入税比</t>
    </r>
  </si>
  <si>
    <t xml:space="preserve"> </t>
  </si>
  <si>
    <t xml:space="preserve">           地方一般公共预算收入税比</t>
  </si>
  <si>
    <t>表3</t>
  </si>
  <si>
    <t>岳阳县2026年一般公共预算支出预算表（按功能科目分类）</t>
  </si>
  <si>
    <t>科目编码</t>
  </si>
  <si>
    <t>科目名称</t>
  </si>
  <si>
    <t>预算数</t>
  </si>
  <si>
    <t>一般公共预算支出合计</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</si>
  <si>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</si>
  <si>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</si>
  <si>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</si>
  <si>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</si>
  <si>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</si>
  <si>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</si>
  <si>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</si>
  <si>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</si>
  <si>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</si>
  <si>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</si>
  <si>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</si>
  <si>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</si>
  <si>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</si>
  <si>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</si>
  <si>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</si>
  <si>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</si>
  <si>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</si>
  <si>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</si>
  <si>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</si>
  <si>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</si>
  <si>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</si>
  <si>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</si>
  <si>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</si>
  <si>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</si>
  <si>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</si>
  <si>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</si>
  <si>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</si>
  <si>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</si>
  <si>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</si>
  <si>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</si>
  <si>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</si>
  <si>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</si>
  <si>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</si>
  <si>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</si>
  <si>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</si>
  <si>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</si>
  <si>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</si>
  <si>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</si>
  <si>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</si>
  <si>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</si>
  <si>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</si>
  <si>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</si>
  <si>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</si>
  <si>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</si>
  <si>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</si>
  <si>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</si>
  <si>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</si>
  <si>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</si>
  <si>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</si>
  <si>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</si>
  <si>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</si>
  <si>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</si>
  <si>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</si>
  <si>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</si>
  <si>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</si>
  <si>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</si>
  <si>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</si>
  <si>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</si>
  <si>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</si>
  <si>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</si>
  <si>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</si>
  <si>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</si>
  <si>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</si>
  <si>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</si>
  <si>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</si>
  <si>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</si>
  <si>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</si>
  <si>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</si>
  <si>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</si>
  <si>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</si>
  <si>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</si>
  <si>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</si>
  <si>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</si>
  <si>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</si>
  <si>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</si>
  <si>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</si>
  <si>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</si>
  <si>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</si>
  <si>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</si>
  <si>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</si>
  <si>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</si>
  <si>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</si>
  <si>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</si>
  <si>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</si>
  <si>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</si>
  <si>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</si>
  <si>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</si>
  <si>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</si>
  <si>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</si>
  <si>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</si>
  <si>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</si>
  <si>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</si>
  <si>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</si>
  <si>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</si>
  <si>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</si>
  <si>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</si>
  <si>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</si>
  <si>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</si>
  <si>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</si>
  <si>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</si>
  <si>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</si>
  <si>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</si>
  <si>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</si>
  <si>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</si>
  <si>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</si>
  <si>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</si>
  <si>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</si>
  <si>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</si>
  <si>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</si>
  <si>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</si>
  <si>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</si>
  <si>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</si>
  <si>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</si>
  <si>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</si>
  <si>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</si>
  <si>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</si>
  <si>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</si>
  <si>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</si>
  <si>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</si>
  <si>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</si>
  <si>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</si>
  <si>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</si>
  <si>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</si>
  <si>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</si>
  <si>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</si>
  <si>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</si>
  <si>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</si>
  <si>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</si>
  <si>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</si>
  <si>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</si>
  <si>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</si>
  <si>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</si>
  <si>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</si>
  <si>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</si>
  <si>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</si>
  <si>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</si>
  <si>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</si>
  <si>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</si>
  <si>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</si>
  <si>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</si>
  <si>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</si>
  <si>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</si>
  <si>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</si>
  <si>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</si>
  <si>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</si>
  <si>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</si>
  <si>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</si>
  <si>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</si>
  <si>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</si>
  <si>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</si>
  <si>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</si>
  <si>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</si>
  <si>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</si>
  <si>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</si>
  <si>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</si>
  <si>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</si>
  <si>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</si>
  <si>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</si>
  <si>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</si>
  <si>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</si>
  <si>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</si>
  <si>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</si>
  <si>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</si>
  <si>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</si>
  <si>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</si>
  <si>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</si>
  <si>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</si>
  <si>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</si>
  <si>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</si>
  <si>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</si>
  <si>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</si>
  <si>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</si>
  <si>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</si>
  <si>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</si>
  <si>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</si>
  <si>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</si>
  <si>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</si>
  <si>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</si>
  <si>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</si>
  <si>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</si>
  <si>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</si>
  <si>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</si>
  <si>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</si>
  <si>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</si>
  <si>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</si>
  <si>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</si>
  <si>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</si>
  <si>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</si>
  <si>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</si>
  <si>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</si>
  <si>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</si>
  <si>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</si>
  <si>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</si>
  <si>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</si>
  <si>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</si>
  <si>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</si>
  <si>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</si>
  <si>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</si>
  <si>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</si>
  <si>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</si>
  <si>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</si>
  <si>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</si>
  <si>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</si>
  <si>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</si>
  <si>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</si>
  <si>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</si>
  <si>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</si>
  <si>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</si>
  <si>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</si>
  <si>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</si>
  <si>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</si>
  <si>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</si>
  <si>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</si>
  <si>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</si>
  <si>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</si>
  <si>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</si>
  <si>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</si>
  <si>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</si>
  <si>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</si>
  <si>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</si>
  <si>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</si>
  <si>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</si>
  <si>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</si>
  <si>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</si>
  <si>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</si>
  <si>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</si>
  <si>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</si>
  <si>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</si>
  <si>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</si>
  <si>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</si>
  <si>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</si>
  <si>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</si>
  <si>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</si>
  <si>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</si>
  <si>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</si>
  <si>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</si>
  <si>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</si>
  <si>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</si>
  <si>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</si>
  <si>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</si>
  <si>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</si>
  <si>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</si>
  <si>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</si>
  <si>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</si>
  <si>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</si>
  <si>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</si>
  <si>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</si>
  <si>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</si>
  <si>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</si>
  <si>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</si>
  <si>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</si>
  <si>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</si>
  <si>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</si>
  <si>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</si>
  <si>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</si>
  <si>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</si>
  <si>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</si>
  <si>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</si>
  <si>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</si>
  <si>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</si>
  <si>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</si>
  <si>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</si>
  <si>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</si>
  <si>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</si>
  <si>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</si>
  <si>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</si>
  <si>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</si>
  <si>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</si>
  <si>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</si>
  <si>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</si>
  <si>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</si>
  <si>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</si>
  <si>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</si>
  <si>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</si>
  <si>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</si>
  <si>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</si>
  <si>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</si>
  <si>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</si>
  <si>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</si>
  <si>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</si>
  <si>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</si>
  <si>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</si>
  <si>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</si>
  <si>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</si>
  <si>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</si>
  <si>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</si>
  <si>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</si>
  <si>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</si>
  <si>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</si>
  <si>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</si>
  <si>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</si>
  <si>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</si>
  <si>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</si>
  <si>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</si>
  <si>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</si>
  <si>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</si>
  <si>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</si>
  <si>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</si>
  <si>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</si>
  <si>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</si>
  <si>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</si>
  <si>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</si>
  <si>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</si>
  <si>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</si>
  <si>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</si>
  <si>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</si>
  <si>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</si>
  <si>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</si>
  <si>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</si>
  <si>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</si>
  <si>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</si>
  <si>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</si>
  <si>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</si>
  <si>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</si>
  <si>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</si>
  <si>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</si>
  <si>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</si>
  <si>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</si>
  <si>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</si>
  <si>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</si>
  <si>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</si>
  <si>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</si>
  <si>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</si>
  <si>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</si>
  <si>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</si>
  <si>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</si>
  <si>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</si>
  <si>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</si>
  <si>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</si>
  <si>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</si>
  <si>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</si>
  <si>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</si>
  <si>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</si>
  <si>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</si>
  <si>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</si>
  <si>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</si>
  <si>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</si>
  <si>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</si>
  <si>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</si>
  <si>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</si>
  <si>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</si>
  <si>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</si>
  <si>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</si>
  <si>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</si>
  <si>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</si>
  <si>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</si>
  <si>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</si>
  <si>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</si>
  <si>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</si>
  <si>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</si>
  <si>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</si>
  <si>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</si>
  <si>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</si>
  <si>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</si>
  <si>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</si>
  <si>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</si>
  <si>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</si>
  <si>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</si>
  <si>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</si>
  <si>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</si>
  <si>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</si>
  <si>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</si>
  <si>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</si>
  <si>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</si>
  <si>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</si>
  <si>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</si>
  <si>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</si>
  <si>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</si>
  <si>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</si>
  <si>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</si>
  <si>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</si>
  <si>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</si>
  <si>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</si>
  <si>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</si>
  <si>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</si>
  <si>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</si>
  <si>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</si>
  <si>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</si>
  <si>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</si>
  <si>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</si>
  <si>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</si>
  <si>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</si>
  <si>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</si>
  <si>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</si>
  <si>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</si>
  <si>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</si>
  <si>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</si>
  <si>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</si>
  <si>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</si>
  <si>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</si>
  <si>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</si>
  <si>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</si>
  <si>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</si>
  <si>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</si>
  <si>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</si>
  <si>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</si>
  <si>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</si>
  <si>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</si>
  <si>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</si>
  <si>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</si>
  <si>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</si>
  <si>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</si>
  <si>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</si>
  <si>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</si>
  <si>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</si>
  <si>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</si>
  <si>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</si>
  <si>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</si>
  <si>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</si>
  <si>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</si>
  <si>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</si>
  <si>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</si>
  <si>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</si>
  <si>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</si>
  <si>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</si>
  <si>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</si>
  <si>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</si>
  <si>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</si>
  <si>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</si>
  <si>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</si>
  <si>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</si>
  <si>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</si>
  <si>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</si>
  <si>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</si>
  <si>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</si>
  <si>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</si>
  <si>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</si>
  <si>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</si>
  <si>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</si>
  <si>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</si>
  <si>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</si>
  <si>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</si>
  <si>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</si>
  <si>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</si>
  <si>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</si>
  <si>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</si>
  <si>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</si>
  <si>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</si>
  <si>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</si>
  <si>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</si>
  <si>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</si>
  <si>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</si>
  <si>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</si>
  <si>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</si>
  <si>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</si>
  <si>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</si>
  <si>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</si>
  <si>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</si>
  <si>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</si>
  <si>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</si>
  <si>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</si>
  <si>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</si>
  <si>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</si>
  <si>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</si>
  <si>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</si>
  <si>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</si>
  <si>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</si>
  <si>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</si>
  <si>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</si>
  <si>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</si>
  <si>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</si>
  <si>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</si>
  <si>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</si>
  <si>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</si>
  <si>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</si>
  <si>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</si>
  <si>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</si>
  <si>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</si>
  <si>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</si>
  <si>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</si>
  <si>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</si>
  <si>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</si>
  <si>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</si>
  <si>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</si>
  <si>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</si>
  <si>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</si>
  <si>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</si>
  <si>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</si>
  <si>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</si>
  <si>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</si>
  <si>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</si>
  <si>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</si>
  <si>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</si>
  <si>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</si>
  <si>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</si>
  <si>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</si>
  <si>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</si>
  <si>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</si>
  <si>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</si>
  <si>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</si>
  <si>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</si>
  <si>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</si>
  <si>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</si>
  <si>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</si>
  <si>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</si>
  <si>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</si>
  <si>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</si>
  <si>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</si>
  <si>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</si>
  <si>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</si>
  <si>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</si>
  <si>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</si>
  <si>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</si>
  <si>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</si>
  <si>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</si>
  <si>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</si>
  <si>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</si>
  <si>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</si>
  <si>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</si>
  <si>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</si>
  <si>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</si>
  <si>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</si>
  <si>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</si>
  <si>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</si>
  <si>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</si>
  <si>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</si>
  <si>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</si>
  <si>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</si>
  <si>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</si>
  <si>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</si>
  <si>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</si>
  <si>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</si>
  <si>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</si>
  <si>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</si>
  <si>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</si>
  <si>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</si>
  <si>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</si>
  <si>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</si>
  <si>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</si>
  <si>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</si>
  <si>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</si>
  <si>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</si>
  <si>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</si>
  <si>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</si>
  <si>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</si>
  <si>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</si>
  <si>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</si>
  <si>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</si>
  <si>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</si>
  <si>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</si>
  <si>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</si>
  <si>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</si>
  <si>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</si>
  <si>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</si>
  <si>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</si>
  <si>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</si>
  <si>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</si>
  <si>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</si>
  <si>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</si>
  <si>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</si>
  <si>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</si>
  <si>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</si>
  <si>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</si>
  <si>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</si>
  <si>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</si>
  <si>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</si>
  <si>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</si>
  <si>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</si>
  <si>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</si>
  <si>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</si>
  <si>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</si>
  <si>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</si>
  <si>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</si>
  <si>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</si>
  <si>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</si>
  <si>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</si>
  <si>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</si>
  <si>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</si>
  <si>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</si>
  <si>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</si>
  <si>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</si>
  <si>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</si>
  <si>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</si>
  <si>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</si>
  <si>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</si>
  <si>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</si>
  <si>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</si>
  <si>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</si>
  <si>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</si>
  <si>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</si>
  <si>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</si>
  <si>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</si>
  <si>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 </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</si>
  <si>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</si>
  <si>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</si>
  <si>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</si>
  <si>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</si>
  <si>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</si>
  <si>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</si>
  <si>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</si>
  <si>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</si>
  <si>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</si>
  <si>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</si>
  <si>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</si>
  <si>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</si>
  <si>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</si>
  <si>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</si>
  <si>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</si>
  <si>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</si>
  <si>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</si>
  <si>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</si>
  <si>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</si>
  <si>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</si>
  <si>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</si>
  <si>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</si>
  <si>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</si>
  <si>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</si>
  <si>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</si>
  <si>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</si>
  <si>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</si>
  <si>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</si>
  <si>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</si>
  <si>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</si>
  <si>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</si>
  <si>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</si>
  <si>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</si>
  <si>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</si>
  <si>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</si>
  <si>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</si>
  <si>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</si>
  <si>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</si>
  <si>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</si>
  <si>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</si>
  <si>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</si>
  <si>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</si>
  <si>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</si>
  <si>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</si>
  <si>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</si>
  <si>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</si>
  <si>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</si>
  <si>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</si>
  <si>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</si>
  <si>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</si>
  <si>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</si>
  <si>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</si>
  <si>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</si>
  <si>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</si>
  <si>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</si>
  <si>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</si>
  <si>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</si>
  <si>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</si>
  <si>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</si>
  <si>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</si>
  <si>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</si>
  <si>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</si>
  <si>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</si>
  <si>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</si>
  <si>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</si>
  <si>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</si>
  <si>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</si>
  <si>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</si>
  <si>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</si>
  <si>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</si>
  <si>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</si>
  <si>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</si>
  <si>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</si>
  <si>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</si>
  <si>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</si>
  <si>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</si>
  <si>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</si>
  <si>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</si>
  <si>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</si>
  <si>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</si>
  <si>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</si>
  <si>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</si>
  <si>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</si>
  <si>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</si>
  <si>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</si>
  <si>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</si>
  <si>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</si>
  <si>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</si>
  <si>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</si>
  <si>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</si>
  <si>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</si>
  <si>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</si>
  <si>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</si>
  <si>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</si>
  <si>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</si>
  <si>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</si>
  <si>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</si>
  <si>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</si>
  <si>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</si>
  <si>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</si>
  <si>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</si>
  <si>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</si>
  <si>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</si>
  <si>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</si>
  <si>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</si>
  <si>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</si>
  <si>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</si>
  <si>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</si>
  <si>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</si>
  <si>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</si>
  <si>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</si>
  <si>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</si>
  <si>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</si>
  <si>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</si>
  <si>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</si>
  <si>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</si>
  <si>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</si>
  <si>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</si>
  <si>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</si>
  <si>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</si>
  <si>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</si>
  <si>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</si>
  <si>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</si>
  <si>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</si>
  <si>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</si>
  <si>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</si>
  <si>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</si>
  <si>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</si>
  <si>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</si>
  <si>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</si>
  <si>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</si>
  <si>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</si>
  <si>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</si>
  <si>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</si>
  <si>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</si>
  <si>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</si>
  <si>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</si>
  <si>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</si>
  <si>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</si>
  <si>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</si>
  <si>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</si>
  <si>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</si>
  <si>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</si>
  <si>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</si>
  <si>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</si>
  <si>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</si>
  <si>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</si>
  <si>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</si>
  <si>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</si>
  <si>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</si>
  <si>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</si>
  <si>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</si>
  <si>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</si>
  <si>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</si>
  <si>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</si>
  <si>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</si>
  <si>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</si>
  <si>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</si>
  <si>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</si>
  <si>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</si>
  <si>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</si>
  <si>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</si>
  <si>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</si>
  <si>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</si>
  <si>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</si>
  <si>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</si>
  <si>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</si>
  <si>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</si>
  <si>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</si>
  <si>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</si>
  <si>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</si>
  <si>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</si>
  <si>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</si>
  <si>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</si>
  <si>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</si>
  <si>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</si>
  <si>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</si>
  <si>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</si>
  <si>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</si>
  <si>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</si>
  <si>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</si>
  <si>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</si>
  <si>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</si>
  <si>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</si>
  <si>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</si>
  <si>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</si>
  <si>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</si>
  <si>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</si>
  <si>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</si>
  <si>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</si>
  <si>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</si>
  <si>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</si>
  <si>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</si>
  <si>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</si>
  <si>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</si>
  <si>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</si>
  <si>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</si>
  <si>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</si>
  <si>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</si>
  <si>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</si>
  <si>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</si>
  <si>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</si>
  <si>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</si>
  <si>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</si>
  <si>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</si>
  <si>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</si>
  <si>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</si>
  <si>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</si>
  <si>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</si>
  <si>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</si>
  <si>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</si>
  <si>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</si>
  <si>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</si>
  <si>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</si>
  <si>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</si>
  <si>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</si>
  <si>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</si>
  <si>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</si>
  <si>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</si>
  <si>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</si>
  <si>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</si>
  <si>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</si>
  <si>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</si>
  <si>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</si>
  <si>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</si>
  <si>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</si>
  <si>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</si>
  <si>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</si>
  <si>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</si>
  <si>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</si>
  <si>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</si>
  <si>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</si>
  <si>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</si>
  <si>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</si>
  <si>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</si>
  <si>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</si>
  <si>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</si>
  <si>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</si>
  <si>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</si>
  <si>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</si>
  <si>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</si>
  <si>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</si>
  <si>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</si>
  <si>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</si>
  <si>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</si>
  <si>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</si>
  <si>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</si>
  <si>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</si>
  <si>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</si>
  <si>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</si>
  <si>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</si>
  <si>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</si>
  <si>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</si>
  <si>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</si>
  <si>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</si>
  <si>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</si>
  <si>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</si>
  <si>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</si>
  <si>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</si>
  <si>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</si>
  <si>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</si>
  <si>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</si>
  <si>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</si>
  <si>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</si>
  <si>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</si>
  <si>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</si>
  <si>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</si>
  <si>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</si>
  <si>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</si>
  <si>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</si>
  <si>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</si>
  <si>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</si>
  <si>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</si>
  <si>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</si>
  <si>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</si>
  <si>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</si>
  <si>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</si>
  <si>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</si>
  <si>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</si>
  <si>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</si>
  <si>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</si>
  <si>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</si>
  <si>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</si>
  <si>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</si>
  <si>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</si>
  <si>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</si>
  <si>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</si>
  <si>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</si>
  <si>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</si>
  <si>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</si>
  <si>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</si>
  <si>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</si>
  <si>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</si>
  <si>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</si>
  <si>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</si>
  <si>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</si>
  <si>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</si>
  <si>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</si>
  <si>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</si>
  <si>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</si>
  <si>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</si>
  <si>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</si>
  <si>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</si>
  <si>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</si>
  <si>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</si>
  <si>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</si>
  <si>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</si>
  <si>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</si>
  <si>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</si>
  <si>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</si>
  <si>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</si>
  <si>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</si>
  <si>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</si>
  <si>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</si>
  <si>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</si>
  <si>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</si>
  <si>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</si>
  <si>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</si>
  <si>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</si>
  <si>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</si>
  <si>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</si>
  <si>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</si>
  <si>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</si>
  <si>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</si>
  <si>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</si>
  <si>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</si>
  <si>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</si>
  <si>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</si>
  <si>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</si>
  <si>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</si>
  <si>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</si>
  <si>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</si>
  <si>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</si>
  <si>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</si>
  <si>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</si>
  <si>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</si>
  <si>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</si>
  <si>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</si>
  <si>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</si>
  <si>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</si>
  <si>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</si>
  <si>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</si>
  <si>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</si>
  <si>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</si>
  <si>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</si>
  <si>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</si>
  <si>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</si>
  <si>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</si>
  <si>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</si>
  <si>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</si>
  <si>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</si>
  <si>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</si>
  <si>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</si>
  <si>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</si>
  <si>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</si>
  <si>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</si>
  <si>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</si>
  <si>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</si>
  <si>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</si>
  <si>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</si>
  <si>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</si>
  <si>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</si>
  <si>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</si>
  <si>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</si>
  <si>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</si>
  <si>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</si>
  <si>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</si>
  <si>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</si>
  <si>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</si>
  <si>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</si>
  <si>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</si>
  <si>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</si>
  <si>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</si>
  <si>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</si>
  <si>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</si>
  <si>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</si>
  <si>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</si>
  <si>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</si>
  <si>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</si>
  <si>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</si>
  <si>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</si>
  <si>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</si>
  <si>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</si>
  <si>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</si>
  <si>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</si>
  <si>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</si>
  <si>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</si>
  <si>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</si>
  <si>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</si>
  <si>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</si>
  <si>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</si>
  <si>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</si>
  <si>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</si>
  <si>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</si>
  <si>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</si>
  <si>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</si>
  <si>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</si>
  <si>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</si>
  <si>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</si>
  <si>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</si>
  <si>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</si>
  <si>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其他支出</t>
  </si>
  <si>
    <t xml:space="preserve">  预备费</t>
  </si>
  <si>
    <t xml:space="preserve">  债务付息支出</t>
  </si>
  <si>
    <t xml:space="preserve">    中央政府国内债务付息支出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</si>
  <si>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</si>
  <si>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</si>
  <si>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</si>
  <si>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</si>
  <si>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</si>
  <si>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</si>
  <si>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</si>
  <si>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</si>
  <si>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</si>
  <si>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</si>
  <si>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</si>
  <si>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</si>
  <si>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</si>
  <si>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中央政府国内债务发行费用支出</t>
  </si>
  <si>
    <t xml:space="preserve">    中央政府国外债务发行费用支出</t>
  </si>
  <si>
    <t xml:space="preserve">      中央政府国外债务发行费用支出</t>
  </si>
  <si>
    <t xml:space="preserve">    地方政府一般债务发行费用支出</t>
  </si>
  <si>
    <t xml:space="preserve">      地方政府一般债务发行费用支出</t>
  </si>
  <si>
    <t>表4</t>
  </si>
  <si>
    <t>岳阳县2026年一般公共预算本级支出预算表（按功能科目分类）</t>
  </si>
  <si>
    <t>表5</t>
  </si>
  <si>
    <t>岳阳县2026年一般公共预算本级基本支出表</t>
  </si>
  <si>
    <t>项目（科目名称及编码）</t>
  </si>
  <si>
    <t>本年预算金额</t>
  </si>
  <si>
    <t>合计</t>
  </si>
  <si>
    <t>501</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</si>
  <si>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</si>
  <si>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</si>
  <si>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</si>
  <si>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</si>
  <si>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</si>
  <si>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</si>
  <si>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</si>
  <si>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</si>
  <si>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</si>
  <si>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</si>
  <si>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</si>
  <si>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</si>
  <si>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</si>
  <si>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</si>
  <si>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</si>
  <si>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</si>
  <si>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</si>
  <si>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</si>
  <si>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</si>
  <si>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</si>
  <si>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</si>
  <si>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</si>
  <si>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</si>
  <si>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</si>
  <si>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</si>
  <si>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</si>
  <si>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</si>
  <si>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</si>
  <si>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</si>
  <si>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509</t>
  </si>
  <si>
    <t>对个人和家庭的补助</t>
  </si>
  <si>
    <t>50901</t>
  </si>
  <si>
    <t xml:space="preserve"> 社会福利和救助</t>
  </si>
  <si>
    <t>50902</t>
  </si>
  <si>
    <t>助学金</t>
  </si>
  <si>
    <t>50903</t>
  </si>
  <si>
    <t xml:space="preserve"> 个人农业生产补贴</t>
  </si>
  <si>
    <t>50905</t>
  </si>
  <si>
    <t xml:space="preserve"> 离退休费</t>
  </si>
  <si>
    <t>50999</t>
  </si>
  <si>
    <t xml:space="preserve"> 其他对个人和家庭补助</t>
  </si>
  <si>
    <t>表6</t>
  </si>
  <si>
    <t>岳阳县2026年一般公共预算税收返还和转移支付表</t>
  </si>
  <si>
    <t>本级收入合计</t>
  </si>
  <si>
    <t>转移性收入</t>
  </si>
  <si>
    <r>
      <rPr>
        <b/>
        <sz val="10"/>
        <rFont val="宋体"/>
        <charset val="134"/>
        <scheme val="minor"/>
      </rPr>
      <t xml:space="preserve">    </t>
    </r>
    <r>
      <rPr>
        <b/>
        <sz val="10"/>
        <rFont val="宋体"/>
        <charset val="134"/>
      </rPr>
      <t>返还性收入</t>
    </r>
  </si>
  <si>
    <r>
      <rPr>
        <sz val="10"/>
        <rFont val="宋体"/>
        <charset val="134"/>
        <scheme val="minor"/>
      </rPr>
      <t xml:space="preserve">      </t>
    </r>
    <r>
      <rPr>
        <sz val="10"/>
        <rFont val="宋体"/>
        <charset val="134"/>
      </rPr>
      <t xml:space="preserve">所得税基数返还收入 </t>
    </r>
  </si>
  <si>
    <r>
      <rPr>
        <sz val="10"/>
        <rFont val="宋体"/>
        <charset val="134"/>
        <scheme val="minor"/>
      </rPr>
      <t xml:space="preserve">      </t>
    </r>
    <r>
      <rPr>
        <sz val="10"/>
        <rFont val="宋体"/>
        <charset val="134"/>
      </rPr>
      <t>成品油税费改革税收返还收入</t>
    </r>
  </si>
  <si>
    <r>
      <rPr>
        <sz val="10"/>
        <rFont val="宋体"/>
        <charset val="134"/>
        <scheme val="minor"/>
      </rPr>
      <t xml:space="preserve">      </t>
    </r>
    <r>
      <rPr>
        <sz val="10"/>
        <rFont val="宋体"/>
        <charset val="134"/>
      </rPr>
      <t>增值税税收返还收入</t>
    </r>
  </si>
  <si>
    <r>
      <rPr>
        <sz val="10"/>
        <rFont val="宋体"/>
        <charset val="134"/>
        <scheme val="minor"/>
      </rPr>
      <t xml:space="preserve">      </t>
    </r>
    <r>
      <rPr>
        <sz val="10"/>
        <rFont val="宋体"/>
        <charset val="134"/>
      </rPr>
      <t>消费税税收返还收入</t>
    </r>
  </si>
  <si>
    <r>
      <rPr>
        <sz val="10"/>
        <rFont val="宋体"/>
        <charset val="134"/>
        <scheme val="minor"/>
      </rPr>
      <t xml:space="preserve">      </t>
    </r>
    <r>
      <rPr>
        <sz val="10"/>
        <rFont val="宋体"/>
        <charset val="134"/>
      </rPr>
      <t>增值税五五分享税收返还收入</t>
    </r>
  </si>
  <si>
    <r>
      <rPr>
        <sz val="10"/>
        <rFont val="宋体"/>
        <charset val="134"/>
        <scheme val="minor"/>
      </rPr>
      <t xml:space="preserve">      </t>
    </r>
    <r>
      <rPr>
        <sz val="10"/>
        <rFont val="宋体"/>
        <charset val="134"/>
      </rPr>
      <t>其他返还性收入</t>
    </r>
  </si>
  <si>
    <r>
      <rPr>
        <b/>
        <sz val="10"/>
        <rFont val="宋体"/>
        <charset val="134"/>
        <scheme val="minor"/>
      </rPr>
      <t xml:space="preserve">    </t>
    </r>
    <r>
      <rPr>
        <b/>
        <sz val="10"/>
        <rFont val="宋体"/>
        <charset val="134"/>
      </rPr>
      <t>一般性转移支付收入</t>
    </r>
  </si>
  <si>
    <t>体制补助收入</t>
  </si>
  <si>
    <t>均衡性转移支付收入</t>
  </si>
  <si>
    <t>县级基本财力保障机制奖补资金收入</t>
  </si>
  <si>
    <t>结算补助收入</t>
  </si>
  <si>
    <t>企业事业单位划转补助收入</t>
  </si>
  <si>
    <t>产粮（油）大县奖励资金收入</t>
  </si>
  <si>
    <t>重点生态功能区转移支付收入</t>
  </si>
  <si>
    <t>固定数额补助收入</t>
  </si>
  <si>
    <t>革命老区转移支付收入</t>
  </si>
  <si>
    <t>巩固脱贫攻坚成果衔接乡村振兴转移支付收入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</si>
  <si>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</si>
  <si>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</si>
  <si>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</si>
  <si>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</si>
  <si>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</si>
  <si>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</si>
  <si>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</si>
  <si>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农林水共同财政事权转移支付收入</t>
  </si>
  <si>
    <t>交通运输共同财政事权转移支付收入</t>
  </si>
  <si>
    <t>住房保障共同财政事权转移支付收入</t>
  </si>
  <si>
    <t>粮油物资储备共同财政事权转移支付收入</t>
  </si>
  <si>
    <t>灾害防治及应急管理共同财政事权转移支付收入</t>
  </si>
  <si>
    <t xml:space="preserve">      其他一般性转移支付收入</t>
  </si>
  <si>
    <t xml:space="preserve">   专项转移支付收入</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</si>
  <si>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</si>
  <si>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</si>
  <si>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</si>
  <si>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</si>
  <si>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</si>
  <si>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</si>
  <si>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</si>
  <si>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</si>
  <si>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</si>
  <si>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</si>
  <si>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</si>
  <si>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</si>
  <si>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</si>
  <si>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</si>
  <si>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</si>
  <si>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</si>
  <si>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</si>
  <si>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</si>
  <si>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</si>
  <si>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</si>
  <si>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其他支出(类)</t>
  </si>
  <si>
    <t>表7</t>
  </si>
  <si>
    <t>岳阳县2026年一般公共预算对下级转移支付分项目分地区预算表</t>
  </si>
  <si>
    <t>预算单位编码</t>
  </si>
  <si>
    <t>预算单位名称</t>
  </si>
  <si>
    <t>收入明细表</t>
  </si>
  <si>
    <t>税收返还</t>
  </si>
  <si>
    <t>非税收入</t>
  </si>
  <si>
    <t>基数补贴</t>
  </si>
  <si>
    <t>体制补助</t>
  </si>
  <si>
    <t>均衡性转移支付</t>
  </si>
  <si>
    <t>税改专项转移支付</t>
  </si>
  <si>
    <t>工资转移支付</t>
  </si>
  <si>
    <t>财力转移支付</t>
  </si>
  <si>
    <t>村级组织运转经费</t>
  </si>
  <si>
    <t>专项收入</t>
  </si>
  <si>
    <t>岳阳县荣家湾街道办事处</t>
  </si>
  <si>
    <t>岳阳县新墙镇人民政府</t>
  </si>
  <si>
    <t>岳阳县柏祥镇人民政府</t>
  </si>
  <si>
    <t>岳阳县公田镇人民政府</t>
  </si>
  <si>
    <t>岳阳县筻口镇人民政府</t>
  </si>
  <si>
    <t>岳阳县麻塘街道办事处</t>
  </si>
  <si>
    <t>岳阳县新开镇人民政府</t>
  </si>
  <si>
    <t>岳阳县黄沙街镇人民政府</t>
  </si>
  <si>
    <t>岳阳县步仙镇人民政府</t>
  </si>
  <si>
    <t>岳阳县长湖乡人民政府</t>
  </si>
  <si>
    <t>岳阳县中洲乡人民政府</t>
  </si>
  <si>
    <t>岳阳县张谷英镇人民政府</t>
  </si>
  <si>
    <t>岳阳县毛田镇人民政府</t>
  </si>
  <si>
    <t>岳阳县月田镇人民政府</t>
  </si>
  <si>
    <t>岳阳县杨林街镇人民政府</t>
  </si>
  <si>
    <t>岳阳县东洞庭湖事务中心</t>
  </si>
  <si>
    <t>表8</t>
  </si>
  <si>
    <t>岳阳县政府一般债务限额和余额表</t>
  </si>
  <si>
    <t>单位：亿元</t>
  </si>
  <si>
    <t>年份</t>
  </si>
  <si>
    <t>限额情况</t>
  </si>
  <si>
    <t>余额情况</t>
  </si>
  <si>
    <t>2026年</t>
  </si>
  <si>
    <t>表9</t>
  </si>
  <si>
    <t>岳阳县2026年全县政府性基金收入预算表</t>
  </si>
  <si>
    <t>预算科目</t>
  </si>
  <si>
    <t>一、政府性基金收入</t>
  </si>
  <si>
    <t xml:space="preserve">    国有土地使用权出让收入</t>
  </si>
  <si>
    <t xml:space="preserve">    城市基础设施配套费收入</t>
  </si>
  <si>
    <t xml:space="preserve">    污水处理费收入</t>
  </si>
  <si>
    <t xml:space="preserve">    其他政府性基金收入</t>
  </si>
  <si>
    <t>二、转移性收入</t>
  </si>
  <si>
    <t xml:space="preserve">    政府性基金转移支付收入</t>
  </si>
  <si>
    <t>三、上年结余收入</t>
  </si>
  <si>
    <t>四、调入资金</t>
  </si>
  <si>
    <t>五、专项债券收入</t>
  </si>
  <si>
    <t>收入总计</t>
  </si>
  <si>
    <t>表10</t>
  </si>
  <si>
    <t>岳阳县2026年全县政府性基金支出预算表</t>
  </si>
  <si>
    <t>一、政府性基金支出</t>
  </si>
  <si>
    <t xml:space="preserve">    城乡社区支出</t>
  </si>
  <si>
    <t xml:space="preserve">     国有土地使用权出让收入安排的支出</t>
  </si>
  <si>
    <t xml:space="preserve">     城市基础设施配套费安排的支出</t>
  </si>
  <si>
    <t xml:space="preserve">     污水处理费安排的支出</t>
  </si>
  <si>
    <t xml:space="preserve">    农林水支出</t>
  </si>
  <si>
    <t xml:space="preserve">    交通运输支出</t>
  </si>
  <si>
    <t xml:space="preserve">     其他政府性基金及对应专项债务收入安排的支出</t>
  </si>
  <si>
    <t xml:space="preserve">     彩票公益金安排的支出</t>
  </si>
  <si>
    <t xml:space="preserve">    专项债券还本支出</t>
  </si>
  <si>
    <t xml:space="preserve">    债券付息支出</t>
  </si>
  <si>
    <t xml:space="preserve"> 二、上解支出</t>
  </si>
  <si>
    <t xml:space="preserve"> 三、调出资金</t>
  </si>
  <si>
    <t>支出总计</t>
  </si>
  <si>
    <t>表11</t>
  </si>
  <si>
    <t>岳阳县2026年本级政府性基金收入预算表</t>
  </si>
  <si>
    <t>表12</t>
  </si>
  <si>
    <t>岳阳县2026年本级政府性基金支出预算表</t>
  </si>
  <si>
    <t xml:space="preserve">    文化旅游体育与传媒支出</t>
  </si>
  <si>
    <t xml:space="preserve">    社会保障和就业支出</t>
  </si>
  <si>
    <t>国有土地使用权出让收入安排的支出</t>
  </si>
  <si>
    <t xml:space="preserve">      征地和拆迁补偿支出</t>
  </si>
  <si>
    <t xml:space="preserve">      土地开发支出</t>
  </si>
  <si>
    <t xml:space="preserve">      城市建设支出</t>
  </si>
  <si>
    <t xml:space="preserve">      农村基础设施建设支出</t>
  </si>
  <si>
    <t xml:space="preserve">      其他国有土地使用权出让收入安排的支出</t>
  </si>
  <si>
    <t>城市基础设施配套费安排的支出</t>
  </si>
  <si>
    <t xml:space="preserve">      城市公共设施</t>
  </si>
  <si>
    <t>污水处理费安排的支出</t>
  </si>
  <si>
    <t xml:space="preserve">      污水处理设施建设和运营</t>
  </si>
  <si>
    <t xml:space="preserve">    基础设施建设和经济发展</t>
  </si>
  <si>
    <t>其他政府性基金安排的支出</t>
  </si>
  <si>
    <t xml:space="preserve">    调出资金</t>
  </si>
  <si>
    <t xml:space="preserve">      其他政府性基金债务付息支出</t>
  </si>
  <si>
    <t>表13</t>
  </si>
  <si>
    <r>
      <rPr>
        <sz val="10.5"/>
        <rFont val="方正仿宋_GBK"/>
        <charset val="134"/>
      </rPr>
      <t>单位：万元</t>
    </r>
  </si>
  <si>
    <t>地区名称</t>
  </si>
  <si>
    <r>
      <rPr>
        <sz val="11"/>
        <rFont val="方正仿宋_GBK"/>
        <charset val="134"/>
      </rPr>
      <t>市（县、镇）名</t>
    </r>
    <r>
      <rPr>
        <sz val="11"/>
        <rFont val="Times New Roman"/>
        <charset val="134"/>
      </rPr>
      <t>1</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</si>
  <si>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</si>
  <si>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</si>
  <si>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</si>
  <si>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</si>
  <si>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</si>
  <si>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</si>
  <si>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</si>
  <si>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注：岳阳县无政府性基金对下转移支付预算，故以空表列示</t>
  </si>
  <si>
    <t>表14</t>
  </si>
  <si>
    <t>岳阳县政府专项债务限额和余额表</t>
  </si>
  <si>
    <t>表15</t>
  </si>
  <si>
    <t>岳阳县2026年度国有资本经营收入预算表</t>
  </si>
  <si>
    <t>国有资本经营收入</t>
  </si>
  <si>
    <t xml:space="preserve">  国有资本经营收入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</si>
  <si>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</si>
  <si>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</si>
  <si>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</si>
  <si>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</si>
  <si>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</si>
  <si>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</si>
  <si>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</si>
  <si>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</si>
  <si>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</si>
  <si>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</si>
  <si>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</si>
  <si>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</si>
  <si>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</si>
  <si>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</si>
  <si>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</si>
  <si>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</si>
  <si>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</si>
  <si>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</si>
  <si>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</si>
  <si>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</si>
  <si>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</si>
  <si>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</si>
  <si>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</si>
  <si>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</si>
  <si>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</si>
  <si>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</si>
  <si>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</si>
  <si>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</si>
  <si>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</si>
  <si>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</si>
  <si>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</si>
  <si>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</si>
  <si>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</si>
  <si>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</si>
  <si>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</si>
  <si>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金融企业公司股利、股息收入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</si>
  <si>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</si>
  <si>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</si>
  <si>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</si>
  <si>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</si>
  <si>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</si>
  <si>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</si>
  <si>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</si>
  <si>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</si>
  <si>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</si>
  <si>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</si>
  <si>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</si>
  <si>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</si>
  <si>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表16</t>
  </si>
  <si>
    <t>岳阳县2026年度国有资本经营支出预算表</t>
  </si>
  <si>
    <t xml:space="preserve">  补充全国社会保障基金</t>
  </si>
  <si>
    <t xml:space="preserve">    国有资本经营预算补充社保基金支出</t>
  </si>
  <si>
    <t>国有资本经营预算支出</t>
  </si>
  <si>
    <t xml:space="preserve">  解决历史遗留问题及改革成本支出</t>
  </si>
  <si>
    <t xml:space="preserve">    其它解决历史遗留问题及改革成本支出</t>
  </si>
  <si>
    <t xml:space="preserve">  国有企业资本金注入</t>
  </si>
  <si>
    <t xml:space="preserve">    其他国有企业资本金注入</t>
  </si>
  <si>
    <t xml:space="preserve">  国有企业公益性补贴</t>
  </si>
  <si>
    <t xml:space="preserve">    国有企业公益性补贴</t>
  </si>
  <si>
    <t xml:space="preserve">  其他国有资本经营预算支出</t>
  </si>
  <si>
    <t xml:space="preserve">    其他国有资本经营预算支出</t>
  </si>
  <si>
    <t>转移性支出</t>
  </si>
  <si>
    <t xml:space="preserve">    国有资本经营预算调出资金</t>
  </si>
  <si>
    <t>国有资本经营支出合计</t>
  </si>
  <si>
    <t>结   余</t>
  </si>
  <si>
    <t>表17</t>
  </si>
  <si>
    <t>岳阳县2026年度国有资本经营本级收入预算表</t>
  </si>
  <si>
    <t>表18</t>
  </si>
  <si>
    <t>岳阳县2026年度国有资本经营本级支出预算表</t>
  </si>
  <si>
    <t>表19</t>
  </si>
  <si>
    <t>2026年岳阳县国有资本经营转移支付分地区预算表</t>
  </si>
  <si>
    <t>决算数</t>
  </si>
  <si>
    <r>
      <rPr>
        <sz val="11"/>
        <rFont val="方正仿宋_GBK"/>
        <charset val="134"/>
      </rPr>
      <t>市（县、镇）名</t>
    </r>
    <r>
      <rPr>
        <sz val="11"/>
        <rFont val="Times New Roman"/>
        <charset val="0"/>
      </rPr>
      <t>1</t>
    </r>
  </si>
  <si>
    <r>
      <rPr>
        <sz val="11"/>
        <rFont val="方正仿宋_GBK"/>
        <charset val="134"/>
      </rPr>
      <t>市（县、镇）名</t>
    </r>
    <r>
      <rPr>
        <sz val="11"/>
        <rFont val="Times New Roman"/>
        <charset val="0"/>
      </rPr>
      <t>2</t>
    </r>
  </si>
  <si>
    <r>
      <rPr>
        <sz val="11"/>
        <rFont val="方正仿宋_GBK"/>
        <charset val="134"/>
      </rPr>
      <t>市（县、镇）名</t>
    </r>
    <r>
      <rPr>
        <sz val="11"/>
        <rFont val="Times New Roman"/>
        <charset val="0"/>
      </rPr>
      <t>3</t>
    </r>
  </si>
  <si>
    <r>
      <rPr>
        <sz val="11"/>
        <rFont val="方正仿宋_GBK"/>
        <charset val="134"/>
      </rPr>
      <t>市（县、镇）名</t>
    </r>
    <r>
      <rPr>
        <sz val="11"/>
        <rFont val="Times New Roman"/>
        <charset val="0"/>
      </rPr>
      <t>4</t>
    </r>
  </si>
  <si>
    <r>
      <rPr>
        <sz val="11"/>
        <rFont val="方正仿宋_GBK"/>
        <charset val="134"/>
      </rPr>
      <t>市（县、镇）名</t>
    </r>
    <r>
      <rPr>
        <sz val="11"/>
        <rFont val="Times New Roman"/>
        <charset val="0"/>
      </rPr>
      <t>5</t>
    </r>
  </si>
  <si>
    <t>注：岳阳县无国有资本经营对下转移支付预算，故以空表列示</t>
  </si>
  <si>
    <t>表20</t>
  </si>
  <si>
    <t>岳阳县2026年社会保险基金收入预算表</t>
  </si>
  <si>
    <t>项        目</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</si>
  <si>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</si>
  <si>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</si>
  <si>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</si>
  <si>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</si>
  <si>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</si>
  <si>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</si>
  <si>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</si>
  <si>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一、收入合计</t>
  </si>
  <si>
    <t xml:space="preserve">    其中:1.社会保险费收入</t>
  </si>
  <si>
    <t xml:space="preserve">         2.财政补贴收入</t>
  </si>
  <si>
    <t xml:space="preserve">         3.利息收入</t>
  </si>
  <si>
    <t xml:space="preserve">         4.转移收入</t>
  </si>
  <si>
    <t xml:space="preserve">         5.其他收入</t>
  </si>
  <si>
    <t>表21</t>
  </si>
  <si>
    <t>岳阳县2026年社会保险基金支出预算表</t>
  </si>
  <si>
    <t xml:space="preserve">    1、社会保险待遇支出</t>
  </si>
  <si>
    <t xml:space="preserve">    2、转移支出</t>
  </si>
  <si>
    <t xml:space="preserve">    3、其他支出</t>
  </si>
  <si>
    <t>本年收支结余</t>
  </si>
  <si>
    <t>年末滚存结余</t>
  </si>
  <si>
    <t>表22</t>
  </si>
  <si>
    <t>岳阳县2026年“三公”经费预算汇总表</t>
  </si>
  <si>
    <t>本年预算数</t>
  </si>
  <si>
    <t>1、因公出国（境）费用</t>
  </si>
  <si>
    <t>2、公务接待费</t>
  </si>
  <si>
    <t>3、公务用车费</t>
  </si>
  <si>
    <t>其中：（1）公务用车运行维护费</t>
  </si>
  <si>
    <r>
      <rPr>
        <sz val="12"/>
        <rFont val="宋体"/>
        <charset val="134"/>
      </rPr>
      <t xml:space="preserve"> </t>
    </r>
    <r>
      <rPr>
        <sz val="12"/>
        <rFont val="宋体"/>
        <charset val="134"/>
      </rPr>
      <t xml:space="preserve">     （2）公务用车购置</t>
    </r>
  </si>
  <si>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由于实行公车改革，公务用车是指执法执勤等用车。（3）公务接待费，指单位按规定开支的各类公务接待（含外宾接待）支出。
        </t>
  </si>
  <si>
    <t xml:space="preserve"> AND T.AD_CODE_GK=430621 AND T.SET_YEAR_GK=2021</t>
  </si>
  <si>
    <t>上年债务限额及余额决算</t>
  </si>
  <si>
    <t>SET_YEAR_GK#2021</t>
  </si>
  <si>
    <t>SET_YEAR#2020</t>
  </si>
  <si>
    <t>AD_NAME#</t>
  </si>
  <si>
    <t>YBXE_Y1#</t>
  </si>
  <si>
    <t>ZXXE_Y1#</t>
  </si>
  <si>
    <t>YBYE_Y1#</t>
  </si>
  <si>
    <t>ZXYE_Y1#</t>
  </si>
  <si>
    <t>表23</t>
  </si>
  <si>
    <t>岳阳县2025年地方政府债务限额及余额决算情况表</t>
  </si>
  <si>
    <t>地   区</t>
  </si>
  <si>
    <t>2025年债务限额</t>
  </si>
  <si>
    <t>2025年债务余额（决算数）</t>
  </si>
  <si>
    <t>一般债务</t>
  </si>
  <si>
    <t>专项债务</t>
  </si>
  <si>
    <t>公  式</t>
  </si>
  <si>
    <t>A=B+C</t>
  </si>
  <si>
    <t>B</t>
  </si>
  <si>
    <t>C</t>
  </si>
  <si>
    <t>D=E+F</t>
  </si>
  <si>
    <t>E</t>
  </si>
  <si>
    <t>F</t>
  </si>
  <si>
    <t>岳阳县</t>
  </si>
  <si>
    <t>注：1.本表反映上一年度本地区、本级及分地区地方政府债务限额及余额决算数。</t>
  </si>
  <si>
    <t>2.本表由县级以上地方各级财政部门在同级人民代表大会常务委员会批准决算后二十日内公开。</t>
  </si>
  <si>
    <t>AD_CODE#430621</t>
  </si>
  <si>
    <t>AD_NAME#430621 岳阳县</t>
  </si>
  <si>
    <t>XM_NAME#</t>
  </si>
  <si>
    <t>AD_BJ#</t>
  </si>
  <si>
    <t>表24</t>
  </si>
  <si>
    <t>2025年地方政府债务发行及还本付息情况表</t>
  </si>
  <si>
    <t>本级</t>
  </si>
  <si>
    <t>一、2025年地方政府债务发行决算数</t>
  </si>
  <si>
    <t xml:space="preserve">     新增一般债券发行额</t>
  </si>
  <si>
    <t xml:space="preserve">     再融资一般债券发行额</t>
  </si>
  <si>
    <t xml:space="preserve">     新增专项债券发行额</t>
  </si>
  <si>
    <t xml:space="preserve">     再融资专项债券发行额</t>
  </si>
  <si>
    <t>二、2025年地方政府债务还本决算数</t>
  </si>
  <si>
    <t xml:space="preserve">     一般债务</t>
  </si>
  <si>
    <t xml:space="preserve">     专项债务</t>
  </si>
  <si>
    <t>三、2025年地方政府债务付息决算数</t>
  </si>
  <si>
    <t>注：本表由县级以上地方各级财政部门在同级人民代表大会常务委员会批准决算后二十日内公开，反映上一年度本地区、本级地方政府债务限额及余额决算数。</t>
  </si>
  <si>
    <t>表25</t>
  </si>
  <si>
    <t>2026年政府债券还本付息预算数</t>
  </si>
  <si>
    <t>地区</t>
  </si>
  <si>
    <r>
      <t>2026</t>
    </r>
    <r>
      <rPr>
        <b/>
        <sz val="12"/>
        <color theme="1"/>
        <rFont val="宋体"/>
        <charset val="134"/>
      </rPr>
      <t>年还本付息合计</t>
    </r>
  </si>
  <si>
    <t>应还本金</t>
  </si>
  <si>
    <t>应付利息</t>
  </si>
  <si>
    <t>一般债券</t>
  </si>
  <si>
    <t>专项债券</t>
  </si>
  <si>
    <t>DEBT_T_XXGK_XEYE</t>
  </si>
  <si>
    <t xml:space="preserve"> AND T.AD_CODE_GK=430621 AND T.SET_YEAR_GK=2022</t>
  </si>
  <si>
    <t>AD_CODE_GK#430621</t>
  </si>
  <si>
    <t>SET_YEAR_GK#2022</t>
  </si>
  <si>
    <t>SET_YEAR#2021</t>
  </si>
  <si>
    <t>AD_CODE#</t>
  </si>
  <si>
    <t>表26</t>
  </si>
  <si>
    <t xml:space="preserve"> 岳阳县2026年地方政府债务限额情况表</t>
  </si>
  <si>
    <t>2026年债务限额</t>
  </si>
  <si>
    <t>VALID#</t>
  </si>
  <si>
    <t>430621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</si>
</sst>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0.00_ "/>
    <numFmt numFmtId="180" formatCode="0.0%"/>
  </numFmts>
  <fonts count="95">
    <font>
      <sz val="12"/>
      <name val="宋体"/>
      <charset val="134"/>
    </font>
    <font>
      <sz val="9"/>
      <name val="SimSun"/>
      <charset val="134"/>
    </font>
    <font>
      <sz val="10"/>
      <name val="宋体"/>
      <charset val="134"/>
      <scheme val="minor"/>
    </font>
    <font>
      <b/>
      <sz val="15"/>
      <name val="SimSun"/>
      <charset val="134"/>
    </font>
    <font>
      <b/>
      <sz val="11"/>
      <name val="SimSun"/>
      <charset val="134"/>
    </font>
    <font>
      <sz val="11"/>
      <name val="SimSun"/>
      <charset val="134"/>
    </font>
    <font>
      <sz val="11"/>
      <name val="宋体"/>
      <charset val="134"/>
    </font>
    <font>
      <sz val="20"/>
      <name val="黑体"/>
      <charset val="134"/>
    </font>
    <font>
      <b/>
      <sz val="12"/>
      <name val="宋体"/>
      <charset val="134"/>
    </font>
    <font>
      <b/>
      <sz val="12"/>
      <color theme="1"/>
      <name val="Times New Roman"/>
      <charset val="134"/>
    </font>
    <font>
      <b/>
      <sz val="12"/>
      <name val="Times New Roman"/>
      <charset val="134"/>
    </font>
    <font>
      <sz val="12"/>
      <name val="宋体"/>
      <charset val="134"/>
      <scheme val="minor"/>
    </font>
    <font>
      <sz val="12"/>
      <name val="Times New Roman"/>
      <charset val="134"/>
    </font>
    <font>
      <sz val="10"/>
      <name val="宋体"/>
      <charset val="134"/>
    </font>
    <font>
      <b/>
      <sz val="16"/>
      <name val="宋体"/>
      <charset val="134"/>
      <scheme val="minor"/>
    </font>
    <font>
      <sz val="11"/>
      <color indexed="8"/>
      <name val="宋体"/>
      <charset val="134"/>
      <scheme val="minor"/>
    </font>
    <font>
      <sz val="9"/>
      <name val="宋体"/>
      <charset val="134"/>
      <scheme val="minor"/>
    </font>
    <font>
      <b/>
      <sz val="11"/>
      <name val="宋体"/>
      <charset val="134"/>
      <scheme val="minor"/>
    </font>
    <font>
      <sz val="11"/>
      <name val="宋体"/>
      <charset val="134"/>
      <scheme val="minor"/>
    </font>
    <font>
      <b/>
      <sz val="18"/>
      <name val="黑体"/>
      <charset val="134"/>
    </font>
    <font>
      <sz val="12"/>
      <name val="楷体_GB2312"/>
      <charset val="134"/>
    </font>
    <font>
      <sz val="18"/>
      <name val="黑体"/>
      <charset val="134"/>
    </font>
    <font>
      <sz val="12"/>
      <name val="华文中宋"/>
      <charset val="134"/>
    </font>
    <font>
      <b/>
      <sz val="16"/>
      <color indexed="8"/>
      <name val="黑体"/>
      <charset val="134"/>
    </font>
    <font>
      <b/>
      <sz val="16"/>
      <name val="黑体"/>
      <charset val="134"/>
    </font>
    <font>
      <sz val="10"/>
      <color indexed="8"/>
      <name val="宋体"/>
      <charset val="134"/>
    </font>
    <font>
      <b/>
      <sz val="10"/>
      <color indexed="8"/>
      <name val="宋体"/>
      <charset val="134"/>
    </font>
    <font>
      <sz val="10"/>
      <name val="仿宋_GB2312"/>
      <charset val="134"/>
    </font>
    <font>
      <b/>
      <sz val="10"/>
      <name val="宋体"/>
      <charset val="134"/>
    </font>
    <font>
      <sz val="10"/>
      <color theme="1"/>
      <name val="宋体"/>
      <charset val="134"/>
      <scheme val="minor"/>
    </font>
    <font>
      <b/>
      <sz val="10"/>
      <color theme="1"/>
      <name val="宋体"/>
      <charset val="134"/>
      <scheme val="minor"/>
    </font>
    <font>
      <b/>
      <sz val="20"/>
      <name val="宋体"/>
      <charset val="134"/>
    </font>
    <font>
      <b/>
      <sz val="11"/>
      <name val="方正书宋_GBK"/>
      <charset val="134"/>
    </font>
    <font>
      <sz val="11"/>
      <name val="Times New Roman"/>
      <charset val="0"/>
    </font>
    <font>
      <b/>
      <sz val="11"/>
      <name val="Times New Roman"/>
      <charset val="0"/>
    </font>
    <font>
      <b/>
      <sz val="18"/>
      <name val="宋体"/>
      <charset val="134"/>
    </font>
    <font>
      <b/>
      <sz val="14"/>
      <name val="FZHei-B01"/>
      <charset val="134"/>
    </font>
    <font>
      <b/>
      <sz val="18"/>
      <name val="方正小标宋_GBK"/>
      <charset val="134"/>
    </font>
    <font>
      <sz val="14"/>
      <color rgb="FF000000"/>
      <name val="仿宋"/>
      <charset val="134"/>
    </font>
    <font>
      <sz val="9"/>
      <name val="宋体"/>
      <charset val="134"/>
    </font>
    <font>
      <b/>
      <sz val="12"/>
      <name val="楷体_GB2312"/>
      <charset val="134"/>
    </font>
    <font>
      <sz val="10"/>
      <name val="Helv"/>
      <charset val="134"/>
    </font>
    <font>
      <sz val="11"/>
      <name val="Times New Roman"/>
      <charset val="134"/>
    </font>
    <font>
      <b/>
      <sz val="11"/>
      <name val="Times New Roman"/>
      <charset val="134"/>
    </font>
    <font>
      <b/>
      <sz val="11"/>
      <name val="宋体"/>
      <charset val="134"/>
    </font>
    <font>
      <sz val="10"/>
      <name val="Times New Roman"/>
      <charset val="134"/>
    </font>
    <font>
      <b/>
      <sz val="16"/>
      <name val="宋体"/>
      <charset val="134"/>
      <scheme val="major"/>
    </font>
    <font>
      <sz val="10"/>
      <color indexed="10"/>
      <name val="宋体"/>
      <charset val="134"/>
    </font>
    <font>
      <b/>
      <sz val="16"/>
      <name val="FZHei-B01"/>
      <charset val="134"/>
    </font>
    <font>
      <b/>
      <sz val="14"/>
      <name val="宋体"/>
      <charset val="134"/>
    </font>
    <font>
      <b/>
      <sz val="16"/>
      <name val="宋体"/>
      <charset val="134"/>
    </font>
    <font>
      <b/>
      <sz val="10"/>
      <name val="宋体"/>
      <charset val="134"/>
      <scheme val="minor"/>
    </font>
    <font>
      <sz val="10"/>
      <name val="黑体"/>
      <charset val="134"/>
    </font>
    <font>
      <b/>
      <sz val="16"/>
      <color indexed="8"/>
      <name val="宋体"/>
      <charset val="134"/>
    </font>
    <font>
      <b/>
      <sz val="11"/>
      <color indexed="8"/>
      <name val="宋体"/>
      <charset val="134"/>
    </font>
    <font>
      <b/>
      <sz val="10"/>
      <color indexed="8"/>
      <name val="宋体"/>
      <charset val="134"/>
      <scheme val="minor"/>
    </font>
    <font>
      <sz val="10"/>
      <color indexed="8"/>
      <name val="宋体"/>
      <charset val="134"/>
      <scheme val="minor"/>
    </font>
    <font>
      <sz val="10"/>
      <color theme="1"/>
      <name val="宋体"/>
      <charset val="134"/>
    </font>
    <font>
      <b/>
      <sz val="16"/>
      <color theme="1"/>
      <name val="宋体"/>
      <charset val="134"/>
    </font>
    <font>
      <sz val="16"/>
      <color theme="1"/>
      <name val="宋体"/>
      <charset val="134"/>
    </font>
    <font>
      <b/>
      <sz val="10"/>
      <color theme="1"/>
      <name val="宋体"/>
      <charset val="134"/>
    </font>
    <font>
      <sz val="16"/>
      <name val="宋体"/>
      <charset val="134"/>
    </font>
    <font>
      <sz val="14"/>
      <name val="宋体"/>
      <charset val="134"/>
      <scheme val="minor"/>
    </font>
    <font>
      <b/>
      <sz val="24"/>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b/>
      <sz val="10"/>
      <name val="Arial"/>
      <charset val="134"/>
    </font>
    <font>
      <sz val="11"/>
      <color indexed="8"/>
      <name val="宋体"/>
      <charset val="134"/>
    </font>
    <font>
      <sz val="10"/>
      <name val="Arial"/>
      <charset val="134"/>
    </font>
    <font>
      <sz val="10"/>
      <color indexed="8"/>
      <name val="Arial"/>
      <charset val="134"/>
    </font>
    <font>
      <sz val="11"/>
      <color indexed="17"/>
      <name val="宋体"/>
      <charset val="134"/>
    </font>
    <font>
      <sz val="11"/>
      <color indexed="8"/>
      <name val="Tahoma"/>
      <charset val="134"/>
    </font>
    <font>
      <sz val="11"/>
      <name val="方正仿宋_GBK"/>
      <charset val="134"/>
    </font>
    <font>
      <b/>
      <sz val="11"/>
      <name val="方正仿宋_GBK"/>
      <charset val="134"/>
    </font>
    <font>
      <b/>
      <sz val="12"/>
      <color theme="1"/>
      <name val="宋体"/>
      <charset val="134"/>
    </font>
    <font>
      <sz val="10.5"/>
      <name val="方正仿宋_GBK"/>
      <charset val="134"/>
    </font>
  </fonts>
  <fills count="39">
    <fill>
      <patternFill patternType="none"/>
    </fill>
    <fill>
      <patternFill patternType="gray125"/>
    </fill>
    <fill>
      <patternFill patternType="solid">
        <fgColor theme="0"/>
        <bgColor indexed="64"/>
      </patternFill>
    </fill>
    <fill>
      <patternFill patternType="solid">
        <fgColor indexed="9"/>
        <bgColor indexed="64"/>
      </patternFill>
    </fill>
    <fill>
      <patternFill patternType="mediumGray">
        <fgColor indexed="9"/>
        <bgColor theme="0"/>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05">
    <xf numFmtId="0" fontId="0" fillId="0" borderId="0"/>
    <xf numFmtId="43" fontId="64" fillId="0" borderId="0" applyFont="0" applyFill="0" applyBorder="0" applyAlignment="0" applyProtection="0">
      <alignment vertical="center"/>
    </xf>
    <xf numFmtId="44" fontId="64" fillId="0" borderId="0" applyFont="0" applyFill="0" applyBorder="0" applyAlignment="0" applyProtection="0">
      <alignment vertical="center"/>
    </xf>
    <xf numFmtId="9" fontId="0" fillId="0" borderId="0" applyFont="0" applyFill="0" applyBorder="0" applyAlignment="0" applyProtection="0">
      <alignment vertical="center"/>
    </xf>
    <xf numFmtId="41" fontId="64" fillId="0" borderId="0" applyFont="0" applyFill="0" applyBorder="0" applyAlignment="0" applyProtection="0">
      <alignment vertical="center"/>
    </xf>
    <xf numFmtId="42" fontId="64" fillId="0" borderId="0" applyFont="0" applyFill="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4" fillId="6" borderId="27" applyNumberFormat="0" applyFont="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70" fillId="0" borderId="28" applyNumberFormat="0" applyFill="0" applyAlignment="0" applyProtection="0">
      <alignment vertical="center"/>
    </xf>
    <xf numFmtId="0" fontId="71" fillId="0" borderId="28" applyNumberFormat="0" applyFill="0" applyAlignment="0" applyProtection="0">
      <alignment vertical="center"/>
    </xf>
    <xf numFmtId="0" fontId="72" fillId="0" borderId="29" applyNumberFormat="0" applyFill="0" applyAlignment="0" applyProtection="0">
      <alignment vertical="center"/>
    </xf>
    <xf numFmtId="0" fontId="72" fillId="0" borderId="0" applyNumberFormat="0" applyFill="0" applyBorder="0" applyAlignment="0" applyProtection="0">
      <alignment vertical="center"/>
    </xf>
    <xf numFmtId="0" fontId="73" fillId="7" borderId="30" applyNumberFormat="0" applyAlignment="0" applyProtection="0">
      <alignment vertical="center"/>
    </xf>
    <xf numFmtId="0" fontId="74" fillId="8" borderId="31" applyNumberFormat="0" applyAlignment="0" applyProtection="0">
      <alignment vertical="center"/>
    </xf>
    <xf numFmtId="0" fontId="75" fillId="8" borderId="30" applyNumberFormat="0" applyAlignment="0" applyProtection="0">
      <alignment vertical="center"/>
    </xf>
    <xf numFmtId="0" fontId="76" fillId="9" borderId="32" applyNumberFormat="0" applyAlignment="0" applyProtection="0">
      <alignment vertical="center"/>
    </xf>
    <xf numFmtId="0" fontId="77" fillId="0" borderId="33" applyNumberFormat="0" applyFill="0" applyAlignment="0" applyProtection="0">
      <alignment vertical="center"/>
    </xf>
    <xf numFmtId="0" fontId="78" fillId="0" borderId="34" applyNumberFormat="0" applyFill="0" applyAlignment="0" applyProtection="0">
      <alignment vertical="center"/>
    </xf>
    <xf numFmtId="0" fontId="79" fillId="10" borderId="0" applyNumberFormat="0" applyBorder="0" applyAlignment="0" applyProtection="0">
      <alignment vertical="center"/>
    </xf>
    <xf numFmtId="0" fontId="80" fillId="11" borderId="0" applyNumberFormat="0" applyBorder="0" applyAlignment="0" applyProtection="0">
      <alignment vertical="center"/>
    </xf>
    <xf numFmtId="0" fontId="81" fillId="12" borderId="0" applyNumberFormat="0" applyBorder="0" applyAlignment="0" applyProtection="0">
      <alignment vertical="center"/>
    </xf>
    <xf numFmtId="0" fontId="82" fillId="13" borderId="0" applyNumberFormat="0" applyBorder="0" applyAlignment="0" applyProtection="0">
      <alignment vertical="center"/>
    </xf>
    <xf numFmtId="0" fontId="83" fillId="14" borderId="0" applyNumberFormat="0" applyBorder="0" applyAlignment="0" applyProtection="0">
      <alignment vertical="center"/>
    </xf>
    <xf numFmtId="0" fontId="83" fillId="15" borderId="0" applyNumberFormat="0" applyBorder="0" applyAlignment="0" applyProtection="0">
      <alignment vertical="center"/>
    </xf>
    <xf numFmtId="0" fontId="82" fillId="16" borderId="0" applyNumberFormat="0" applyBorder="0" applyAlignment="0" applyProtection="0">
      <alignment vertical="center"/>
    </xf>
    <xf numFmtId="0" fontId="82" fillId="17" borderId="0" applyNumberFormat="0" applyBorder="0" applyAlignment="0" applyProtection="0">
      <alignment vertical="center"/>
    </xf>
    <xf numFmtId="0" fontId="83" fillId="18" borderId="0" applyNumberFormat="0" applyBorder="0" applyAlignment="0" applyProtection="0">
      <alignment vertical="center"/>
    </xf>
    <xf numFmtId="0" fontId="83" fillId="19" borderId="0" applyNumberFormat="0" applyBorder="0" applyAlignment="0" applyProtection="0">
      <alignment vertical="center"/>
    </xf>
    <xf numFmtId="0" fontId="82" fillId="20" borderId="0" applyNumberFormat="0" applyBorder="0" applyAlignment="0" applyProtection="0">
      <alignment vertical="center"/>
    </xf>
    <xf numFmtId="0" fontId="82" fillId="21" borderId="0" applyNumberFormat="0" applyBorder="0" applyAlignment="0" applyProtection="0">
      <alignment vertical="center"/>
    </xf>
    <xf numFmtId="0" fontId="83" fillId="22" borderId="0" applyNumberFormat="0" applyBorder="0" applyAlignment="0" applyProtection="0">
      <alignment vertical="center"/>
    </xf>
    <xf numFmtId="0" fontId="83" fillId="23" borderId="0" applyNumberFormat="0" applyBorder="0" applyAlignment="0" applyProtection="0">
      <alignment vertical="center"/>
    </xf>
    <xf numFmtId="0" fontId="82" fillId="24" borderId="0" applyNumberFormat="0" applyBorder="0" applyAlignment="0" applyProtection="0">
      <alignment vertical="center"/>
    </xf>
    <xf numFmtId="0" fontId="82" fillId="25" borderId="0" applyNumberFormat="0" applyBorder="0" applyAlignment="0" applyProtection="0">
      <alignment vertical="center"/>
    </xf>
    <xf numFmtId="0" fontId="83" fillId="26" borderId="0" applyNumberFormat="0" applyBorder="0" applyAlignment="0" applyProtection="0">
      <alignment vertical="center"/>
    </xf>
    <xf numFmtId="0" fontId="83" fillId="27" borderId="0" applyNumberFormat="0" applyBorder="0" applyAlignment="0" applyProtection="0">
      <alignment vertical="center"/>
    </xf>
    <xf numFmtId="0" fontId="82" fillId="28" borderId="0" applyNumberFormat="0" applyBorder="0" applyAlignment="0" applyProtection="0">
      <alignment vertical="center"/>
    </xf>
    <xf numFmtId="0" fontId="82" fillId="29" borderId="0" applyNumberFormat="0" applyBorder="0" applyAlignment="0" applyProtection="0">
      <alignment vertical="center"/>
    </xf>
    <xf numFmtId="0" fontId="83" fillId="30" borderId="0" applyNumberFormat="0" applyBorder="0" applyAlignment="0" applyProtection="0">
      <alignment vertical="center"/>
    </xf>
    <xf numFmtId="0" fontId="83" fillId="31" borderId="0" applyNumberFormat="0" applyBorder="0" applyAlignment="0" applyProtection="0">
      <alignment vertical="center"/>
    </xf>
    <xf numFmtId="0" fontId="82" fillId="32" borderId="0" applyNumberFormat="0" applyBorder="0" applyAlignment="0" applyProtection="0">
      <alignment vertical="center"/>
    </xf>
    <xf numFmtId="0" fontId="82" fillId="33" borderId="0" applyNumberFormat="0" applyBorder="0" applyAlignment="0" applyProtection="0">
      <alignment vertical="center"/>
    </xf>
    <xf numFmtId="0" fontId="83" fillId="34" borderId="0" applyNumberFormat="0" applyBorder="0" applyAlignment="0" applyProtection="0">
      <alignment vertical="center"/>
    </xf>
    <xf numFmtId="0" fontId="83" fillId="35" borderId="0" applyNumberFormat="0" applyBorder="0" applyAlignment="0" applyProtection="0">
      <alignment vertical="center"/>
    </xf>
    <xf numFmtId="0" fontId="82" fillId="36" borderId="0" applyNumberFormat="0" applyBorder="0" applyAlignment="0" applyProtection="0">
      <alignment vertical="center"/>
    </xf>
    <xf numFmtId="0" fontId="0" fillId="0" borderId="0"/>
    <xf numFmtId="0" fontId="0" fillId="0" borderId="0"/>
    <xf numFmtId="0" fontId="0" fillId="0" borderId="0"/>
    <xf numFmtId="0" fontId="39" fillId="0" borderId="0">
      <protection locked="0"/>
    </xf>
    <xf numFmtId="0" fontId="0" fillId="0" borderId="0"/>
    <xf numFmtId="0" fontId="0" fillId="0" borderId="0">
      <alignment vertical="center"/>
    </xf>
    <xf numFmtId="0" fontId="41" fillId="0" borderId="0"/>
    <xf numFmtId="0" fontId="84" fillId="37" borderId="0" applyNumberFormat="0" applyBorder="0" applyAlignment="0" applyProtection="0">
      <alignment vertical="center"/>
    </xf>
    <xf numFmtId="0" fontId="85" fillId="0" borderId="0" applyNumberFormat="0" applyFill="0" applyBorder="0" applyAlignment="0" applyProtection="0"/>
    <xf numFmtId="0" fontId="84" fillId="37" borderId="0" applyNumberFormat="0" applyBorder="0" applyAlignment="0" applyProtection="0">
      <alignment vertical="center"/>
    </xf>
    <xf numFmtId="0" fontId="0" fillId="0" borderId="0"/>
    <xf numFmtId="9" fontId="86" fillId="0" borderId="0" applyFont="0" applyFill="0" applyBorder="0" applyAlignment="0" applyProtection="0">
      <alignment vertical="center"/>
    </xf>
    <xf numFmtId="0" fontId="84" fillId="37" borderId="0" applyNumberFormat="0" applyBorder="0" applyAlignment="0" applyProtection="0">
      <alignment vertical="center"/>
    </xf>
    <xf numFmtId="0" fontId="0" fillId="0" borderId="0"/>
    <xf numFmtId="0" fontId="41" fillId="0" borderId="0"/>
    <xf numFmtId="0" fontId="0" fillId="0" borderId="0"/>
    <xf numFmtId="0" fontId="0" fillId="0" borderId="0">
      <alignment vertical="center"/>
    </xf>
    <xf numFmtId="0" fontId="0" fillId="0" borderId="0"/>
    <xf numFmtId="0" fontId="0" fillId="0" borderId="0"/>
    <xf numFmtId="9" fontId="86" fillId="0" borderId="0" applyFont="0" applyFill="0" applyBorder="0" applyAlignment="0" applyProtection="0">
      <alignment vertical="center"/>
    </xf>
    <xf numFmtId="0" fontId="87" fillId="0" borderId="0"/>
    <xf numFmtId="0" fontId="88" fillId="0" borderId="0" applyNumberFormat="0" applyFill="0" applyBorder="0" applyAlignment="0" applyProtection="0">
      <alignment vertical="top"/>
    </xf>
    <xf numFmtId="0" fontId="64" fillId="0" borderId="0"/>
    <xf numFmtId="9" fontId="0" fillId="0" borderId="0" applyFont="0" applyFill="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6" fillId="0" borderId="0">
      <alignment vertical="center"/>
    </xf>
    <xf numFmtId="0" fontId="0" fillId="0" borderId="0">
      <alignment vertical="center"/>
    </xf>
    <xf numFmtId="0" fontId="0" fillId="0" borderId="0">
      <alignment vertical="center"/>
    </xf>
    <xf numFmtId="0" fontId="89" fillId="38" borderId="0" applyNumberFormat="0" applyBorder="0" applyAlignment="0" applyProtection="0">
      <alignment vertical="center"/>
    </xf>
    <xf numFmtId="0" fontId="86" fillId="0" borderId="0" applyProtection="0"/>
    <xf numFmtId="0" fontId="86" fillId="0" borderId="0" applyProtection="0"/>
    <xf numFmtId="0" fontId="86" fillId="0" borderId="0">
      <alignment vertical="center"/>
    </xf>
    <xf numFmtId="0" fontId="89" fillId="38" borderId="0" applyNumberFormat="0" applyBorder="0" applyAlignment="0" applyProtection="0">
      <alignment vertical="center"/>
    </xf>
    <xf numFmtId="0" fontId="0" fillId="0" borderId="0">
      <alignment vertical="center"/>
    </xf>
    <xf numFmtId="0" fontId="0" fillId="0" borderId="0">
      <alignment vertical="center"/>
    </xf>
    <xf numFmtId="0" fontId="86" fillId="0" borderId="0">
      <alignment vertical="center"/>
    </xf>
    <xf numFmtId="0" fontId="86" fillId="0" borderId="0">
      <alignment vertical="center"/>
    </xf>
    <xf numFmtId="0" fontId="86" fillId="0" borderId="0">
      <alignment vertical="center"/>
    </xf>
    <xf numFmtId="0" fontId="86"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9" fillId="38"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87" fillId="0" borderId="0"/>
    <xf numFmtId="0" fontId="0" fillId="0" borderId="0"/>
    <xf numFmtId="0" fontId="0" fillId="0" borderId="0"/>
    <xf numFmtId="0" fontId="0" fillId="0" borderId="0"/>
    <xf numFmtId="0" fontId="89" fillId="38"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86" fillId="0" borderId="0"/>
    <xf numFmtId="0" fontId="64" fillId="0" borderId="0">
      <alignment vertical="center"/>
    </xf>
    <xf numFmtId="0" fontId="64" fillId="0" borderId="0">
      <alignment vertical="center"/>
    </xf>
    <xf numFmtId="0" fontId="13" fillId="0" borderId="0"/>
    <xf numFmtId="0" fontId="64" fillId="0" borderId="0">
      <alignment vertical="center"/>
    </xf>
    <xf numFmtId="0" fontId="64"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90" fillId="0" borderId="0"/>
    <xf numFmtId="0" fontId="0" fillId="0" borderId="0"/>
    <xf numFmtId="0" fontId="87" fillId="0" borderId="0"/>
    <xf numFmtId="0" fontId="0" fillId="0" borderId="0"/>
    <xf numFmtId="0" fontId="0" fillId="0" borderId="0">
      <alignment vertical="center"/>
    </xf>
    <xf numFmtId="0" fontId="0" fillId="0" borderId="0"/>
    <xf numFmtId="0" fontId="87" fillId="0" borderId="0"/>
    <xf numFmtId="0" fontId="0" fillId="0" borderId="0"/>
    <xf numFmtId="0" fontId="0" fillId="0" borderId="0"/>
    <xf numFmtId="0" fontId="0" fillId="0" borderId="0"/>
    <xf numFmtId="0" fontId="0" fillId="0" borderId="0"/>
    <xf numFmtId="0" fontId="0" fillId="0" borderId="0">
      <alignment vertical="center"/>
    </xf>
    <xf numFmtId="0" fontId="87"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6" fillId="0" borderId="0">
      <alignment vertical="center"/>
    </xf>
    <xf numFmtId="0" fontId="86" fillId="0" borderId="0">
      <alignment vertical="center"/>
    </xf>
    <xf numFmtId="0" fontId="0" fillId="0" borderId="0"/>
    <xf numFmtId="0" fontId="0" fillId="0" borderId="0"/>
    <xf numFmtId="0" fontId="0" fillId="0" borderId="0"/>
    <xf numFmtId="0" fontId="86" fillId="0" borderId="0">
      <alignment vertical="center"/>
    </xf>
    <xf numFmtId="0" fontId="86" fillId="0" borderId="0">
      <alignment vertical="center"/>
    </xf>
    <xf numFmtId="0" fontId="41" fillId="0" borderId="0"/>
    <xf numFmtId="0" fontId="87" fillId="0" borderId="0"/>
    <xf numFmtId="0" fontId="87" fillId="0" borderId="0"/>
    <xf numFmtId="0" fontId="0" fillId="0" borderId="0"/>
    <xf numFmtId="0" fontId="0" fillId="0" borderId="0"/>
    <xf numFmtId="0" fontId="6" fillId="0" borderId="0"/>
    <xf numFmtId="0" fontId="89" fillId="38" borderId="0" applyNumberFormat="0" applyBorder="0" applyAlignment="0" applyProtection="0">
      <alignment vertical="center"/>
    </xf>
    <xf numFmtId="0" fontId="89" fillId="38" borderId="0" applyNumberFormat="0" applyBorder="0" applyAlignment="0" applyProtection="0">
      <alignment vertical="center"/>
    </xf>
    <xf numFmtId="0" fontId="89" fillId="38" borderId="0" applyNumberFormat="0" applyBorder="0" applyAlignment="0" applyProtection="0">
      <alignment vertical="center"/>
    </xf>
    <xf numFmtId="0" fontId="89" fillId="38" borderId="0" applyNumberFormat="0" applyBorder="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0" fontId="0" fillId="0" borderId="0"/>
    <xf numFmtId="0" fontId="0" fillId="0" borderId="0"/>
    <xf numFmtId="0" fontId="12" fillId="0" borderId="0"/>
    <xf numFmtId="0" fontId="0" fillId="0" borderId="0"/>
  </cellStyleXfs>
  <cellXfs count="370">
    <xf numFmtId="0" fontId="0"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righ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0" xfId="0" applyFont="1" applyFill="1" applyAlignment="1">
      <alignment vertical="center"/>
    </xf>
    <xf numFmtId="0" fontId="6" fillId="0" borderId="0" xfId="0" applyFont="1" applyAlignment="1">
      <alignment horizontal="right" vertical="center"/>
    </xf>
    <xf numFmtId="0" fontId="7" fillId="0" borderId="0" xfId="0" applyFont="1" applyAlignment="1">
      <alignment horizontal="center" vertical="center"/>
    </xf>
    <xf numFmtId="0" fontId="8" fillId="0" borderId="3" xfId="0" applyFont="1" applyFill="1" applyBorder="1" applyAlignment="1">
      <alignment horizontal="center" vertical="center"/>
    </xf>
    <xf numFmtId="176" fontId="9" fillId="0" borderId="4"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176" fontId="9" fillId="0" borderId="6" xfId="0" applyNumberFormat="1" applyFont="1" applyFill="1" applyBorder="1" applyAlignment="1">
      <alignment horizontal="center" vertical="center"/>
    </xf>
    <xf numFmtId="0" fontId="8" fillId="0" borderId="7" xfId="0" applyFont="1" applyFill="1" applyBorder="1" applyAlignment="1">
      <alignment horizontal="center" vertical="center"/>
    </xf>
    <xf numFmtId="176" fontId="8" fillId="0" borderId="2" xfId="0" applyNumberFormat="1"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176" fontId="8" fillId="0" borderId="9"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xf>
    <xf numFmtId="177" fontId="11" fillId="0" borderId="1"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0" fontId="0" fillId="0" borderId="0" xfId="0"/>
    <xf numFmtId="0" fontId="1" fillId="0" borderId="0" xfId="0" applyFont="1" applyAlignment="1">
      <alignment horizontal="center" vertical="center" wrapText="1"/>
    </xf>
    <xf numFmtId="0" fontId="13" fillId="0" borderId="0" xfId="0" applyFont="1" applyAlignment="1">
      <alignment horizontal="right" vertical="center"/>
    </xf>
    <xf numFmtId="0" fontId="14" fillId="0" borderId="0" xfId="0" applyFont="1" applyAlignment="1">
      <alignment horizontal="center" vertical="center" wrapText="1"/>
    </xf>
    <xf numFmtId="0" fontId="15" fillId="0" borderId="0" xfId="0" applyFont="1" applyAlignment="1">
      <alignment vertical="center"/>
    </xf>
    <xf numFmtId="0" fontId="16" fillId="0" borderId="0" xfId="0" applyFont="1" applyAlignment="1">
      <alignment horizontal="right"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wrapText="1"/>
    </xf>
    <xf numFmtId="4" fontId="18" fillId="0" borderId="1" xfId="0" applyNumberFormat="1" applyFont="1" applyBorder="1" applyAlignment="1">
      <alignment horizontal="center" vertical="center" wrapText="1"/>
    </xf>
    <xf numFmtId="0" fontId="16"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9" fillId="0" borderId="0" xfId="0" applyFont="1" applyAlignment="1">
      <alignment horizontal="center" vertical="center" wrapText="1"/>
    </xf>
    <xf numFmtId="0" fontId="18" fillId="0" borderId="0" xfId="0" applyFont="1" applyAlignment="1">
      <alignment horizontal="right"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 xfId="0" applyFont="1" applyBorder="1" applyAlignment="1">
      <alignment horizontal="center" vertical="center" wrapText="1"/>
    </xf>
    <xf numFmtId="178" fontId="18" fillId="0" borderId="1" xfId="0" applyNumberFormat="1" applyFont="1" applyBorder="1" applyAlignment="1">
      <alignment horizontal="center" vertical="center" wrapText="1"/>
    </xf>
    <xf numFmtId="0" fontId="20" fillId="0" borderId="0" xfId="94" applyFont="1" applyAlignment="1">
      <alignment vertical="center"/>
    </xf>
    <xf numFmtId="0" fontId="8" fillId="0" borderId="0" xfId="94" applyFont="1" applyAlignment="1">
      <alignment vertical="center"/>
    </xf>
    <xf numFmtId="0" fontId="0" fillId="0" borderId="0" xfId="94" applyFont="1" applyAlignment="1">
      <alignment vertical="center"/>
    </xf>
    <xf numFmtId="0" fontId="0" fillId="0" borderId="0" xfId="94" applyFont="1" applyAlignment="1">
      <alignment horizontal="center" vertical="center"/>
    </xf>
    <xf numFmtId="0" fontId="13" fillId="0" borderId="0" xfId="94" applyFont="1" applyAlignment="1">
      <alignment horizontal="right" vertical="center"/>
    </xf>
    <xf numFmtId="0" fontId="21" fillId="0" borderId="0" xfId="94" applyFont="1" applyAlignment="1">
      <alignment horizontal="center" vertical="center"/>
    </xf>
    <xf numFmtId="0" fontId="20" fillId="0" borderId="11" xfId="94" applyFont="1" applyBorder="1" applyAlignment="1">
      <alignment vertical="center"/>
    </xf>
    <xf numFmtId="0" fontId="0" fillId="0" borderId="0" xfId="94" applyFont="1" applyAlignment="1">
      <alignment horizontal="right" vertical="center"/>
    </xf>
    <xf numFmtId="0" fontId="8" fillId="0" borderId="12" xfId="94" applyFont="1" applyBorder="1" applyAlignment="1">
      <alignment horizontal="center" vertical="center"/>
    </xf>
    <xf numFmtId="0" fontId="0" fillId="0" borderId="1" xfId="94" applyFont="1" applyBorder="1" applyAlignment="1">
      <alignment horizontal="center" vertical="center"/>
    </xf>
    <xf numFmtId="0" fontId="0" fillId="0" borderId="1" xfId="94" applyFont="1" applyBorder="1" applyAlignment="1">
      <alignment vertical="center"/>
    </xf>
    <xf numFmtId="0" fontId="22" fillId="0" borderId="0" xfId="94" applyFont="1" applyAlignment="1">
      <alignment vertical="center"/>
    </xf>
    <xf numFmtId="0" fontId="0" fillId="0" borderId="3" xfId="94" applyFont="1" applyBorder="1" applyAlignment="1">
      <alignment vertical="center"/>
    </xf>
    <xf numFmtId="0" fontId="0" fillId="0" borderId="3" xfId="94" applyFont="1" applyBorder="1" applyAlignment="1">
      <alignment horizontal="center" vertical="center"/>
    </xf>
    <xf numFmtId="0" fontId="0" fillId="0" borderId="3" xfId="94" applyFont="1" applyBorder="1" applyAlignment="1">
      <alignment horizontal="left" vertical="center" wrapText="1"/>
    </xf>
    <xf numFmtId="0" fontId="0" fillId="0" borderId="13" xfId="94" applyFont="1" applyBorder="1" applyAlignment="1">
      <alignment horizontal="left" vertical="center" wrapText="1"/>
    </xf>
    <xf numFmtId="0" fontId="0" fillId="0" borderId="13" xfId="94" applyFont="1" applyBorder="1" applyAlignment="1">
      <alignment horizontal="center" vertical="center"/>
    </xf>
    <xf numFmtId="0" fontId="0" fillId="0" borderId="0" xfId="94" applyFont="1" applyAlignment="1">
      <alignment horizontal="left" vertical="center" wrapText="1"/>
    </xf>
    <xf numFmtId="0" fontId="8" fillId="0" borderId="0" xfId="94" applyFont="1" applyAlignment="1">
      <alignment horizontal="left" vertical="center" wrapText="1"/>
    </xf>
    <xf numFmtId="0" fontId="0" fillId="0" borderId="0" xfId="0" applyBorder="1"/>
    <xf numFmtId="177" fontId="0" fillId="0" borderId="0" xfId="0" applyNumberFormat="1" applyAlignment="1">
      <alignment horizontal="center"/>
    </xf>
    <xf numFmtId="0" fontId="13" fillId="2" borderId="0" xfId="0" applyFont="1" applyFill="1" applyAlignment="1">
      <alignment horizontal="right" vertical="center" wrapText="1"/>
    </xf>
    <xf numFmtId="0" fontId="23" fillId="3" borderId="0" xfId="131" applyNumberFormat="1" applyFont="1" applyFill="1" applyBorder="1" applyAlignment="1" applyProtection="1">
      <alignment horizontal="center" vertical="center" wrapText="1"/>
    </xf>
    <xf numFmtId="0" fontId="24" fillId="3" borderId="0" xfId="131" applyNumberFormat="1" applyFont="1" applyFill="1" applyBorder="1" applyAlignment="1" applyProtection="1">
      <alignment vertical="center" wrapText="1"/>
    </xf>
    <xf numFmtId="0" fontId="0" fillId="0" borderId="0" xfId="177" applyFont="1" applyAlignment="1">
      <alignment vertical="center"/>
    </xf>
    <xf numFmtId="0" fontId="25" fillId="3" borderId="0" xfId="131" applyNumberFormat="1" applyFont="1" applyFill="1" applyBorder="1" applyAlignment="1" applyProtection="1">
      <alignment vertical="center" wrapText="1"/>
    </xf>
    <xf numFmtId="178" fontId="25" fillId="3" borderId="0" xfId="131" applyNumberFormat="1" applyFont="1" applyFill="1" applyBorder="1" applyAlignment="1" applyProtection="1">
      <alignment horizontal="center" vertical="center" wrapText="1"/>
    </xf>
    <xf numFmtId="178" fontId="13" fillId="3" borderId="0" xfId="131" applyNumberFormat="1" applyFont="1" applyFill="1" applyBorder="1" applyAlignment="1" applyProtection="1">
      <alignment horizontal="center" vertical="center" wrapText="1"/>
    </xf>
    <xf numFmtId="178" fontId="25" fillId="3" borderId="14" xfId="131" applyNumberFormat="1" applyFont="1" applyFill="1" applyBorder="1" applyAlignment="1" applyProtection="1">
      <alignment vertical="center" wrapText="1"/>
    </xf>
    <xf numFmtId="0" fontId="26" fillId="3" borderId="15" xfId="131" applyNumberFormat="1" applyFont="1" applyFill="1" applyBorder="1" applyAlignment="1" applyProtection="1">
      <alignment horizontal="center" vertical="center" wrapText="1"/>
    </xf>
    <xf numFmtId="178" fontId="26" fillId="3" borderId="16" xfId="131" applyNumberFormat="1" applyFont="1" applyFill="1" applyBorder="1" applyAlignment="1" applyProtection="1">
      <alignment horizontal="center" vertical="center" wrapText="1"/>
    </xf>
    <xf numFmtId="178" fontId="26" fillId="3" borderId="3" xfId="131" applyNumberFormat="1" applyFont="1" applyFill="1" applyBorder="1" applyAlignment="1" applyProtection="1">
      <alignment horizontal="center" vertical="center" wrapText="1"/>
    </xf>
    <xf numFmtId="178" fontId="26" fillId="3" borderId="17" xfId="131" applyNumberFormat="1" applyFont="1" applyFill="1" applyBorder="1" applyAlignment="1" applyProtection="1">
      <alignment horizontal="center" vertical="center" wrapText="1"/>
    </xf>
    <xf numFmtId="178" fontId="26" fillId="3" borderId="15" xfId="131" applyNumberFormat="1" applyFont="1" applyFill="1" applyBorder="1" applyAlignment="1" applyProtection="1">
      <alignment horizontal="center" vertical="center" wrapText="1"/>
    </xf>
    <xf numFmtId="0" fontId="27" fillId="0" borderId="0" xfId="131" applyFont="1" applyAlignment="1">
      <alignment vertical="center" wrapText="1"/>
    </xf>
    <xf numFmtId="0" fontId="25" fillId="3" borderId="18" xfId="131" applyNumberFormat="1" applyFont="1" applyFill="1" applyBorder="1" applyAlignment="1" applyProtection="1">
      <alignment horizontal="left" vertical="center" wrapText="1"/>
    </xf>
    <xf numFmtId="178" fontId="28" fillId="0" borderId="1" xfId="199" applyNumberFormat="1" applyFont="1" applyBorder="1" applyAlignment="1">
      <alignment horizontal="center" vertical="center" wrapText="1"/>
    </xf>
    <xf numFmtId="178" fontId="28" fillId="3" borderId="18" xfId="131" applyNumberFormat="1" applyFont="1" applyFill="1" applyBorder="1" applyAlignment="1" applyProtection="1">
      <alignment horizontal="center" vertical="center" wrapText="1"/>
    </xf>
    <xf numFmtId="178" fontId="13" fillId="0" borderId="1" xfId="199" applyNumberFormat="1" applyFont="1" applyBorder="1" applyAlignment="1">
      <alignment horizontal="center" vertical="center" wrapText="1"/>
    </xf>
    <xf numFmtId="178" fontId="13" fillId="3" borderId="18" xfId="131" applyNumberFormat="1" applyFont="1" applyFill="1" applyBorder="1" applyAlignment="1" applyProtection="1">
      <alignment horizontal="center" vertical="center" wrapText="1"/>
    </xf>
    <xf numFmtId="178" fontId="13" fillId="3" borderId="19" xfId="131" applyNumberFormat="1" applyFont="1" applyFill="1" applyBorder="1" applyAlignment="1" applyProtection="1">
      <alignment horizontal="center" vertical="center" wrapText="1"/>
    </xf>
    <xf numFmtId="0" fontId="25" fillId="3" borderId="18" xfId="131" applyNumberFormat="1" applyFont="1" applyFill="1" applyBorder="1" applyAlignment="1" applyProtection="1">
      <alignment vertical="center" wrapText="1"/>
    </xf>
    <xf numFmtId="0" fontId="25" fillId="3" borderId="20" xfId="131" applyNumberFormat="1" applyFont="1" applyFill="1" applyBorder="1" applyAlignment="1" applyProtection="1">
      <alignment horizontal="left" vertical="center" wrapText="1"/>
    </xf>
    <xf numFmtId="178" fontId="29" fillId="0" borderId="1" xfId="0" applyNumberFormat="1" applyFont="1" applyBorder="1" applyAlignment="1">
      <alignment horizontal="center" vertical="center" wrapText="1"/>
    </xf>
    <xf numFmtId="0" fontId="25" fillId="3" borderId="1" xfId="131" applyNumberFormat="1" applyFont="1" applyFill="1" applyBorder="1" applyAlignment="1" applyProtection="1">
      <alignment horizontal="left" vertical="center" wrapText="1"/>
    </xf>
    <xf numFmtId="0" fontId="0" fillId="0" borderId="0" xfId="178" applyFont="1" applyAlignment="1">
      <alignment vertical="center"/>
    </xf>
    <xf numFmtId="178" fontId="25" fillId="3" borderId="0" xfId="131" applyNumberFormat="1" applyFont="1" applyFill="1" applyBorder="1" applyAlignment="1" applyProtection="1">
      <alignment vertical="center" wrapText="1"/>
    </xf>
    <xf numFmtId="0" fontId="26" fillId="3" borderId="1" xfId="131" applyNumberFormat="1" applyFont="1" applyFill="1" applyBorder="1" applyAlignment="1" applyProtection="1">
      <alignment horizontal="center" vertical="center" wrapText="1"/>
    </xf>
    <xf numFmtId="178" fontId="26" fillId="3" borderId="1" xfId="131" applyNumberFormat="1" applyFont="1" applyFill="1" applyBorder="1" applyAlignment="1" applyProtection="1">
      <alignment horizontal="center" vertical="center" wrapText="1"/>
    </xf>
    <xf numFmtId="49" fontId="26" fillId="0" borderId="21" xfId="71" applyNumberFormat="1" applyFont="1" applyBorder="1" applyAlignment="1">
      <alignment horizontal="left" vertical="center" wrapText="1"/>
    </xf>
    <xf numFmtId="178" fontId="30" fillId="0" borderId="1" xfId="0" applyNumberFormat="1" applyFont="1" applyBorder="1" applyAlignment="1">
      <alignment horizontal="center" vertical="center" wrapText="1"/>
    </xf>
    <xf numFmtId="49" fontId="25" fillId="0" borderId="22" xfId="71" applyNumberFormat="1" applyFont="1" applyBorder="1" applyAlignment="1">
      <alignment horizontal="left" vertical="center" wrapText="1"/>
    </xf>
    <xf numFmtId="49" fontId="25" fillId="0" borderId="22" xfId="71" applyNumberFormat="1" applyFont="1" applyBorder="1" applyAlignment="1">
      <alignment vertical="center" wrapText="1"/>
    </xf>
    <xf numFmtId="0" fontId="0" fillId="0" borderId="0" xfId="0" applyFill="1" applyBorder="1" applyAlignment="1">
      <alignment horizontal="center" vertical="center" wrapText="1"/>
    </xf>
    <xf numFmtId="0" fontId="13" fillId="0" borderId="0" xfId="0" applyFont="1" applyFill="1" applyBorder="1" applyAlignment="1">
      <alignment horizontal="right"/>
    </xf>
    <xf numFmtId="0" fontId="31" fillId="0" borderId="0" xfId="0" applyFont="1" applyFill="1" applyBorder="1" applyAlignment="1">
      <alignment horizontal="center" vertical="center" wrapText="1"/>
    </xf>
    <xf numFmtId="0" fontId="0" fillId="0" borderId="0" xfId="0" applyFill="1" applyBorder="1" applyAlignment="1">
      <alignment vertical="center" wrapText="1"/>
    </xf>
    <xf numFmtId="177" fontId="18" fillId="0" borderId="0" xfId="52" applyNumberFormat="1" applyFont="1" applyFill="1" applyBorder="1" applyAlignment="1">
      <alignment horizontal="right" vertical="center"/>
      <protection locked="0"/>
    </xf>
    <xf numFmtId="49" fontId="32" fillId="0" borderId="1" xfId="52" applyNumberFormat="1" applyFont="1" applyFill="1" applyBorder="1" applyAlignment="1">
      <alignment horizontal="center" vertical="center"/>
      <protection locked="0"/>
    </xf>
    <xf numFmtId="49" fontId="33" fillId="0" borderId="1" xfId="52" applyNumberFormat="1" applyFont="1" applyFill="1" applyBorder="1" applyAlignment="1">
      <alignment horizontal="center" vertical="center"/>
      <protection locked="0"/>
    </xf>
    <xf numFmtId="49" fontId="33" fillId="0" borderId="1" xfId="52" applyNumberFormat="1" applyFont="1" applyFill="1" applyBorder="1" applyAlignment="1">
      <alignment horizontal="left" vertical="center"/>
      <protection locked="0"/>
    </xf>
    <xf numFmtId="49" fontId="33" fillId="0" borderId="1" xfId="52" applyNumberFormat="1" applyFont="1" applyFill="1" applyBorder="1" applyAlignment="1">
      <alignment horizontal="left" vertical="center" indent="1"/>
      <protection locked="0"/>
    </xf>
    <xf numFmtId="49" fontId="34" fillId="0" borderId="1" xfId="52" applyNumberFormat="1" applyFont="1" applyFill="1" applyBorder="1" applyAlignment="1">
      <alignment horizontal="center" vertical="center"/>
      <protection locked="0"/>
    </xf>
    <xf numFmtId="49" fontId="6" fillId="0" borderId="1" xfId="52" applyNumberFormat="1" applyFont="1" applyFill="1" applyBorder="1" applyAlignment="1" applyProtection="1">
      <alignment horizontal="left" vertical="center"/>
      <protection locked="0"/>
    </xf>
    <xf numFmtId="49" fontId="33" fillId="0" borderId="1" xfId="52" applyNumberFormat="1" applyFont="1" applyFill="1" applyBorder="1" applyAlignment="1" applyProtection="1">
      <alignment horizontal="left" vertical="center"/>
      <protection locked="0"/>
    </xf>
    <xf numFmtId="0" fontId="0" fillId="0" borderId="0" xfId="94"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35" fillId="2" borderId="0" xfId="0" applyNumberFormat="1" applyFont="1" applyFill="1" applyAlignment="1" applyProtection="1">
      <alignment horizontal="center" vertical="center" wrapText="1"/>
    </xf>
    <xf numFmtId="0" fontId="13" fillId="2" borderId="23" xfId="0" applyNumberFormat="1" applyFont="1" applyFill="1" applyBorder="1" applyAlignment="1" applyProtection="1">
      <alignment vertical="center" wrapText="1"/>
    </xf>
    <xf numFmtId="0" fontId="13" fillId="2" borderId="23" xfId="0" applyNumberFormat="1" applyFont="1" applyFill="1" applyBorder="1" applyAlignment="1" applyProtection="1">
      <alignment horizontal="right" vertical="center" wrapText="1"/>
    </xf>
    <xf numFmtId="0" fontId="28" fillId="0" borderId="7"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vertical="center" wrapText="1"/>
    </xf>
    <xf numFmtId="3"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vertical="center" wrapText="1"/>
    </xf>
    <xf numFmtId="3" fontId="28"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 xfId="0" applyNumberFormat="1" applyFont="1" applyFill="1" applyBorder="1" applyAlignment="1" applyProtection="1">
      <alignment horizontal="center" vertical="center" wrapText="1"/>
    </xf>
    <xf numFmtId="0" fontId="0" fillId="0" borderId="0" xfId="94" applyAlignment="1">
      <alignment vertical="center"/>
    </xf>
    <xf numFmtId="0" fontId="0" fillId="2" borderId="0" xfId="0" applyFill="1"/>
    <xf numFmtId="0" fontId="0" fillId="2" borderId="0" xfId="0" applyFill="1" applyAlignment="1">
      <alignment horizontal="center"/>
    </xf>
    <xf numFmtId="0" fontId="13" fillId="0" borderId="0" xfId="0" applyFont="1" applyAlignment="1">
      <alignment horizontal="right" vertical="center" wrapText="1"/>
    </xf>
    <xf numFmtId="0" fontId="35" fillId="2" borderId="0" xfId="0" applyNumberFormat="1" applyFont="1" applyFill="1" applyAlignment="1" applyProtection="1">
      <alignment horizontal="center" vertical="center"/>
    </xf>
    <xf numFmtId="0" fontId="13" fillId="2" borderId="23" xfId="0" applyNumberFormat="1" applyFont="1" applyFill="1" applyBorder="1" applyAlignment="1" applyProtection="1">
      <alignment vertical="center"/>
    </xf>
    <xf numFmtId="0" fontId="13" fillId="2" borderId="23" xfId="0" applyNumberFormat="1" applyFont="1" applyFill="1" applyBorder="1" applyAlignment="1" applyProtection="1">
      <alignment horizontal="center" vertical="center"/>
    </xf>
    <xf numFmtId="0" fontId="28" fillId="2" borderId="3" xfId="0" applyNumberFormat="1" applyFont="1" applyFill="1" applyBorder="1" applyAlignment="1" applyProtection="1">
      <alignment horizontal="center" vertical="center"/>
    </xf>
    <xf numFmtId="0" fontId="28" fillId="2" borderId="24" xfId="0" applyNumberFormat="1" applyFont="1" applyFill="1" applyBorder="1" applyAlignment="1" applyProtection="1">
      <alignment horizontal="center" vertical="center"/>
    </xf>
    <xf numFmtId="0" fontId="28" fillId="2" borderId="7" xfId="0" applyNumberFormat="1" applyFont="1" applyFill="1" applyBorder="1" applyAlignment="1" applyProtection="1">
      <alignment horizontal="center" vertical="center"/>
    </xf>
    <xf numFmtId="0" fontId="28" fillId="2" borderId="1" xfId="0" applyNumberFormat="1" applyFont="1" applyFill="1" applyBorder="1" applyAlignment="1" applyProtection="1">
      <alignment horizontal="center" vertical="center"/>
    </xf>
    <xf numFmtId="3" fontId="13" fillId="4" borderId="1" xfId="0" applyNumberFormat="1" applyFont="1" applyFill="1" applyBorder="1" applyAlignment="1" applyProtection="1">
      <alignment horizontal="center" vertical="center"/>
    </xf>
    <xf numFmtId="0" fontId="13" fillId="2" borderId="1" xfId="0" applyNumberFormat="1" applyFont="1" applyFill="1" applyBorder="1" applyAlignment="1" applyProtection="1">
      <alignment horizontal="left" vertical="center"/>
    </xf>
    <xf numFmtId="0" fontId="28" fillId="2" borderId="1" xfId="0" applyNumberFormat="1" applyFont="1" applyFill="1" applyBorder="1" applyAlignment="1" applyProtection="1">
      <alignment vertical="center"/>
    </xf>
    <xf numFmtId="0" fontId="13" fillId="2" borderId="1" xfId="0" applyNumberFormat="1" applyFont="1" applyFill="1" applyBorder="1" applyAlignment="1" applyProtection="1">
      <alignment vertical="center"/>
    </xf>
    <xf numFmtId="3" fontId="13" fillId="2" borderId="1" xfId="0" applyNumberFormat="1" applyFont="1" applyFill="1" applyBorder="1" applyAlignment="1" applyProtection="1">
      <alignment horizontal="center" vertical="center"/>
    </xf>
    <xf numFmtId="0" fontId="0" fillId="2" borderId="0" xfId="0" applyFill="1" applyAlignment="1">
      <alignment horizontal="left"/>
    </xf>
    <xf numFmtId="0" fontId="1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79" fontId="36" fillId="0" borderId="0" xfId="0" applyNumberFormat="1" applyFont="1" applyBorder="1" applyAlignment="1">
      <alignment horizontal="center" vertical="center" wrapText="1"/>
    </xf>
    <xf numFmtId="179" fontId="37" fillId="0" borderId="0" xfId="0" applyNumberFormat="1" applyFont="1" applyBorder="1" applyAlignment="1">
      <alignment horizontal="center" vertical="center" wrapText="1"/>
    </xf>
    <xf numFmtId="179" fontId="13" fillId="0" borderId="1" xfId="19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8" fillId="0" borderId="0" xfId="0" applyFont="1" applyAlignment="1">
      <alignment horizontal="justify" vertical="center"/>
    </xf>
    <xf numFmtId="179" fontId="39" fillId="3" borderId="1" xfId="119" applyNumberFormat="1" applyFont="1" applyFill="1" applyBorder="1" applyAlignment="1">
      <alignment horizontal="center" vertical="center" wrapText="1"/>
    </xf>
    <xf numFmtId="178" fontId="0" fillId="0" borderId="0" xfId="0" applyNumberFormat="1" applyAlignment="1">
      <alignment horizontal="center" vertical="center" wrapText="1"/>
    </xf>
    <xf numFmtId="0" fontId="40" fillId="0" borderId="0" xfId="0" applyFont="1" applyAlignment="1">
      <alignment horizontal="center" vertical="center" wrapText="1"/>
    </xf>
    <xf numFmtId="0" fontId="41" fillId="0" borderId="0" xfId="189" applyBorder="1"/>
    <xf numFmtId="0" fontId="0" fillId="0" borderId="0" xfId="194" applyNumberFormat="1" applyFont="1" applyFill="1" applyBorder="1" applyAlignment="1" applyProtection="1">
      <alignment vertical="center"/>
      <protection locked="0"/>
    </xf>
    <xf numFmtId="0" fontId="13" fillId="0" borderId="0" xfId="94" applyFont="1" applyAlignment="1">
      <alignment horizontal="right" vertical="center" wrapText="1"/>
    </xf>
    <xf numFmtId="177" fontId="41" fillId="0" borderId="0" xfId="189" applyNumberFormat="1" applyBorder="1"/>
    <xf numFmtId="0" fontId="24" fillId="0" borderId="0" xfId="49" applyFont="1" applyFill="1" applyAlignment="1">
      <alignment horizontal="center" vertical="center" wrapText="1"/>
    </xf>
    <xf numFmtId="49" fontId="42" fillId="0" borderId="0" xfId="52" applyNumberFormat="1" applyFont="1" applyFill="1" applyAlignment="1">
      <alignment horizontal="left" vertical="top"/>
      <protection locked="0"/>
    </xf>
    <xf numFmtId="49" fontId="42" fillId="0" borderId="1" xfId="52" applyNumberFormat="1" applyFont="1" applyFill="1" applyBorder="1" applyAlignment="1">
      <alignment horizontal="center" vertical="center"/>
      <protection locked="0"/>
    </xf>
    <xf numFmtId="49" fontId="42" fillId="0" borderId="1" xfId="52" applyNumberFormat="1" applyFont="1" applyFill="1" applyBorder="1" applyAlignment="1">
      <alignment horizontal="left" vertical="center"/>
      <protection locked="0"/>
    </xf>
    <xf numFmtId="49" fontId="42" fillId="0" borderId="1" xfId="52" applyNumberFormat="1" applyFont="1" applyFill="1" applyBorder="1" applyAlignment="1">
      <alignment horizontal="left" vertical="center" indent="1"/>
      <protection locked="0"/>
    </xf>
    <xf numFmtId="49" fontId="43" fillId="0" borderId="1" xfId="52" applyNumberFormat="1" applyFont="1" applyFill="1" applyBorder="1" applyAlignment="1">
      <alignment horizontal="center" vertical="center"/>
      <protection locked="0"/>
    </xf>
    <xf numFmtId="49" fontId="6" fillId="0" borderId="1" xfId="52" applyNumberFormat="1" applyFont="1" applyFill="1" applyBorder="1" applyAlignment="1" applyProtection="1">
      <alignment horizontal="center" vertical="center"/>
      <protection locked="0"/>
    </xf>
    <xf numFmtId="49" fontId="42" fillId="0" borderId="1" xfId="52" applyNumberFormat="1" applyFont="1" applyFill="1" applyBorder="1" applyAlignment="1" applyProtection="1">
      <alignment horizontal="center" vertical="center"/>
      <protection locked="0"/>
    </xf>
    <xf numFmtId="0" fontId="6" fillId="0" borderId="0" xfId="94" applyFont="1" applyFill="1" applyAlignment="1">
      <alignment vertical="center" wrapText="1"/>
    </xf>
    <xf numFmtId="0" fontId="44" fillId="0" borderId="0" xfId="94" applyFont="1" applyFill="1" applyAlignment="1">
      <alignment vertical="center" wrapText="1"/>
    </xf>
    <xf numFmtId="0" fontId="6" fillId="0" borderId="0" xfId="94" applyFont="1" applyFill="1" applyAlignment="1">
      <alignment vertical="center" wrapText="1"/>
    </xf>
    <xf numFmtId="0" fontId="45" fillId="0" borderId="0" xfId="118" applyFont="1" applyFill="1" applyAlignment="1">
      <alignment horizontal="center" vertical="center"/>
    </xf>
    <xf numFmtId="0" fontId="45" fillId="0" borderId="0" xfId="118" applyFont="1" applyFill="1" applyAlignment="1">
      <alignment horizontal="left" vertical="center"/>
    </xf>
    <xf numFmtId="178" fontId="13" fillId="0" borderId="0" xfId="86" applyNumberFormat="1" applyFont="1" applyFill="1" applyAlignment="1">
      <alignment horizontal="right" vertical="center"/>
    </xf>
    <xf numFmtId="0" fontId="46" fillId="0" borderId="0" xfId="118" applyFont="1" applyFill="1" applyAlignment="1">
      <alignment vertical="center"/>
    </xf>
    <xf numFmtId="178" fontId="46" fillId="0" borderId="0" xfId="118" applyNumberFormat="1" applyFont="1" applyFill="1" applyAlignment="1">
      <alignment vertical="center"/>
    </xf>
    <xf numFmtId="0" fontId="13" fillId="0" borderId="0" xfId="118" applyFont="1" applyFill="1" applyAlignment="1">
      <alignment horizontal="center" vertical="center"/>
    </xf>
    <xf numFmtId="0" fontId="13" fillId="0" borderId="0" xfId="118" applyFont="1" applyFill="1" applyAlignment="1">
      <alignment horizontal="left" vertical="center"/>
    </xf>
    <xf numFmtId="178" fontId="13" fillId="0" borderId="0" xfId="118" applyNumberFormat="1" applyFont="1" applyFill="1" applyAlignment="1">
      <alignment horizontal="center" vertical="center"/>
    </xf>
    <xf numFmtId="0" fontId="28" fillId="0" borderId="1" xfId="118" applyFont="1" applyFill="1" applyBorder="1" applyAlignment="1">
      <alignment horizontal="center" vertical="center"/>
    </xf>
    <xf numFmtId="178" fontId="28" fillId="0" borderId="1" xfId="118" applyNumberFormat="1" applyFont="1" applyFill="1" applyBorder="1" applyAlignment="1">
      <alignment horizontal="center" vertical="center"/>
    </xf>
    <xf numFmtId="3" fontId="28" fillId="0" borderId="1" xfId="118" applyNumberFormat="1" applyFont="1" applyFill="1" applyBorder="1" applyAlignment="1">
      <alignment vertical="center"/>
    </xf>
    <xf numFmtId="3" fontId="28" fillId="0" borderId="1" xfId="118" applyNumberFormat="1" applyFont="1" applyFill="1" applyBorder="1" applyAlignment="1">
      <alignment horizontal="left" vertical="center"/>
    </xf>
    <xf numFmtId="178" fontId="13" fillId="0" borderId="1" xfId="0" applyNumberFormat="1" applyFont="1" applyFill="1" applyBorder="1" applyAlignment="1">
      <alignment horizontal="center" vertical="center"/>
    </xf>
    <xf numFmtId="0" fontId="13" fillId="0" borderId="25" xfId="0" applyNumberFormat="1" applyFont="1" applyFill="1" applyBorder="1" applyAlignment="1">
      <alignment horizontal="center" vertical="center"/>
    </xf>
    <xf numFmtId="0" fontId="13" fillId="0" borderId="25" xfId="0" applyNumberFormat="1" applyFont="1" applyFill="1" applyBorder="1" applyAlignment="1">
      <alignment horizontal="left" vertical="center"/>
    </xf>
    <xf numFmtId="178" fontId="28" fillId="0" borderId="1" xfId="0" applyNumberFormat="1" applyFont="1" applyFill="1" applyBorder="1" applyAlignment="1">
      <alignment horizontal="center" vertical="center"/>
    </xf>
    <xf numFmtId="0" fontId="13" fillId="0" borderId="1" xfId="118" applyFont="1" applyFill="1" applyBorder="1" applyAlignment="1">
      <alignment horizontal="center" vertical="center"/>
    </xf>
    <xf numFmtId="3" fontId="13" fillId="0" borderId="1" xfId="118" applyNumberFormat="1" applyFont="1" applyFill="1" applyBorder="1" applyAlignment="1">
      <alignment horizontal="left" vertical="center"/>
    </xf>
    <xf numFmtId="178" fontId="13" fillId="0" borderId="1" xfId="118" applyNumberFormat="1" applyFont="1" applyFill="1" applyBorder="1" applyAlignment="1">
      <alignment horizontal="center" vertical="center"/>
    </xf>
    <xf numFmtId="0" fontId="13" fillId="0" borderId="1" xfId="118" applyFont="1" applyFill="1" applyBorder="1" applyAlignment="1">
      <alignment horizontal="left" vertical="center" wrapText="1"/>
    </xf>
    <xf numFmtId="0" fontId="13" fillId="0" borderId="25" xfId="0" applyNumberFormat="1" applyFont="1" applyFill="1" applyBorder="1" applyAlignment="1">
      <alignment horizontal="center" vertical="center"/>
    </xf>
    <xf numFmtId="0" fontId="13" fillId="0" borderId="25" xfId="0" applyNumberFormat="1" applyFont="1" applyFill="1" applyBorder="1" applyAlignment="1">
      <alignment vertical="center"/>
    </xf>
    <xf numFmtId="178" fontId="13" fillId="0" borderId="1" xfId="118" applyNumberFormat="1" applyFont="1" applyFill="1" applyBorder="1" applyAlignment="1">
      <alignment horizontal="center" vertical="center"/>
    </xf>
    <xf numFmtId="0" fontId="13" fillId="0" borderId="1" xfId="118" applyFont="1" applyFill="1" applyBorder="1" applyAlignment="1">
      <alignment horizontal="left" vertical="center"/>
    </xf>
    <xf numFmtId="0" fontId="13" fillId="0" borderId="25" xfId="0" applyNumberFormat="1" applyFont="1" applyFill="1" applyBorder="1" applyAlignment="1">
      <alignment horizontal="left" vertical="center"/>
    </xf>
    <xf numFmtId="0" fontId="28" fillId="0" borderId="1" xfId="118" applyFont="1" applyFill="1" applyBorder="1" applyAlignment="1">
      <alignment horizontal="left" vertical="center"/>
    </xf>
    <xf numFmtId="0" fontId="6" fillId="0" borderId="0" xfId="94" applyFont="1" applyAlignment="1">
      <alignment vertical="center" wrapText="1"/>
    </xf>
    <xf numFmtId="0" fontId="44" fillId="0" borderId="0" xfId="94" applyFont="1" applyAlignment="1">
      <alignment vertical="center" wrapText="1"/>
    </xf>
    <xf numFmtId="0" fontId="6" fillId="0" borderId="0" xfId="94" applyFont="1" applyAlignment="1">
      <alignment horizontal="center" vertical="center" wrapText="1"/>
    </xf>
    <xf numFmtId="0" fontId="28" fillId="0" borderId="0" xfId="118" applyFont="1" applyFill="1" applyAlignment="1">
      <alignment vertical="center"/>
    </xf>
    <xf numFmtId="0" fontId="46" fillId="0" borderId="0" xfId="118" applyFont="1" applyFill="1" applyAlignment="1">
      <alignment horizontal="center" vertical="center"/>
    </xf>
    <xf numFmtId="0" fontId="13" fillId="0" borderId="0" xfId="118" applyFont="1" applyFill="1" applyAlignment="1">
      <alignment vertical="center"/>
    </xf>
    <xf numFmtId="3" fontId="13" fillId="0" borderId="1" xfId="118" applyNumberFormat="1" applyFont="1" applyFill="1" applyBorder="1" applyAlignment="1">
      <alignment vertical="center"/>
    </xf>
    <xf numFmtId="0" fontId="13" fillId="0" borderId="1" xfId="0" applyFont="1" applyBorder="1" applyAlignment="1">
      <alignment horizontal="center" vertical="center"/>
    </xf>
    <xf numFmtId="3" fontId="13" fillId="0" borderId="1" xfId="118" applyNumberFormat="1" applyFont="1" applyFill="1" applyBorder="1" applyAlignment="1">
      <alignment vertical="center" wrapText="1"/>
    </xf>
    <xf numFmtId="0" fontId="13" fillId="0" borderId="1" xfId="118" applyFont="1" applyFill="1" applyBorder="1" applyAlignment="1">
      <alignment vertical="center"/>
    </xf>
    <xf numFmtId="3" fontId="47" fillId="0" borderId="1" xfId="118" applyNumberFormat="1" applyFont="1" applyFill="1" applyBorder="1" applyAlignment="1">
      <alignment vertical="center"/>
    </xf>
    <xf numFmtId="0" fontId="45" fillId="0" borderId="1" xfId="0" applyFont="1" applyBorder="1" applyAlignment="1">
      <alignment horizontal="center" vertical="center"/>
    </xf>
    <xf numFmtId="0" fontId="45" fillId="0" borderId="1" xfId="0" applyFont="1" applyBorder="1" applyAlignment="1">
      <alignment vertical="center"/>
    </xf>
    <xf numFmtId="0" fontId="28" fillId="0" borderId="1" xfId="118" applyFont="1" applyFill="1" applyBorder="1" applyAlignment="1">
      <alignment vertical="center"/>
    </xf>
    <xf numFmtId="1" fontId="28" fillId="0" borderId="1" xfId="118" applyNumberFormat="1" applyFont="1" applyFill="1" applyBorder="1" applyAlignment="1" applyProtection="1">
      <alignment vertical="center"/>
      <protection locked="0"/>
    </xf>
    <xf numFmtId="178" fontId="13" fillId="0" borderId="1" xfId="0" applyNumberFormat="1" applyFont="1" applyBorder="1" applyAlignment="1">
      <alignment horizontal="center" vertical="center"/>
    </xf>
    <xf numFmtId="178" fontId="28" fillId="2" borderId="1" xfId="118" applyNumberFormat="1" applyFont="1" applyFill="1" applyBorder="1" applyAlignment="1">
      <alignment horizontal="center" vertical="center"/>
    </xf>
    <xf numFmtId="179" fontId="48" fillId="0" borderId="0" xfId="0" applyNumberFormat="1" applyFont="1" applyBorder="1" applyAlignment="1">
      <alignment horizontal="center" vertical="center" wrapText="1"/>
    </xf>
    <xf numFmtId="176" fontId="13" fillId="3" borderId="1" xfId="183" applyNumberFormat="1" applyFont="1" applyFill="1" applyBorder="1" applyAlignment="1">
      <alignment horizontal="center" vertical="center" wrapText="1"/>
    </xf>
    <xf numFmtId="0" fontId="13" fillId="2" borderId="0" xfId="0" applyFont="1" applyFill="1" applyAlignment="1">
      <alignment vertical="center" wrapText="1"/>
    </xf>
    <xf numFmtId="178" fontId="13" fillId="2" borderId="0" xfId="0" applyNumberFormat="1" applyFont="1" applyFill="1" applyAlignment="1">
      <alignment horizontal="center" vertical="center" wrapText="1"/>
    </xf>
    <xf numFmtId="0" fontId="13" fillId="2" borderId="0" xfId="0" applyFont="1" applyFill="1" applyAlignment="1">
      <alignment horizontal="center" vertical="center" wrapText="1"/>
    </xf>
    <xf numFmtId="0" fontId="49" fillId="2" borderId="0" xfId="0" applyFont="1" applyFill="1" applyAlignment="1">
      <alignment horizontal="center" vertical="center" wrapText="1"/>
    </xf>
    <xf numFmtId="0" fontId="50" fillId="2" borderId="0" xfId="0" applyFont="1" applyFill="1" applyAlignment="1">
      <alignment horizontal="center" vertical="center" wrapText="1"/>
    </xf>
    <xf numFmtId="0" fontId="13" fillId="2" borderId="23" xfId="0" applyFont="1" applyFill="1" applyBorder="1" applyAlignment="1">
      <alignment horizontal="right" vertical="center" wrapText="1"/>
    </xf>
    <xf numFmtId="0" fontId="28" fillId="2" borderId="3" xfId="0" applyFont="1" applyFill="1" applyBorder="1" applyAlignment="1">
      <alignment horizontal="center" vertical="center" wrapText="1"/>
    </xf>
    <xf numFmtId="178" fontId="51" fillId="2" borderId="2" xfId="116" applyNumberFormat="1" applyFont="1" applyFill="1" applyBorder="1" applyAlignment="1">
      <alignment horizontal="center" vertical="center" wrapText="1"/>
    </xf>
    <xf numFmtId="178" fontId="51" fillId="2" borderId="8" xfId="116" applyNumberFormat="1" applyFont="1" applyFill="1" applyBorder="1" applyAlignment="1">
      <alignment horizontal="center" vertical="center" wrapText="1"/>
    </xf>
    <xf numFmtId="178" fontId="51" fillId="2" borderId="9" xfId="116" applyNumberFormat="1" applyFont="1" applyFill="1" applyBorder="1" applyAlignment="1">
      <alignment horizontal="center" vertical="center" wrapText="1"/>
    </xf>
    <xf numFmtId="0" fontId="28" fillId="2" borderId="10" xfId="0" applyFont="1" applyFill="1" applyBorder="1" applyAlignment="1">
      <alignment horizontal="center" vertical="center" wrapText="1"/>
    </xf>
    <xf numFmtId="178" fontId="51" fillId="2" borderId="1" xfId="116" applyNumberFormat="1" applyFont="1" applyFill="1" applyBorder="1" applyAlignment="1">
      <alignment horizontal="center" vertical="center" wrapText="1"/>
    </xf>
    <xf numFmtId="177" fontId="13"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178" fontId="2" fillId="2" borderId="1" xfId="116" applyNumberFormat="1" applyFont="1" applyFill="1" applyBorder="1" applyAlignment="1">
      <alignment horizontal="center" vertical="center" wrapText="1"/>
    </xf>
    <xf numFmtId="0" fontId="13" fillId="2" borderId="1" xfId="0" applyFont="1" applyFill="1" applyBorder="1" applyAlignment="1">
      <alignment vertical="center" wrapText="1"/>
    </xf>
    <xf numFmtId="178" fontId="13" fillId="2" borderId="1" xfId="0" applyNumberFormat="1"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178" fontId="13" fillId="5" borderId="1" xfId="0" applyNumberFormat="1" applyFont="1" applyFill="1" applyBorder="1" applyAlignment="1">
      <alignment horizontal="center" vertical="center" wrapText="1"/>
    </xf>
    <xf numFmtId="178" fontId="13" fillId="5" borderId="10" xfId="0" applyNumberFormat="1" applyFont="1" applyFill="1" applyBorder="1" applyAlignment="1">
      <alignment horizontal="center" vertical="center" wrapText="1"/>
    </xf>
    <xf numFmtId="0" fontId="52" fillId="0"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13" fillId="0" borderId="0" xfId="0" applyFont="1" applyFill="1" applyAlignment="1" applyProtection="1">
      <alignment horizontal="center" vertical="center"/>
      <protection locked="0"/>
    </xf>
    <xf numFmtId="177" fontId="13" fillId="0" borderId="0" xfId="0" applyNumberFormat="1" applyFont="1" applyFill="1" applyAlignment="1" applyProtection="1">
      <alignment horizontal="center" vertical="center"/>
      <protection locked="0"/>
    </xf>
    <xf numFmtId="0" fontId="13" fillId="0" borderId="0" xfId="0" applyFont="1" applyFill="1" applyAlignment="1" applyProtection="1">
      <alignment vertical="center"/>
      <protection locked="0"/>
    </xf>
    <xf numFmtId="177" fontId="13" fillId="0" borderId="0" xfId="0" applyNumberFormat="1" applyFont="1" applyFill="1" applyAlignment="1" applyProtection="1">
      <alignment horizontal="right" vertical="center"/>
      <protection locked="0"/>
    </xf>
    <xf numFmtId="0" fontId="50" fillId="0" borderId="0" xfId="0" applyFont="1" applyFill="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28" fillId="0" borderId="1" xfId="0" applyFont="1" applyFill="1" applyBorder="1" applyAlignment="1" applyProtection="1">
      <alignment horizontal="center" vertical="center"/>
      <protection locked="0"/>
    </xf>
    <xf numFmtId="177" fontId="28" fillId="0" borderId="1" xfId="0" applyNumberFormat="1"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xf>
    <xf numFmtId="1" fontId="28" fillId="0" borderId="1" xfId="0" applyNumberFormat="1" applyFont="1" applyFill="1" applyBorder="1" applyAlignment="1" applyProtection="1">
      <alignment horizontal="center" vertical="center"/>
      <protection locked="0"/>
    </xf>
    <xf numFmtId="1" fontId="51" fillId="0" borderId="1" xfId="0" applyNumberFormat="1" applyFont="1" applyFill="1" applyBorder="1" applyAlignment="1" applyProtection="1">
      <alignment horizontal="center" vertical="center"/>
      <protection locked="0"/>
    </xf>
    <xf numFmtId="1" fontId="2" fillId="0" borderId="1" xfId="0" applyNumberFormat="1" applyFont="1" applyFill="1" applyBorder="1" applyAlignment="1" applyProtection="1">
      <alignment horizontal="center" vertical="center"/>
      <protection locked="0"/>
    </xf>
    <xf numFmtId="177"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3" fontId="51" fillId="0" borderId="1" xfId="0" applyNumberFormat="1" applyFont="1" applyFill="1" applyBorder="1" applyAlignment="1" applyProtection="1">
      <alignment horizontal="center" vertical="center"/>
      <protection locked="0"/>
    </xf>
    <xf numFmtId="178" fontId="51" fillId="0" borderId="1" xfId="0" applyNumberFormat="1" applyFont="1" applyFill="1" applyBorder="1" applyAlignment="1" applyProtection="1">
      <alignment horizontal="center" vertical="center"/>
      <protection locked="0"/>
    </xf>
    <xf numFmtId="3" fontId="2" fillId="0" borderId="1" xfId="0" applyNumberFormat="1" applyFont="1" applyFill="1" applyBorder="1" applyAlignment="1" applyProtection="1">
      <alignment horizontal="center" vertical="center"/>
      <protection locked="0"/>
    </xf>
    <xf numFmtId="178" fontId="2" fillId="0" borderId="1" xfId="0" applyNumberFormat="1" applyFont="1" applyFill="1" applyBorder="1" applyAlignment="1" applyProtection="1">
      <alignment horizontal="center" vertical="center"/>
      <protection locked="0"/>
    </xf>
    <xf numFmtId="0" fontId="6" fillId="0" borderId="0" xfId="86" applyFont="1">
      <alignment vertical="center"/>
    </xf>
    <xf numFmtId="0" fontId="44" fillId="0" borderId="0" xfId="86" applyFont="1">
      <alignment vertical="center"/>
    </xf>
    <xf numFmtId="0" fontId="0" fillId="0" borderId="0" xfId="86">
      <alignment vertical="center"/>
    </xf>
    <xf numFmtId="0" fontId="0" fillId="0" borderId="0" xfId="86" applyAlignment="1">
      <alignment horizontal="center" vertical="center"/>
    </xf>
    <xf numFmtId="0" fontId="13" fillId="0" borderId="0" xfId="86" applyFont="1" applyAlignment="1">
      <alignment horizontal="right" vertical="center"/>
    </xf>
    <xf numFmtId="0" fontId="53" fillId="0" borderId="0" xfId="86" applyFont="1" applyBorder="1" applyAlignment="1">
      <alignment horizontal="center" vertical="center" wrapText="1"/>
    </xf>
    <xf numFmtId="0" fontId="54" fillId="0" borderId="0" xfId="86" applyFont="1" applyBorder="1" applyAlignment="1">
      <alignment horizontal="center" vertical="center" wrapText="1"/>
    </xf>
    <xf numFmtId="0" fontId="25" fillId="0" borderId="0" xfId="86" applyFont="1" applyBorder="1" applyAlignment="1">
      <alignment horizontal="right" vertical="center" wrapText="1"/>
    </xf>
    <xf numFmtId="0" fontId="55" fillId="0" borderId="1" xfId="86" applyFont="1" applyBorder="1" applyAlignment="1">
      <alignment horizontal="center" vertical="center" wrapText="1"/>
    </xf>
    <xf numFmtId="178" fontId="55" fillId="0" borderId="1" xfId="86" applyNumberFormat="1" applyFont="1" applyBorder="1" applyAlignment="1">
      <alignment horizontal="center" vertical="center" wrapText="1"/>
    </xf>
    <xf numFmtId="0" fontId="55" fillId="0" borderId="1" xfId="86" applyFont="1" applyBorder="1" applyAlignment="1">
      <alignment horizontal="left" vertical="center" wrapText="1"/>
    </xf>
    <xf numFmtId="0" fontId="56" fillId="0" borderId="1" xfId="86" applyFont="1" applyBorder="1" applyAlignment="1">
      <alignment horizontal="left" vertical="center" wrapText="1"/>
    </xf>
    <xf numFmtId="178" fontId="6" fillId="0" borderId="1" xfId="86" applyNumberFormat="1" applyFont="1" applyBorder="1" applyAlignment="1">
      <alignment horizontal="center" vertical="center"/>
    </xf>
    <xf numFmtId="178" fontId="0" fillId="0" borderId="0" xfId="0" applyNumberFormat="1" applyFill="1" applyAlignment="1">
      <alignment vertical="center"/>
    </xf>
    <xf numFmtId="0" fontId="0" fillId="0" borderId="0" xfId="0" applyFont="1" applyFill="1" applyAlignment="1">
      <alignment vertical="center" wrapText="1"/>
    </xf>
    <xf numFmtId="0" fontId="57" fillId="2" borderId="0" xfId="0" applyFont="1" applyFill="1" applyAlignment="1">
      <alignment horizontal="center" vertical="center" wrapText="1"/>
    </xf>
    <xf numFmtId="0" fontId="57" fillId="2" borderId="0" xfId="0" applyFont="1" applyFill="1" applyAlignment="1">
      <alignment vertical="center" wrapText="1"/>
    </xf>
    <xf numFmtId="178" fontId="57" fillId="0" borderId="0" xfId="0" applyNumberFormat="1" applyFont="1" applyFill="1" applyAlignment="1">
      <alignment horizontal="right" vertical="center" wrapText="1"/>
    </xf>
    <xf numFmtId="0" fontId="58" fillId="2" borderId="0" xfId="0" applyFont="1" applyFill="1" applyAlignment="1" applyProtection="1">
      <alignment horizontal="center" vertical="center" wrapText="1"/>
      <protection locked="0"/>
    </xf>
    <xf numFmtId="0" fontId="59" fillId="2" borderId="0" xfId="0" applyFont="1" applyFill="1" applyAlignment="1" applyProtection="1">
      <alignment horizontal="center" vertical="center" wrapText="1"/>
      <protection locked="0"/>
    </xf>
    <xf numFmtId="178" fontId="58" fillId="0" borderId="0" xfId="0" applyNumberFormat="1" applyFont="1" applyFill="1" applyAlignment="1" applyProtection="1">
      <alignment horizontal="center" vertical="center" wrapText="1"/>
      <protection locked="0"/>
    </xf>
    <xf numFmtId="0" fontId="57" fillId="2" borderId="0" xfId="0" applyFont="1" applyFill="1" applyAlignment="1">
      <alignment horizontal="left" vertical="center" wrapText="1"/>
    </xf>
    <xf numFmtId="0" fontId="60"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178" fontId="60" fillId="0" borderId="1" xfId="0" applyNumberFormat="1" applyFont="1" applyFill="1" applyBorder="1" applyAlignment="1">
      <alignment horizontal="center" vertical="center" wrapText="1"/>
    </xf>
    <xf numFmtId="178" fontId="28" fillId="0" borderId="1" xfId="0" applyNumberFormat="1" applyFont="1" applyFill="1" applyBorder="1" applyAlignment="1">
      <alignment horizontal="center" vertical="center" wrapText="1"/>
    </xf>
    <xf numFmtId="0" fontId="60" fillId="2" borderId="1" xfId="0" applyFont="1" applyFill="1" applyBorder="1" applyAlignment="1">
      <alignment horizontal="left" vertical="center" wrapText="1"/>
    </xf>
    <xf numFmtId="178"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left" vertical="center"/>
    </xf>
    <xf numFmtId="178" fontId="57" fillId="0" borderId="1" xfId="0" applyNumberFormat="1" applyFont="1" applyFill="1" applyBorder="1" applyAlignment="1">
      <alignment horizontal="center" vertical="center" wrapText="1"/>
    </xf>
    <xf numFmtId="0" fontId="0" fillId="0" borderId="0" xfId="0" applyNumberFormat="1" applyAlignment="1">
      <alignment vertical="center"/>
    </xf>
    <xf numFmtId="0" fontId="57" fillId="2" borderId="0" xfId="0" applyNumberFormat="1" applyFont="1" applyFill="1" applyAlignment="1">
      <alignment horizontal="right" vertical="center" wrapText="1"/>
    </xf>
    <xf numFmtId="0" fontId="58" fillId="2" borderId="0" xfId="0" applyNumberFormat="1" applyFont="1" applyFill="1" applyAlignment="1" applyProtection="1">
      <alignment horizontal="center" vertical="center" wrapText="1"/>
      <protection locked="0"/>
    </xf>
    <xf numFmtId="0" fontId="60" fillId="2" borderId="1" xfId="0" applyNumberFormat="1" applyFont="1" applyFill="1" applyBorder="1" applyAlignment="1">
      <alignment horizontal="center" vertical="center" wrapText="1"/>
    </xf>
    <xf numFmtId="0" fontId="57" fillId="2" borderId="1" xfId="0" applyNumberFormat="1" applyFont="1" applyFill="1" applyBorder="1" applyAlignment="1">
      <alignment horizontal="center" vertical="center" wrapText="1"/>
    </xf>
    <xf numFmtId="0" fontId="28" fillId="2" borderId="0" xfId="0" applyFont="1" applyFill="1" applyAlignment="1">
      <alignment vertical="center"/>
    </xf>
    <xf numFmtId="0" fontId="13" fillId="2" borderId="0" xfId="0" applyFont="1" applyFill="1" applyAlignment="1">
      <alignment vertical="center"/>
    </xf>
    <xf numFmtId="0" fontId="13" fillId="2" borderId="0" xfId="0" applyNumberFormat="1" applyFont="1" applyFill="1" applyAlignment="1">
      <alignment vertical="center"/>
    </xf>
    <xf numFmtId="0" fontId="13" fillId="0" borderId="0" xfId="86" applyFont="1">
      <alignment vertical="center"/>
    </xf>
    <xf numFmtId="0" fontId="13" fillId="0" borderId="0" xfId="86" applyNumberFormat="1" applyFont="1" applyAlignment="1">
      <alignment horizontal="center" vertical="center"/>
    </xf>
    <xf numFmtId="178" fontId="13" fillId="0" borderId="0" xfId="86" applyNumberFormat="1" applyFont="1" applyAlignment="1">
      <alignment horizontal="center" vertical="center"/>
    </xf>
    <xf numFmtId="0" fontId="50" fillId="0" borderId="0" xfId="0" applyFont="1" applyAlignment="1" applyProtection="1">
      <alignment horizontal="center" vertical="center" wrapText="1"/>
      <protection locked="0"/>
    </xf>
    <xf numFmtId="0" fontId="61" fillId="0" borderId="0" xfId="0" applyNumberFormat="1" applyFont="1" applyAlignment="1" applyProtection="1">
      <alignment horizontal="center" vertical="center" wrapText="1"/>
      <protection locked="0"/>
    </xf>
    <xf numFmtId="178" fontId="61" fillId="0" borderId="0" xfId="0" applyNumberFormat="1" applyFont="1" applyAlignment="1" applyProtection="1">
      <alignment horizontal="center" vertical="center" wrapText="1"/>
      <protection locked="0"/>
    </xf>
    <xf numFmtId="0" fontId="28" fillId="0" borderId="1" xfId="86" applyFont="1" applyBorder="1" applyAlignment="1">
      <alignment horizontal="center" vertical="center"/>
    </xf>
    <xf numFmtId="0" fontId="28" fillId="0" borderId="9" xfId="86" applyNumberFormat="1" applyFont="1" applyBorder="1" applyAlignment="1">
      <alignment horizontal="center" vertical="center"/>
    </xf>
    <xf numFmtId="0" fontId="28" fillId="0" borderId="9" xfId="86" applyFont="1" applyBorder="1" applyAlignment="1">
      <alignment horizontal="center" vertical="center"/>
    </xf>
    <xf numFmtId="0" fontId="28" fillId="0" borderId="10" xfId="86" applyFont="1" applyBorder="1" applyAlignment="1">
      <alignment horizontal="left" vertical="center"/>
    </xf>
    <xf numFmtId="178" fontId="13" fillId="0" borderId="26" xfId="86" applyNumberFormat="1" applyFont="1" applyBorder="1" applyAlignment="1">
      <alignment horizontal="center" vertical="center" wrapText="1"/>
    </xf>
    <xf numFmtId="180" fontId="13" fillId="0" borderId="26" xfId="86" applyNumberFormat="1" applyFont="1" applyBorder="1" applyAlignment="1">
      <alignment horizontal="center" vertical="center"/>
    </xf>
    <xf numFmtId="0" fontId="51" fillId="0" borderId="1" xfId="204" applyFont="1" applyBorder="1" applyAlignment="1">
      <alignment horizontal="center" vertical="center" wrapText="1"/>
    </xf>
    <xf numFmtId="0" fontId="13" fillId="0" borderId="26" xfId="86" applyNumberFormat="1" applyFont="1" applyBorder="1" applyAlignment="1">
      <alignment horizontal="center" vertical="center"/>
    </xf>
    <xf numFmtId="178" fontId="13" fillId="0" borderId="26" xfId="86" applyNumberFormat="1" applyFont="1" applyBorder="1" applyAlignment="1">
      <alignment horizontal="center" vertical="center"/>
    </xf>
    <xf numFmtId="0" fontId="28" fillId="0" borderId="10" xfId="86" applyFont="1" applyBorder="1">
      <alignment vertical="center"/>
    </xf>
    <xf numFmtId="0" fontId="13" fillId="0" borderId="10" xfId="86" applyFont="1" applyBorder="1">
      <alignment vertical="center"/>
    </xf>
    <xf numFmtId="0" fontId="2" fillId="0" borderId="26" xfId="203" applyNumberFormat="1" applyFont="1" applyBorder="1" applyAlignment="1">
      <alignment horizontal="center" vertical="center" wrapText="1"/>
    </xf>
    <xf numFmtId="178" fontId="2" fillId="0" borderId="1" xfId="203" applyNumberFormat="1" applyFont="1" applyBorder="1" applyAlignment="1">
      <alignment horizontal="center" vertical="center" wrapText="1"/>
    </xf>
    <xf numFmtId="177" fontId="2" fillId="0" borderId="1" xfId="203" applyNumberFormat="1" applyFont="1" applyBorder="1" applyAlignment="1">
      <alignment horizontal="center" vertical="center" wrapText="1"/>
    </xf>
    <xf numFmtId="0" fontId="13" fillId="0" borderId="10" xfId="86" applyFont="1" applyBorder="1" applyAlignment="1">
      <alignment vertical="center" wrapText="1"/>
    </xf>
    <xf numFmtId="177" fontId="2" fillId="0" borderId="26" xfId="203" applyNumberFormat="1" applyFont="1" applyBorder="1" applyAlignment="1">
      <alignment horizontal="center" vertical="center" wrapText="1"/>
    </xf>
    <xf numFmtId="0" fontId="51" fillId="0" borderId="1" xfId="204" applyFont="1" applyBorder="1" applyAlignment="1">
      <alignment vertical="center" wrapText="1"/>
    </xf>
    <xf numFmtId="0" fontId="2" fillId="0" borderId="1" xfId="204" applyFont="1" applyBorder="1" applyAlignment="1">
      <alignment vertical="center" wrapText="1"/>
    </xf>
    <xf numFmtId="0" fontId="2" fillId="0" borderId="1" xfId="204" applyFont="1" applyBorder="1" applyAlignment="1">
      <alignment horizontal="left" vertical="center" wrapText="1"/>
    </xf>
    <xf numFmtId="0" fontId="51" fillId="0" borderId="1" xfId="204" applyFont="1" applyBorder="1" applyAlignment="1">
      <alignment horizontal="left" vertical="center" wrapText="1"/>
    </xf>
    <xf numFmtId="0" fontId="2" fillId="0" borderId="1" xfId="190" applyFont="1" applyBorder="1" applyAlignment="1">
      <alignment horizontal="left" vertical="center" wrapText="1"/>
    </xf>
    <xf numFmtId="9" fontId="13" fillId="0" borderId="1" xfId="3" applyNumberFormat="1" applyFont="1" applyFill="1" applyBorder="1" applyAlignment="1">
      <alignment horizontal="center" vertical="center"/>
    </xf>
    <xf numFmtId="9" fontId="13" fillId="0" borderId="26" xfId="3" applyFont="1" applyFill="1" applyBorder="1" applyAlignment="1">
      <alignment horizontal="center" vertical="center" wrapText="1"/>
    </xf>
    <xf numFmtId="0" fontId="13" fillId="0" borderId="1" xfId="190" applyFont="1" applyBorder="1" applyAlignment="1">
      <alignment horizontal="left" vertical="center" wrapText="1"/>
    </xf>
    <xf numFmtId="0" fontId="13" fillId="2" borderId="0" xfId="0" applyFont="1" applyFill="1" applyAlignment="1" applyProtection="1">
      <alignment vertical="center" wrapText="1"/>
      <protection locked="0"/>
    </xf>
    <xf numFmtId="0" fontId="45" fillId="2" borderId="0" xfId="0" applyFont="1" applyFill="1" applyAlignment="1" applyProtection="1">
      <alignment vertical="center" wrapText="1"/>
      <protection locked="0"/>
    </xf>
    <xf numFmtId="178" fontId="13" fillId="2" borderId="0" xfId="0" applyNumberFormat="1" applyFont="1" applyFill="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178" fontId="45" fillId="2" borderId="0" xfId="0" applyNumberFormat="1" applyFont="1" applyFill="1" applyAlignment="1" applyProtection="1">
      <alignment horizontal="center" vertical="center" wrapText="1"/>
      <protection locked="0"/>
    </xf>
    <xf numFmtId="178" fontId="45" fillId="2" borderId="0" xfId="0" applyNumberFormat="1" applyFont="1" applyFill="1" applyAlignment="1" applyProtection="1">
      <alignment vertical="center" wrapText="1"/>
      <protection locked="0"/>
    </xf>
    <xf numFmtId="0" fontId="52" fillId="2" borderId="0" xfId="0" applyFont="1" applyFill="1" applyAlignment="1" applyProtection="1">
      <alignment vertical="center" wrapText="1"/>
      <protection locked="0"/>
    </xf>
    <xf numFmtId="178" fontId="13" fillId="2" borderId="0" xfId="0" applyNumberFormat="1" applyFont="1" applyFill="1" applyAlignment="1" applyProtection="1">
      <alignment horizontal="right" vertical="center" wrapText="1"/>
      <protection locked="0"/>
    </xf>
    <xf numFmtId="0" fontId="13" fillId="2" borderId="0" xfId="0" applyFont="1" applyFill="1" applyAlignment="1" applyProtection="1">
      <alignment horizontal="right" vertical="center" wrapText="1"/>
      <protection locked="0"/>
    </xf>
    <xf numFmtId="0" fontId="50" fillId="2" borderId="0" xfId="0" applyFont="1" applyFill="1" applyAlignment="1" applyProtection="1">
      <alignment horizontal="center" vertical="center" wrapText="1"/>
      <protection locked="0"/>
    </xf>
    <xf numFmtId="178" fontId="50" fillId="2" borderId="0" xfId="0" applyNumberFormat="1" applyFont="1" applyFill="1" applyAlignment="1" applyProtection="1">
      <alignment horizontal="center" vertical="center" wrapText="1"/>
      <protection locked="0"/>
    </xf>
    <xf numFmtId="178" fontId="13" fillId="2" borderId="0" xfId="0" applyNumberFormat="1" applyFont="1" applyFill="1" applyAlignment="1" applyProtection="1">
      <alignment vertical="center" wrapText="1"/>
      <protection locked="0"/>
    </xf>
    <xf numFmtId="0" fontId="28" fillId="2" borderId="2"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protection locked="0"/>
    </xf>
    <xf numFmtId="178" fontId="28" fillId="2" borderId="8" xfId="0" applyNumberFormat="1" applyFont="1" applyFill="1" applyBorder="1" applyAlignment="1" applyProtection="1">
      <alignment horizontal="center" vertical="center" wrapText="1"/>
      <protection locked="0"/>
    </xf>
    <xf numFmtId="178" fontId="28" fillId="2" borderId="9"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178" fontId="28" fillId="2" borderId="1" xfId="0" applyNumberFormat="1" applyFont="1" applyFill="1" applyBorder="1" applyAlignment="1">
      <alignment horizontal="center" vertical="center" wrapText="1"/>
    </xf>
    <xf numFmtId="178" fontId="28" fillId="2"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left" vertical="center" wrapText="1"/>
      <protection locked="0"/>
    </xf>
    <xf numFmtId="178" fontId="13" fillId="2" borderId="1" xfId="0" applyNumberFormat="1" applyFont="1" applyFill="1" applyBorder="1" applyAlignment="1" applyProtection="1">
      <alignment horizontal="center" vertical="center" wrapText="1"/>
      <protection locked="0"/>
    </xf>
    <xf numFmtId="1" fontId="28" fillId="2" borderId="1" xfId="0" applyNumberFormat="1" applyFont="1" applyFill="1" applyBorder="1" applyAlignment="1" applyProtection="1">
      <alignment vertical="center" wrapText="1"/>
      <protection locked="0"/>
    </xf>
    <xf numFmtId="1" fontId="13" fillId="2" borderId="1" xfId="0" applyNumberFormat="1" applyFont="1" applyFill="1" applyBorder="1" applyAlignment="1" applyProtection="1">
      <alignment horizontal="left" vertical="center" wrapText="1"/>
      <protection locked="0"/>
    </xf>
    <xf numFmtId="178" fontId="13" fillId="0" borderId="1" xfId="0" applyNumberFormat="1" applyFont="1" applyBorder="1" applyAlignment="1" applyProtection="1">
      <alignment horizontal="center" vertical="center" wrapText="1"/>
      <protection locked="0"/>
    </xf>
    <xf numFmtId="0" fontId="13" fillId="2" borderId="1" xfId="0" applyFont="1" applyFill="1" applyBorder="1" applyAlignment="1" applyProtection="1">
      <alignment vertical="center" wrapText="1"/>
      <protection locked="0"/>
    </xf>
    <xf numFmtId="0" fontId="13" fillId="2" borderId="1" xfId="0" applyFont="1" applyFill="1" applyBorder="1" applyAlignment="1" applyProtection="1">
      <alignment horizontal="center" vertical="center" wrapText="1"/>
      <protection locked="0"/>
    </xf>
    <xf numFmtId="0" fontId="57" fillId="2" borderId="1" xfId="163" applyFont="1" applyFill="1" applyBorder="1" applyAlignment="1">
      <alignment horizontal="left" vertical="center" wrapText="1"/>
    </xf>
    <xf numFmtId="3" fontId="13" fillId="2" borderId="1" xfId="0" applyNumberFormat="1" applyFont="1" applyFill="1" applyBorder="1" applyAlignment="1" applyProtection="1">
      <alignment vertical="center" wrapText="1"/>
      <protection locked="0"/>
    </xf>
    <xf numFmtId="1" fontId="28" fillId="2" borderId="1" xfId="0" applyNumberFormat="1" applyFont="1" applyFill="1" applyBorder="1" applyAlignment="1" applyProtection="1">
      <alignment horizontal="left" vertical="center" wrapText="1"/>
      <protection locked="0"/>
    </xf>
    <xf numFmtId="1" fontId="13" fillId="2" borderId="1" xfId="0" applyNumberFormat="1" applyFont="1" applyFill="1" applyBorder="1" applyAlignment="1" applyProtection="1">
      <alignment vertical="center" wrapText="1"/>
      <protection locked="0"/>
    </xf>
    <xf numFmtId="0" fontId="45" fillId="2" borderId="1" xfId="0" applyFont="1" applyFill="1" applyBorder="1" applyAlignment="1" applyProtection="1">
      <alignment horizontal="center" vertical="center" wrapText="1"/>
      <protection locked="0"/>
    </xf>
    <xf numFmtId="178" fontId="45" fillId="2" borderId="1" xfId="0" applyNumberFormat="1" applyFont="1" applyFill="1" applyBorder="1" applyAlignment="1" applyProtection="1">
      <alignment horizontal="center" vertical="center" wrapText="1"/>
      <protection locked="0"/>
    </xf>
    <xf numFmtId="9" fontId="13" fillId="2" borderId="0" xfId="0" applyNumberFormat="1" applyFont="1" applyFill="1" applyAlignment="1" applyProtection="1">
      <alignment horizontal="center" vertical="center" wrapText="1"/>
      <protection locked="0"/>
    </xf>
    <xf numFmtId="0" fontId="62"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63" fillId="0" borderId="23"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vertical="center"/>
    </xf>
  </cellXfs>
  <cellStyles count="2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39" xfId="50"/>
    <cellStyle name="常规 3 14" xfId="51"/>
    <cellStyle name="常规_功能分类1212zhangl" xfId="52"/>
    <cellStyle name="常规 31 2" xfId="53"/>
    <cellStyle name="常规 26 2" xfId="54"/>
    <cellStyle name="_ET_STYLE_NoName_00__支出预算" xfId="55"/>
    <cellStyle name="差_出版署2010年度中央部门决算草案" xfId="56"/>
    <cellStyle name="RowLevel_0" xfId="57"/>
    <cellStyle name="差_5.中央部门决算（草案)-1 2" xfId="58"/>
    <cellStyle name="常规 6" xfId="59"/>
    <cellStyle name="百分比 2" xfId="60"/>
    <cellStyle name="差_出版署2010年度中央部门决算草案 2" xfId="61"/>
    <cellStyle name="常规 5 2" xfId="62"/>
    <cellStyle name="_ET_STYLE_NoName_00_" xfId="63"/>
    <cellStyle name="常规 5 2 2" xfId="64"/>
    <cellStyle name="常规 26" xfId="65"/>
    <cellStyle name="常规 31" xfId="66"/>
    <cellStyle name="常规 8 2" xfId="67"/>
    <cellStyle name="百分比 2 2" xfId="68"/>
    <cellStyle name="_ET_STYLE_NoName_00_ 2" xfId="69"/>
    <cellStyle name="ColLevel_0" xfId="70"/>
    <cellStyle name="Normal" xfId="71"/>
    <cellStyle name="百分比 3" xfId="72"/>
    <cellStyle name="差_5.中央部门决算（草案)-1" xfId="73"/>
    <cellStyle name="差_全国友协2010年度中央部门决算（草案）" xfId="74"/>
    <cellStyle name="差_全国友协2010年度中央部门决算（草案） 2" xfId="75"/>
    <cellStyle name="差_司法部2010年度中央部门决算（草案）报" xfId="76"/>
    <cellStyle name="差_司法部2010年度中央部门决算（草案）报 2" xfId="77"/>
    <cellStyle name="常规 10" xfId="78"/>
    <cellStyle name="常规 16 2" xfId="79"/>
    <cellStyle name="常规 21 2" xfId="80"/>
    <cellStyle name="好_出版署2010年度中央部门决算草案 2" xfId="81"/>
    <cellStyle name="常规 10 2" xfId="82"/>
    <cellStyle name="常规 10 2 2" xfId="83"/>
    <cellStyle name="常规 10 3" xfId="84"/>
    <cellStyle name="好_司法部2010年度中央部门决算（草案）报 2" xfId="85"/>
    <cellStyle name="常规 11" xfId="86"/>
    <cellStyle name="常规 11 2" xfId="87"/>
    <cellStyle name="常规 12" xfId="88"/>
    <cellStyle name="常规 12 2" xfId="89"/>
    <cellStyle name="常规 13" xfId="90"/>
    <cellStyle name="常规 13 2" xfId="91"/>
    <cellStyle name="常规 14" xfId="92"/>
    <cellStyle name="常规 14 2" xfId="93"/>
    <cellStyle name="常规 14_建管站" xfId="94"/>
    <cellStyle name="常规 14_建管站 2" xfId="95"/>
    <cellStyle name="常规 15" xfId="96"/>
    <cellStyle name="常规 20" xfId="97"/>
    <cellStyle name="常规 15 2" xfId="98"/>
    <cellStyle name="常规 20 2" xfId="99"/>
    <cellStyle name="常规 16" xfId="100"/>
    <cellStyle name="常规 21" xfId="101"/>
    <cellStyle name="好_出版署2010年度中央部门决算草案" xfId="102"/>
    <cellStyle name="常规 17" xfId="103"/>
    <cellStyle name="常规 22" xfId="104"/>
    <cellStyle name="常规 17 2" xfId="105"/>
    <cellStyle name="常规 22 2" xfId="106"/>
    <cellStyle name="常规 18" xfId="107"/>
    <cellStyle name="常规 23" xfId="108"/>
    <cellStyle name="常规 18 2" xfId="109"/>
    <cellStyle name="常规 23 2" xfId="110"/>
    <cellStyle name="常规 19" xfId="111"/>
    <cellStyle name="常规 24" xfId="112"/>
    <cellStyle name="常规 19 2" xfId="113"/>
    <cellStyle name="常规 24 2" xfId="114"/>
    <cellStyle name="常规 2" xfId="115"/>
    <cellStyle name="常规 2 2" xfId="116"/>
    <cellStyle name="常规 2 2 2" xfId="117"/>
    <cellStyle name="常规 37" xfId="118"/>
    <cellStyle name="常规 42" xfId="119"/>
    <cellStyle name="常规 2 3" xfId="120"/>
    <cellStyle name="常规 2 3 2" xfId="121"/>
    <cellStyle name="常规 2 4" xfId="122"/>
    <cellStyle name="好_5.中央部门决算（草案)-1 2" xfId="123"/>
    <cellStyle name="常规 2 4 2" xfId="124"/>
    <cellStyle name="常规 2 5" xfId="125"/>
    <cellStyle name="常规 2 5 2" xfId="126"/>
    <cellStyle name="常规 2 6" xfId="127"/>
    <cellStyle name="常规 25" xfId="128"/>
    <cellStyle name="常规 30" xfId="129"/>
    <cellStyle name="常规 25 2" xfId="130"/>
    <cellStyle name="常规 27" xfId="131"/>
    <cellStyle name="常规 32" xfId="132"/>
    <cellStyle name="常规 27 3" xfId="133"/>
    <cellStyle name="常规 28" xfId="134"/>
    <cellStyle name="常规 33" xfId="135"/>
    <cellStyle name="常规 28 2" xfId="136"/>
    <cellStyle name="常规 33 2" xfId="137"/>
    <cellStyle name="常规 29" xfId="138"/>
    <cellStyle name="常规 34" xfId="139"/>
    <cellStyle name="常规 29 2" xfId="140"/>
    <cellStyle name="常规 34 2" xfId="141"/>
    <cellStyle name="常规 3" xfId="142"/>
    <cellStyle name="常规 3 10" xfId="143"/>
    <cellStyle name="常规 3 11" xfId="144"/>
    <cellStyle name="常规 3 12" xfId="145"/>
    <cellStyle name="常规 3 13" xfId="146"/>
    <cellStyle name="常规 3 2" xfId="147"/>
    <cellStyle name="常规 3 2 2" xfId="148"/>
    <cellStyle name="常规 3 2 3" xfId="149"/>
    <cellStyle name="常规 3 2 3 2" xfId="150"/>
    <cellStyle name="常规 3 2 4" xfId="151"/>
    <cellStyle name="常规 3 22" xfId="152"/>
    <cellStyle name="常规 3 3" xfId="153"/>
    <cellStyle name="常规 3 4" xfId="154"/>
    <cellStyle name="常规 3 6" xfId="155"/>
    <cellStyle name="常规 3 7" xfId="156"/>
    <cellStyle name="常规 3 8" xfId="157"/>
    <cellStyle name="常规 3 9" xfId="158"/>
    <cellStyle name="常规 3_农业股2018年预算汇总表" xfId="159"/>
    <cellStyle name="常规 35" xfId="160"/>
    <cellStyle name="常规 40" xfId="161"/>
    <cellStyle name="常规 35 2" xfId="162"/>
    <cellStyle name="常规_2011年全省结算汇总表2012(1).03.28定稿" xfId="163"/>
    <cellStyle name="常规 36" xfId="164"/>
    <cellStyle name="常规 41" xfId="165"/>
    <cellStyle name="常规 36 2" xfId="166"/>
    <cellStyle name="常规 36 2 2" xfId="167"/>
    <cellStyle name="常规 38" xfId="168"/>
    <cellStyle name="常规 43" xfId="169"/>
    <cellStyle name="常规 4" xfId="170"/>
    <cellStyle name="常规 4 2" xfId="171"/>
    <cellStyle name="常规 4 2 2" xfId="172"/>
    <cellStyle name="常规 4 2 2 2" xfId="173"/>
    <cellStyle name="常规 4 3" xfId="174"/>
    <cellStyle name="常规 45" xfId="175"/>
    <cellStyle name="常规 46" xfId="176"/>
    <cellStyle name="常规 47" xfId="177"/>
    <cellStyle name="常规 48" xfId="178"/>
    <cellStyle name="常规 5" xfId="179"/>
    <cellStyle name="常规 5 3" xfId="180"/>
    <cellStyle name="常规 6 2" xfId="181"/>
    <cellStyle name="常规 65" xfId="182"/>
    <cellStyle name="常规 65 2" xfId="183"/>
    <cellStyle name="常规 7" xfId="184"/>
    <cellStyle name="常规 7 2" xfId="185"/>
    <cellStyle name="常规 8" xfId="186"/>
    <cellStyle name="常规 9" xfId="187"/>
    <cellStyle name="常规 9 2" xfId="188"/>
    <cellStyle name="常规_2017公共预算安排7、8、9、12、13、14、15、16" xfId="189"/>
    <cellStyle name="常规_3岳阳县2016年财政预算方案" xfId="190"/>
    <cellStyle name="常规_Sheet1" xfId="191"/>
    <cellStyle name="常规_Sheet1_3岳阳县2016年财政预算方案 2" xfId="192"/>
    <cellStyle name="常规_Sheet2" xfId="193"/>
    <cellStyle name="常规_SRBJ9701" xfId="194"/>
    <cellStyle name="好_5.中央部门决算（草案)-1" xfId="195"/>
    <cellStyle name="好_全国友协2010年度中央部门决算（草案）" xfId="196"/>
    <cellStyle name="好_全国友协2010年度中央部门决算（草案） 2" xfId="197"/>
    <cellStyle name="好_司法部2010年度中央部门决算（草案）报" xfId="198"/>
    <cellStyle name="千位分隔 2" xfId="199"/>
    <cellStyle name="千位分隔 3" xfId="200"/>
    <cellStyle name="样式 1" xfId="201"/>
    <cellStyle name="样式 1 2" xfId="202"/>
    <cellStyle name="常规_Sheet1_1_3岳阳县2016年财政预算方案" xfId="203"/>
    <cellStyle name="常规_Sheet1_3岳阳县2016年财政预算方案" xfId="20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12289;&#23731;&#38451;&#21439;2026&#24180;&#25919;&#24220;&#36130;&#25919;&#39044;&#31639;&#65288;&#33609;&#2669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批复表"/>
      <sheetName val="拨款表"/>
      <sheetName val="部门收支表"/>
      <sheetName val="一"/>
      <sheetName val="（一）"/>
      <sheetName val="1全县收支 "/>
      <sheetName val="2收入表 "/>
      <sheetName val="3支出表 "/>
      <sheetName val="（二）"/>
      <sheetName val="4全县基金收支 "/>
      <sheetName val="（三）"/>
      <sheetName val="5国有资本经营预算 "/>
      <sheetName val="（四）"/>
      <sheetName val="6社会基金预算  "/>
      <sheetName val="7债务预算"/>
      <sheetName val="二、2026年财政预算"/>
      <sheetName val="（一）、"/>
      <sheetName val="8全县收支"/>
      <sheetName val="财力表"/>
      <sheetName val="9收入表"/>
      <sheetName val="上解支出"/>
      <sheetName val="增减变化表"/>
      <sheetName val="10支出表  (功能分类)"/>
      <sheetName val="功能科目表"/>
      <sheetName val="部门明细表"/>
      <sheetName val="公务费"/>
      <sheetName val="退休人员津补贴"/>
      <sheetName val="批复专项"/>
      <sheetName val="11一般公共预算支出明细表"/>
      <sheetName val="12公共预算专项"/>
      <sheetName val="科目表"/>
      <sheetName val="科目"/>
      <sheetName val="非税收入"/>
      <sheetName val="上级转移支付总表"/>
      <sheetName val="上级转移支付明细"/>
      <sheetName val="13乡镇"/>
      <sheetName val="世行贷款"/>
      <sheetName val="14三保总表"/>
      <sheetName val="三保汇总表"/>
      <sheetName val="三保明细"/>
      <sheetName val="15三公"/>
      <sheetName val="（二）、"/>
      <sheetName val="16全县基金收支"/>
      <sheetName val="17基金专项"/>
      <sheetName val="出让表"/>
      <sheetName val="（三）、"/>
      <sheetName val="18国有资本经营预算"/>
      <sheetName val="19国有资本经营预算专项"/>
      <sheetName val="（四）、"/>
      <sheetName val="20社会基金预算 "/>
      <sheetName val="Sheet2"/>
      <sheetName val="附"/>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tabSelected="1" workbookViewId="0">
      <selection activeCell="G27" sqref="G27"/>
    </sheetView>
  </sheetViews>
  <sheetFormatPr defaultColWidth="9" defaultRowHeight="25.2" customHeight="1" outlineLevelCol="1"/>
  <cols>
    <col min="1" max="1" width="8.7" style="364" customWidth="1"/>
    <col min="2" max="2" width="46.6" style="365" customWidth="1"/>
    <col min="3" max="16384" width="9" style="365"/>
  </cols>
  <sheetData>
    <row r="1" ht="36" customHeight="1" spans="1:2">
      <c r="A1" s="366" t="s">
        <v>0</v>
      </c>
      <c r="B1" s="366"/>
    </row>
    <row r="2" s="363" customFormat="1" ht="33" customHeight="1" spans="1:2">
      <c r="A2" s="367" t="s">
        <v>1</v>
      </c>
      <c r="B2" s="367" t="s">
        <v>2</v>
      </c>
    </row>
    <row r="3" s="363" customFormat="1" customHeight="1" spans="1:2">
      <c r="A3" s="367">
        <v>1</v>
      </c>
      <c r="B3" s="368" t="s">
        <v>3</v>
      </c>
    </row>
    <row r="4" s="363" customFormat="1" customHeight="1" spans="1:2">
      <c r="A4" s="367">
        <v>2</v>
      </c>
      <c r="B4" s="368" t="s">
        <v>4</v>
      </c>
    </row>
    <row r="5" s="363" customFormat="1" customHeight="1" spans="1:2">
      <c r="A5" s="367">
        <v>3</v>
      </c>
      <c r="B5" s="368" t="s">
        <v>5</v>
      </c>
    </row>
    <row r="6" s="363" customFormat="1" customHeight="1" spans="1:2">
      <c r="A6" s="367">
        <v>4</v>
      </c>
      <c r="B6" s="368" t="s">
        <v>6</v>
      </c>
    </row>
    <row r="7" s="363" customFormat="1" customHeight="1" spans="1:2">
      <c r="A7" s="367">
        <v>5</v>
      </c>
      <c r="B7" s="368" t="s">
        <v>7</v>
      </c>
    </row>
    <row r="8" s="363" customFormat="1" customHeight="1" spans="1:2">
      <c r="A8" s="367">
        <v>6</v>
      </c>
      <c r="B8" s="368" t="s">
        <v>8</v>
      </c>
    </row>
    <row r="9" s="363" customFormat="1" customHeight="1" spans="1:2">
      <c r="A9" s="367">
        <v>7</v>
      </c>
      <c r="B9" s="368" t="s">
        <v>9</v>
      </c>
    </row>
    <row r="10" s="363" customFormat="1" customHeight="1" spans="1:2">
      <c r="A10" s="367">
        <v>8</v>
      </c>
      <c r="B10" s="368" t="s">
        <v>10</v>
      </c>
    </row>
    <row r="11" s="363" customFormat="1" customHeight="1" spans="1:2">
      <c r="A11" s="367">
        <v>9</v>
      </c>
      <c r="B11" s="368" t="s">
        <v>11</v>
      </c>
    </row>
    <row r="12" s="363" customFormat="1" customHeight="1" spans="1:2">
      <c r="A12" s="367">
        <v>10</v>
      </c>
      <c r="B12" s="368" t="s">
        <v>12</v>
      </c>
    </row>
    <row r="13" s="363" customFormat="1" customHeight="1" spans="1:2">
      <c r="A13" s="367">
        <v>11</v>
      </c>
      <c r="B13" s="368" t="s">
        <v>13</v>
      </c>
    </row>
    <row r="14" s="363" customFormat="1" customHeight="1" spans="1:2">
      <c r="A14" s="367">
        <v>12</v>
      </c>
      <c r="B14" s="368" t="s">
        <v>14</v>
      </c>
    </row>
    <row r="15" s="363" customFormat="1" customHeight="1" spans="1:2">
      <c r="A15" s="367">
        <v>13</v>
      </c>
      <c r="B15" s="368" t="s">
        <v>15</v>
      </c>
    </row>
    <row r="16" s="363" customFormat="1" customHeight="1" spans="1:2">
      <c r="A16" s="367">
        <v>14</v>
      </c>
      <c r="B16" s="368" t="s">
        <v>16</v>
      </c>
    </row>
    <row r="17" s="363" customFormat="1" customHeight="1" spans="1:2">
      <c r="A17" s="367">
        <v>15</v>
      </c>
      <c r="B17" s="368" t="s">
        <v>17</v>
      </c>
    </row>
    <row r="18" s="363" customFormat="1" customHeight="1" spans="1:2">
      <c r="A18" s="367">
        <v>16</v>
      </c>
      <c r="B18" s="368" t="s">
        <v>18</v>
      </c>
    </row>
    <row r="19" s="363" customFormat="1" customHeight="1" spans="1:2">
      <c r="A19" s="367">
        <v>17</v>
      </c>
      <c r="B19" s="368" t="s">
        <v>17</v>
      </c>
    </row>
    <row r="20" s="363" customFormat="1" customHeight="1" spans="1:2">
      <c r="A20" s="367">
        <v>18</v>
      </c>
      <c r="B20" s="368" t="s">
        <v>18</v>
      </c>
    </row>
    <row r="21" s="363" customFormat="1" customHeight="1" spans="1:2">
      <c r="A21" s="367">
        <v>19</v>
      </c>
      <c r="B21" s="368" t="s">
        <v>19</v>
      </c>
    </row>
    <row r="22" s="363" customFormat="1" customHeight="1" spans="1:2">
      <c r="A22" s="367">
        <v>20</v>
      </c>
      <c r="B22" s="368" t="s">
        <v>20</v>
      </c>
    </row>
    <row r="23" s="363" customFormat="1" customHeight="1" spans="1:2">
      <c r="A23" s="367">
        <v>21</v>
      </c>
      <c r="B23" s="368" t="s">
        <v>21</v>
      </c>
    </row>
    <row r="24" s="363" customFormat="1" customHeight="1" spans="1:2">
      <c r="A24" s="367">
        <v>22</v>
      </c>
      <c r="B24" s="368" t="s">
        <v>22</v>
      </c>
    </row>
    <row r="25" customHeight="1" spans="1:2">
      <c r="A25" s="367">
        <v>23</v>
      </c>
      <c r="B25" s="369" t="s">
        <v>23</v>
      </c>
    </row>
    <row r="26" customHeight="1" spans="1:2">
      <c r="A26" s="367">
        <v>24</v>
      </c>
      <c r="B26" s="369" t="s">
        <v>24</v>
      </c>
    </row>
    <row r="27" customHeight="1" spans="1:2">
      <c r="A27" s="367">
        <v>25</v>
      </c>
      <c r="B27" s="369" t="s">
        <v>25</v>
      </c>
    </row>
    <row r="28" customHeight="1" spans="1:2">
      <c r="A28" s="367">
        <v>26</v>
      </c>
      <c r="B28" s="369" t="s">
        <v>26</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G19" sqref="G19"/>
    </sheetView>
  </sheetViews>
  <sheetFormatPr defaultColWidth="9" defaultRowHeight="30" customHeight="1" outlineLevelCol="2"/>
  <cols>
    <col min="1" max="1" width="19.5" style="200" customWidth="1"/>
    <col min="2" max="2" width="31.125" style="202" customWidth="1"/>
    <col min="3" max="3" width="19.75" style="200" customWidth="1"/>
    <col min="4" max="16384" width="9" style="200"/>
  </cols>
  <sheetData>
    <row r="1" ht="18" customHeight="1" spans="1:3">
      <c r="A1" s="179"/>
      <c r="B1" s="203"/>
      <c r="C1" s="176" t="s">
        <v>1260</v>
      </c>
    </row>
    <row r="2" customHeight="1" spans="1:3">
      <c r="A2" s="204" t="s">
        <v>1261</v>
      </c>
      <c r="B2" s="204"/>
      <c r="C2" s="204"/>
    </row>
    <row r="3" s="201" customFormat="1" customHeight="1" spans="1:3">
      <c r="A3" s="179"/>
      <c r="B3" s="205"/>
      <c r="C3" s="181" t="s">
        <v>29</v>
      </c>
    </row>
    <row r="4" s="201" customFormat="1" customHeight="1" spans="1:3">
      <c r="A4" s="182" t="s">
        <v>106</v>
      </c>
      <c r="B4" s="182" t="s">
        <v>1262</v>
      </c>
      <c r="C4" s="182" t="s">
        <v>108</v>
      </c>
    </row>
    <row r="5" customHeight="1" spans="1:3">
      <c r="A5" s="190"/>
      <c r="B5" s="184" t="s">
        <v>1263</v>
      </c>
      <c r="C5" s="182">
        <f>SUM(C6:C9)</f>
        <v>93000</v>
      </c>
    </row>
    <row r="6" customHeight="1" spans="1:3">
      <c r="A6" s="190">
        <v>1030148</v>
      </c>
      <c r="B6" s="206" t="s">
        <v>1264</v>
      </c>
      <c r="C6" s="207">
        <v>10000</v>
      </c>
    </row>
    <row r="7" customHeight="1" spans="1:3">
      <c r="A7" s="190">
        <v>1030156</v>
      </c>
      <c r="B7" s="206" t="s">
        <v>1265</v>
      </c>
      <c r="C7" s="207">
        <v>150</v>
      </c>
    </row>
    <row r="8" customHeight="1" spans="1:3">
      <c r="A8" s="190">
        <v>1030178</v>
      </c>
      <c r="B8" s="206" t="s">
        <v>1266</v>
      </c>
      <c r="C8" s="207">
        <v>850</v>
      </c>
    </row>
    <row r="9" customHeight="1" spans="1:3">
      <c r="A9" s="190">
        <v>1030199</v>
      </c>
      <c r="B9" s="208" t="s">
        <v>1267</v>
      </c>
      <c r="C9" s="207">
        <v>82000</v>
      </c>
    </row>
    <row r="10" customHeight="1" spans="1:3">
      <c r="A10" s="190"/>
      <c r="B10" s="206"/>
      <c r="C10" s="190"/>
    </row>
    <row r="11" customHeight="1" spans="1:3">
      <c r="A11" s="190"/>
      <c r="B11" s="209"/>
      <c r="C11" s="209"/>
    </row>
    <row r="12" customHeight="1" spans="1:3">
      <c r="A12" s="190"/>
      <c r="B12" s="210"/>
      <c r="C12" s="190"/>
    </row>
    <row r="13" customHeight="1" spans="1:3">
      <c r="A13" s="211"/>
      <c r="B13" s="212"/>
      <c r="C13" s="212"/>
    </row>
    <row r="14" customHeight="1" spans="1:3">
      <c r="A14" s="190">
        <v>110</v>
      </c>
      <c r="B14" s="213" t="s">
        <v>1268</v>
      </c>
      <c r="C14" s="182">
        <f>C15</f>
        <v>20000</v>
      </c>
    </row>
    <row r="15" customHeight="1" spans="1:3">
      <c r="A15" s="190">
        <v>11004</v>
      </c>
      <c r="B15" s="209" t="s">
        <v>1269</v>
      </c>
      <c r="C15" s="190">
        <v>20000</v>
      </c>
    </row>
    <row r="16" customHeight="1" spans="1:3">
      <c r="A16" s="190"/>
      <c r="B16" s="213" t="s">
        <v>1270</v>
      </c>
      <c r="C16" s="190">
        <v>0</v>
      </c>
    </row>
    <row r="17" s="201" customFormat="1" customHeight="1" spans="1:3">
      <c r="A17" s="190">
        <v>11009</v>
      </c>
      <c r="B17" s="213" t="s">
        <v>1271</v>
      </c>
      <c r="C17" s="190">
        <v>0</v>
      </c>
    </row>
    <row r="18" customHeight="1" spans="1:3">
      <c r="A18" s="190">
        <v>105</v>
      </c>
      <c r="B18" s="214" t="s">
        <v>1272</v>
      </c>
      <c r="C18" s="182">
        <v>60000</v>
      </c>
    </row>
    <row r="19" customHeight="1" spans="1:3">
      <c r="A19" s="190"/>
      <c r="B19" s="182" t="s">
        <v>1273</v>
      </c>
      <c r="C19" s="182">
        <f>SUM(C5+C14+C16+C17+C18)</f>
        <v>173000</v>
      </c>
    </row>
  </sheetData>
  <mergeCells count="1">
    <mergeCell ref="A2:C2"/>
  </mergeCells>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zoomScaleSheetLayoutView="106" workbookViewId="0">
      <selection activeCell="H11" sqref="H11"/>
    </sheetView>
  </sheetViews>
  <sheetFormatPr defaultColWidth="9" defaultRowHeight="30" customHeight="1" outlineLevelCol="2"/>
  <cols>
    <col min="1" max="1" width="14" style="200" customWidth="1"/>
    <col min="2" max="2" width="32.875" style="200" customWidth="1"/>
    <col min="3" max="3" width="26.25" style="200" customWidth="1"/>
    <col min="4" max="16384" width="9" style="200"/>
  </cols>
  <sheetData>
    <row r="1" ht="15.6" spans="1:3">
      <c r="A1" s="174"/>
      <c r="B1" s="175"/>
      <c r="C1" s="176" t="s">
        <v>1274</v>
      </c>
    </row>
    <row r="2" customHeight="1" spans="1:3">
      <c r="A2" s="177"/>
      <c r="B2" s="177" t="s">
        <v>1275</v>
      </c>
      <c r="C2" s="178"/>
    </row>
    <row r="3" s="201" customFormat="1" customHeight="1" spans="1:3">
      <c r="A3" s="179"/>
      <c r="B3" s="180"/>
      <c r="C3" s="181" t="s">
        <v>29</v>
      </c>
    </row>
    <row r="4" s="201" customFormat="1" customHeight="1" spans="1:3">
      <c r="A4" s="182" t="s">
        <v>106</v>
      </c>
      <c r="B4" s="182" t="s">
        <v>1262</v>
      </c>
      <c r="C4" s="183" t="s">
        <v>108</v>
      </c>
    </row>
    <row r="5" customHeight="1" spans="1:3">
      <c r="A5" s="182"/>
      <c r="B5" s="184" t="s">
        <v>1276</v>
      </c>
      <c r="C5" s="183">
        <f>C6+C10+C11+C12+C15+C16</f>
        <v>149943</v>
      </c>
    </row>
    <row r="6" customHeight="1" spans="1:3">
      <c r="A6" s="190">
        <v>212</v>
      </c>
      <c r="B6" s="185" t="s">
        <v>1277</v>
      </c>
      <c r="C6" s="183">
        <f>SUM(C7:C9)</f>
        <v>58895</v>
      </c>
    </row>
    <row r="7" customHeight="1" spans="1:3">
      <c r="A7" s="190">
        <v>21208</v>
      </c>
      <c r="B7" s="191" t="s">
        <v>1278</v>
      </c>
      <c r="C7" s="215">
        <v>54990</v>
      </c>
    </row>
    <row r="8" customHeight="1" spans="1:3">
      <c r="A8" s="190">
        <v>21213</v>
      </c>
      <c r="B8" s="191" t="s">
        <v>1279</v>
      </c>
      <c r="C8" s="215">
        <v>3405</v>
      </c>
    </row>
    <row r="9" customHeight="1" spans="1:3">
      <c r="A9" s="190">
        <v>21214</v>
      </c>
      <c r="B9" s="191" t="s">
        <v>1280</v>
      </c>
      <c r="C9" s="215">
        <v>500</v>
      </c>
    </row>
    <row r="10" customHeight="1" spans="1:3">
      <c r="A10" s="190">
        <v>213</v>
      </c>
      <c r="B10" s="185" t="s">
        <v>1281</v>
      </c>
      <c r="C10" s="183">
        <v>10510</v>
      </c>
    </row>
    <row r="11" customHeight="1" spans="1:3">
      <c r="A11" s="190">
        <v>214</v>
      </c>
      <c r="B11" s="185" t="s">
        <v>1282</v>
      </c>
      <c r="C11" s="183"/>
    </row>
    <row r="12" customHeight="1" spans="1:3">
      <c r="A12" s="190">
        <v>229</v>
      </c>
      <c r="B12" s="185" t="s">
        <v>1094</v>
      </c>
      <c r="C12" s="183">
        <f>SUM(C13:C14)</f>
        <v>62500</v>
      </c>
    </row>
    <row r="13" customHeight="1" spans="1:3">
      <c r="A13" s="190">
        <v>22904</v>
      </c>
      <c r="B13" s="193" t="s">
        <v>1283</v>
      </c>
      <c r="C13" s="192">
        <v>60000</v>
      </c>
    </row>
    <row r="14" customHeight="1" spans="1:3">
      <c r="A14" s="190">
        <v>22960</v>
      </c>
      <c r="B14" s="197" t="s">
        <v>1284</v>
      </c>
      <c r="C14" s="192">
        <v>2500</v>
      </c>
    </row>
    <row r="15" customHeight="1" spans="1:3">
      <c r="A15" s="190">
        <v>231</v>
      </c>
      <c r="B15" s="199" t="s">
        <v>1285</v>
      </c>
      <c r="C15" s="216">
        <v>3266</v>
      </c>
    </row>
    <row r="16" customHeight="1" spans="1:3">
      <c r="A16" s="190">
        <v>232</v>
      </c>
      <c r="B16" s="185" t="s">
        <v>1286</v>
      </c>
      <c r="C16" s="183">
        <v>14772</v>
      </c>
    </row>
    <row r="17" s="201" customFormat="1" customHeight="1" spans="1:3">
      <c r="A17" s="190">
        <v>23006</v>
      </c>
      <c r="B17" s="185" t="s">
        <v>1287</v>
      </c>
      <c r="C17" s="183">
        <v>57</v>
      </c>
    </row>
    <row r="18" s="201" customFormat="1" customHeight="1" spans="1:3">
      <c r="A18" s="190">
        <v>23008</v>
      </c>
      <c r="B18" s="185" t="s">
        <v>1288</v>
      </c>
      <c r="C18" s="183">
        <v>23000</v>
      </c>
    </row>
    <row r="19" customHeight="1" spans="1:3">
      <c r="A19" s="190"/>
      <c r="B19" s="182" t="s">
        <v>1289</v>
      </c>
      <c r="C19" s="183">
        <f>C5+C17+C18</f>
        <v>173000</v>
      </c>
    </row>
  </sheetData>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J6" sqref="J6"/>
    </sheetView>
  </sheetViews>
  <sheetFormatPr defaultColWidth="9" defaultRowHeight="30" customHeight="1" outlineLevelCol="2"/>
  <cols>
    <col min="1" max="1" width="19.5" style="200" customWidth="1"/>
    <col min="2" max="2" width="31.125" style="202" customWidth="1"/>
    <col min="3" max="3" width="19.75" style="200" customWidth="1"/>
    <col min="4" max="16384" width="9" style="200"/>
  </cols>
  <sheetData>
    <row r="1" s="200" customFormat="1" ht="18" customHeight="1" spans="1:3">
      <c r="A1" s="179"/>
      <c r="B1" s="203"/>
      <c r="C1" s="176" t="s">
        <v>1290</v>
      </c>
    </row>
    <row r="2" s="200" customFormat="1" customHeight="1" spans="1:3">
      <c r="A2" s="204" t="s">
        <v>1291</v>
      </c>
      <c r="B2" s="204"/>
      <c r="C2" s="204"/>
    </row>
    <row r="3" s="201" customFormat="1" customHeight="1" spans="1:3">
      <c r="A3" s="179"/>
      <c r="B3" s="205"/>
      <c r="C3" s="181" t="s">
        <v>29</v>
      </c>
    </row>
    <row r="4" s="201" customFormat="1" customHeight="1" spans="1:3">
      <c r="A4" s="182" t="s">
        <v>106</v>
      </c>
      <c r="B4" s="182" t="s">
        <v>1262</v>
      </c>
      <c r="C4" s="182" t="s">
        <v>108</v>
      </c>
    </row>
    <row r="5" s="200" customFormat="1" customHeight="1" spans="1:3">
      <c r="A5" s="190"/>
      <c r="B5" s="184" t="s">
        <v>1263</v>
      </c>
      <c r="C5" s="182">
        <f>SUM(C6:C9)</f>
        <v>93000</v>
      </c>
    </row>
    <row r="6" s="200" customFormat="1" customHeight="1" spans="1:3">
      <c r="A6" s="190">
        <v>1030148</v>
      </c>
      <c r="B6" s="206" t="s">
        <v>1264</v>
      </c>
      <c r="C6" s="207">
        <v>10000</v>
      </c>
    </row>
    <row r="7" s="200" customFormat="1" customHeight="1" spans="1:3">
      <c r="A7" s="190">
        <v>1030156</v>
      </c>
      <c r="B7" s="206" t="s">
        <v>1265</v>
      </c>
      <c r="C7" s="207">
        <v>150</v>
      </c>
    </row>
    <row r="8" s="200" customFormat="1" customHeight="1" spans="1:3">
      <c r="A8" s="190">
        <v>1030178</v>
      </c>
      <c r="B8" s="206" t="s">
        <v>1266</v>
      </c>
      <c r="C8" s="207">
        <v>850</v>
      </c>
    </row>
    <row r="9" s="200" customFormat="1" customHeight="1" spans="1:3">
      <c r="A9" s="190">
        <v>1030199</v>
      </c>
      <c r="B9" s="208" t="s">
        <v>1267</v>
      </c>
      <c r="C9" s="207">
        <v>82000</v>
      </c>
    </row>
    <row r="10" s="200" customFormat="1" customHeight="1" spans="1:3">
      <c r="A10" s="190"/>
      <c r="B10" s="206"/>
      <c r="C10" s="190"/>
    </row>
    <row r="11" s="200" customFormat="1" customHeight="1" spans="1:3">
      <c r="A11" s="190"/>
      <c r="B11" s="209"/>
      <c r="C11" s="209"/>
    </row>
    <row r="12" s="200" customFormat="1" customHeight="1" spans="1:3">
      <c r="A12" s="190"/>
      <c r="B12" s="210"/>
      <c r="C12" s="190"/>
    </row>
    <row r="13" s="200" customFormat="1" customHeight="1" spans="1:3">
      <c r="A13" s="211"/>
      <c r="B13" s="212"/>
      <c r="C13" s="212"/>
    </row>
    <row r="14" s="200" customFormat="1" customHeight="1" spans="1:3">
      <c r="A14" s="190">
        <v>110</v>
      </c>
      <c r="B14" s="213" t="s">
        <v>1268</v>
      </c>
      <c r="C14" s="182">
        <f>C15</f>
        <v>0</v>
      </c>
    </row>
    <row r="15" s="200" customFormat="1" customHeight="1" spans="1:3">
      <c r="A15" s="190">
        <v>11004</v>
      </c>
      <c r="B15" s="209" t="s">
        <v>1269</v>
      </c>
      <c r="C15" s="190"/>
    </row>
    <row r="16" s="200" customFormat="1" customHeight="1" spans="1:3">
      <c r="A16" s="190"/>
      <c r="B16" s="213" t="s">
        <v>1270</v>
      </c>
      <c r="C16" s="190">
        <v>0</v>
      </c>
    </row>
    <row r="17" s="201" customFormat="1" customHeight="1" spans="1:3">
      <c r="A17" s="190">
        <v>11009</v>
      </c>
      <c r="B17" s="213" t="s">
        <v>1271</v>
      </c>
      <c r="C17" s="190">
        <v>0</v>
      </c>
    </row>
    <row r="18" s="200" customFormat="1" customHeight="1" spans="1:3">
      <c r="A18" s="190">
        <v>105</v>
      </c>
      <c r="B18" s="214" t="s">
        <v>1272</v>
      </c>
      <c r="C18" s="182">
        <v>60000</v>
      </c>
    </row>
    <row r="19" s="200" customFormat="1" customHeight="1" spans="1:3">
      <c r="A19" s="190"/>
      <c r="B19" s="182" t="s">
        <v>1273</v>
      </c>
      <c r="C19" s="182">
        <f>SUM(C5+C14+C16+C17+C18)</f>
        <v>153000</v>
      </c>
    </row>
  </sheetData>
  <mergeCells count="1">
    <mergeCell ref="A2:C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workbookViewId="0">
      <selection activeCell="J11" sqref="J11"/>
    </sheetView>
  </sheetViews>
  <sheetFormatPr defaultColWidth="9" defaultRowHeight="30" customHeight="1" outlineLevelCol="2"/>
  <cols>
    <col min="1" max="1" width="14" style="171" customWidth="1"/>
    <col min="2" max="2" width="39.75" style="171" customWidth="1"/>
    <col min="3" max="3" width="26.25" style="171" customWidth="1"/>
    <col min="4" max="16384" width="9" style="171"/>
  </cols>
  <sheetData>
    <row r="1" s="171" customFormat="1" ht="14.4" spans="1:3">
      <c r="A1" s="174"/>
      <c r="B1" s="175"/>
      <c r="C1" s="176" t="s">
        <v>1292</v>
      </c>
    </row>
    <row r="2" s="171" customFormat="1" customHeight="1" spans="1:3">
      <c r="A2" s="177"/>
      <c r="B2" s="177" t="s">
        <v>1293</v>
      </c>
      <c r="C2" s="178"/>
    </row>
    <row r="3" s="172" customFormat="1" customHeight="1" spans="1:3">
      <c r="A3" s="179"/>
      <c r="B3" s="180"/>
      <c r="C3" s="181" t="s">
        <v>29</v>
      </c>
    </row>
    <row r="4" s="172" customFormat="1" customHeight="1" spans="1:3">
      <c r="A4" s="182" t="s">
        <v>106</v>
      </c>
      <c r="B4" s="182" t="s">
        <v>1262</v>
      </c>
      <c r="C4" s="183" t="s">
        <v>108</v>
      </c>
    </row>
    <row r="5" s="171" customFormat="1" customHeight="1" spans="1:3">
      <c r="A5" s="182"/>
      <c r="B5" s="184" t="s">
        <v>1276</v>
      </c>
      <c r="C5" s="183">
        <f>C6+C7+C8+C19+C21+C26+C28+C25</f>
        <v>152943</v>
      </c>
    </row>
    <row r="6" s="171" customFormat="1" customHeight="1" spans="1:3">
      <c r="A6" s="182">
        <v>207</v>
      </c>
      <c r="B6" s="185" t="s">
        <v>1294</v>
      </c>
      <c r="C6" s="183"/>
    </row>
    <row r="7" s="171" customFormat="1" customHeight="1" spans="1:3">
      <c r="A7" s="182">
        <v>208</v>
      </c>
      <c r="B7" s="185" t="s">
        <v>1295</v>
      </c>
      <c r="C7" s="186"/>
    </row>
    <row r="8" s="171" customFormat="1" customHeight="1" spans="1:3">
      <c r="A8" s="182">
        <v>212</v>
      </c>
      <c r="B8" s="185" t="s">
        <v>1277</v>
      </c>
      <c r="C8" s="183">
        <f>C9+C15+C17</f>
        <v>51395</v>
      </c>
    </row>
    <row r="9" s="171" customFormat="1" customHeight="1" spans="1:3">
      <c r="A9" s="182">
        <v>21208</v>
      </c>
      <c r="B9" s="185" t="s">
        <v>1296</v>
      </c>
      <c r="C9" s="182">
        <f>SUM(C10:C14)</f>
        <v>47445</v>
      </c>
    </row>
    <row r="10" s="171" customFormat="1" customHeight="1" spans="1:3">
      <c r="A10" s="187">
        <v>2120801</v>
      </c>
      <c r="B10" s="188" t="s">
        <v>1297</v>
      </c>
      <c r="C10" s="186">
        <v>1580</v>
      </c>
    </row>
    <row r="11" s="171" customFormat="1" customHeight="1" spans="1:3">
      <c r="A11" s="187">
        <v>2120802</v>
      </c>
      <c r="B11" s="188" t="s">
        <v>1298</v>
      </c>
      <c r="C11" s="186">
        <v>2499</v>
      </c>
    </row>
    <row r="12" s="171" customFormat="1" customHeight="1" spans="1:3">
      <c r="A12" s="187">
        <v>2120803</v>
      </c>
      <c r="B12" s="188" t="s">
        <v>1299</v>
      </c>
      <c r="C12" s="186"/>
    </row>
    <row r="13" s="171" customFormat="1" customHeight="1" spans="1:3">
      <c r="A13" s="187">
        <v>2120804</v>
      </c>
      <c r="B13" s="188" t="s">
        <v>1300</v>
      </c>
      <c r="C13" s="186">
        <v>15000</v>
      </c>
    </row>
    <row r="14" s="171" customFormat="1" customHeight="1" spans="1:3">
      <c r="A14" s="187">
        <v>2120899</v>
      </c>
      <c r="B14" s="188" t="s">
        <v>1301</v>
      </c>
      <c r="C14" s="186">
        <v>28366</v>
      </c>
    </row>
    <row r="15" s="171" customFormat="1" customHeight="1" spans="1:3">
      <c r="A15" s="182">
        <v>21213</v>
      </c>
      <c r="B15" s="185" t="s">
        <v>1302</v>
      </c>
      <c r="C15" s="189">
        <f>C16</f>
        <v>3450</v>
      </c>
    </row>
    <row r="16" s="171" customFormat="1" customHeight="1" spans="1:3">
      <c r="A16" s="187">
        <v>2121301</v>
      </c>
      <c r="B16" s="188" t="s">
        <v>1303</v>
      </c>
      <c r="C16" s="186">
        <v>3450</v>
      </c>
    </row>
    <row r="17" s="171" customFormat="1" customHeight="1" spans="1:3">
      <c r="A17" s="182">
        <v>21214</v>
      </c>
      <c r="B17" s="185" t="s">
        <v>1304</v>
      </c>
      <c r="C17" s="189">
        <f>C18</f>
        <v>500</v>
      </c>
    </row>
    <row r="18" s="171" customFormat="1" customHeight="1" spans="1:3">
      <c r="A18" s="187">
        <v>2121401</v>
      </c>
      <c r="B18" s="188" t="s">
        <v>1305</v>
      </c>
      <c r="C18" s="186">
        <v>500</v>
      </c>
    </row>
    <row r="19" s="171" customFormat="1" customHeight="1" spans="1:3">
      <c r="A19" s="182">
        <v>213</v>
      </c>
      <c r="B19" s="185" t="s">
        <v>1281</v>
      </c>
      <c r="C19" s="183">
        <f>C20</f>
        <v>510</v>
      </c>
    </row>
    <row r="20" s="171" customFormat="1" customHeight="1" spans="1:3">
      <c r="A20" s="190">
        <v>2137202</v>
      </c>
      <c r="B20" s="191" t="s">
        <v>1306</v>
      </c>
      <c r="C20" s="192">
        <v>510</v>
      </c>
    </row>
    <row r="21" s="171" customFormat="1" customHeight="1" spans="1:3">
      <c r="A21" s="182">
        <v>229</v>
      </c>
      <c r="B21" s="185" t="s">
        <v>1094</v>
      </c>
      <c r="C21" s="183">
        <f>C22+C24</f>
        <v>60000</v>
      </c>
    </row>
    <row r="22" s="171" customFormat="1" customHeight="1" spans="1:3">
      <c r="A22" s="190">
        <v>22904</v>
      </c>
      <c r="B22" s="193" t="s">
        <v>1283</v>
      </c>
      <c r="C22" s="192">
        <f>C23</f>
        <v>60000</v>
      </c>
    </row>
    <row r="23" s="173" customFormat="1" customHeight="1" spans="1:3">
      <c r="A23" s="194">
        <v>2290401</v>
      </c>
      <c r="B23" s="195" t="s">
        <v>1307</v>
      </c>
      <c r="C23" s="196">
        <v>60000</v>
      </c>
    </row>
    <row r="24" s="171" customFormat="1" customHeight="1" spans="1:3">
      <c r="A24" s="190">
        <v>22960</v>
      </c>
      <c r="B24" s="197" t="s">
        <v>1284</v>
      </c>
      <c r="C24" s="192"/>
    </row>
    <row r="25" s="171" customFormat="1" customHeight="1" spans="1:3">
      <c r="A25" s="182">
        <v>231</v>
      </c>
      <c r="B25" s="185" t="s">
        <v>1308</v>
      </c>
      <c r="C25" s="183">
        <v>23000</v>
      </c>
    </row>
    <row r="26" s="171" customFormat="1" customHeight="1" spans="1:3">
      <c r="A26" s="182">
        <v>232</v>
      </c>
      <c r="B26" s="185" t="s">
        <v>1286</v>
      </c>
      <c r="C26" s="183">
        <f>C27</f>
        <v>14772</v>
      </c>
    </row>
    <row r="27" s="173" customFormat="1" customHeight="1" spans="1:3">
      <c r="A27" s="198">
        <v>2320499</v>
      </c>
      <c r="B27" s="198" t="s">
        <v>1309</v>
      </c>
      <c r="C27" s="196">
        <v>14772</v>
      </c>
    </row>
    <row r="28" s="171" customFormat="1" customHeight="1" spans="1:3">
      <c r="A28" s="182">
        <v>233</v>
      </c>
      <c r="B28" s="199" t="s">
        <v>1285</v>
      </c>
      <c r="C28" s="183">
        <v>3266</v>
      </c>
    </row>
    <row r="29" s="172" customFormat="1" customHeight="1" spans="1:3">
      <c r="A29" s="190"/>
      <c r="B29" s="185" t="s">
        <v>1287</v>
      </c>
      <c r="C29" s="183">
        <v>57</v>
      </c>
    </row>
    <row r="30" s="171" customFormat="1" customHeight="1" spans="1:3">
      <c r="A30" s="190"/>
      <c r="B30" s="182" t="s">
        <v>1289</v>
      </c>
      <c r="C30" s="183">
        <f>C5+C29</f>
        <v>153000</v>
      </c>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2" sqref="A2:B2"/>
    </sheetView>
  </sheetViews>
  <sheetFormatPr defaultColWidth="26.1" defaultRowHeight="52.5" customHeight="1" outlineLevelCol="5"/>
  <cols>
    <col min="1" max="1" width="32.5" style="51" customWidth="1"/>
    <col min="2" max="2" width="37.2" style="51" customWidth="1"/>
    <col min="3" max="16384" width="26.1" style="51"/>
  </cols>
  <sheetData>
    <row r="1" s="159" customFormat="1" ht="21" customHeight="1" spans="1:6">
      <c r="A1" s="160"/>
      <c r="B1" s="161" t="s">
        <v>1310</v>
      </c>
      <c r="C1" s="162"/>
      <c r="D1" s="162"/>
      <c r="E1" s="162"/>
      <c r="F1" s="162"/>
    </row>
    <row r="2" customHeight="1" spans="1:6">
      <c r="A2" s="163" t="s">
        <v>15</v>
      </c>
      <c r="B2" s="163"/>
    </row>
    <row r="3" ht="30" customHeight="1" spans="1:6">
      <c r="A3" s="164"/>
      <c r="B3" s="161" t="s">
        <v>1311</v>
      </c>
    </row>
    <row r="4" customHeight="1" spans="1:6">
      <c r="A4" s="107" t="s">
        <v>1312</v>
      </c>
      <c r="B4" s="107" t="s">
        <v>108</v>
      </c>
    </row>
    <row r="5" customHeight="1" spans="1:6">
      <c r="A5" s="165" t="s">
        <v>1313</v>
      </c>
      <c r="B5" s="166"/>
    </row>
    <row r="6" customHeight="1" spans="1:6">
      <c r="A6" s="165" t="s">
        <v>1314</v>
      </c>
      <c r="B6" s="166"/>
    </row>
    <row r="7" customHeight="1" spans="1:6">
      <c r="A7" s="165" t="s">
        <v>1315</v>
      </c>
      <c r="B7" s="166"/>
    </row>
    <row r="8" customHeight="1" spans="1:6">
      <c r="A8" s="165" t="s">
        <v>1316</v>
      </c>
      <c r="B8" s="166"/>
    </row>
    <row r="9" customHeight="1" spans="1:6">
      <c r="A9" s="165" t="s">
        <v>1317</v>
      </c>
      <c r="B9" s="166"/>
    </row>
    <row r="10" customHeight="1" spans="1:6">
      <c r="A10" s="165" t="s">
        <v>1318</v>
      </c>
      <c r="B10" s="166"/>
    </row>
    <row r="11" customHeight="1" spans="1:6">
      <c r="A11" s="165" t="s">
        <v>1319</v>
      </c>
      <c r="B11" s="167"/>
    </row>
    <row r="12" customHeight="1" spans="1:6">
      <c r="A12" s="168" t="s">
        <v>1320</v>
      </c>
      <c r="B12" s="166"/>
    </row>
    <row r="13" customHeight="1" spans="1:6">
      <c r="A13" s="169" t="s">
        <v>1321</v>
      </c>
      <c r="B13" s="170"/>
    </row>
  </sheetData>
  <mergeCells count="2">
    <mergeCell ref="A2:B2"/>
    <mergeCell ref="A13:B13"/>
  </mergeCells>
  <pageMargins left="0.75" right="0.75" top="1" bottom="1" header="0.5" footer="0.5"/>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G6" sqref="G6"/>
    </sheetView>
  </sheetViews>
  <sheetFormatPr defaultColWidth="8.2" defaultRowHeight="40.2" customHeight="1" outlineLevelRow="5" outlineLevelCol="7"/>
  <cols>
    <col min="1" max="1" width="19.7" style="149" customWidth="1"/>
    <col min="2" max="2" width="22" style="150" customWidth="1"/>
    <col min="3" max="3" width="23.3" style="149" customWidth="1"/>
    <col min="4" max="7" width="8.2" style="149"/>
    <col min="8" max="8" width="53.625" style="149" customWidth="1"/>
    <col min="9" max="16384" width="8.2" style="149"/>
  </cols>
  <sheetData>
    <row r="1" ht="28.2" customHeight="1" spans="1:8">
      <c r="C1" s="134" t="s">
        <v>1322</v>
      </c>
    </row>
    <row r="2" customHeight="1" spans="1:8">
      <c r="A2" s="151" t="s">
        <v>1323</v>
      </c>
      <c r="B2" s="151"/>
      <c r="C2" s="151"/>
    </row>
    <row r="3" ht="24" spans="1:8">
      <c r="A3" s="152"/>
      <c r="B3" s="152"/>
      <c r="C3" s="134" t="s">
        <v>1255</v>
      </c>
    </row>
    <row r="4" customHeight="1" spans="1:8">
      <c r="A4" s="153" t="s">
        <v>1256</v>
      </c>
      <c r="B4" s="154" t="s">
        <v>1257</v>
      </c>
      <c r="C4" s="154" t="s">
        <v>1258</v>
      </c>
      <c r="F4" s="155"/>
    </row>
    <row r="5" s="148" customFormat="1" customHeight="1" spans="1:8">
      <c r="A5" s="153" t="s">
        <v>1259</v>
      </c>
      <c r="B5" s="156">
        <v>52.84</v>
      </c>
      <c r="C5" s="156">
        <v>52.65</v>
      </c>
      <c r="F5" s="155"/>
    </row>
    <row r="6" ht="96" customHeight="1" spans="1:8">
      <c r="B6" s="157"/>
      <c r="H6" s="158"/>
    </row>
  </sheetData>
  <mergeCells count="1">
    <mergeCell ref="A2:C2"/>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6"/>
  <sheetViews>
    <sheetView workbookViewId="0">
      <selection activeCell="I14" sqref="I14"/>
    </sheetView>
  </sheetViews>
  <sheetFormatPr defaultColWidth="12.1" defaultRowHeight="15.6" customHeight="1" outlineLevelCol="2"/>
  <cols>
    <col min="1" max="1" width="12.1" style="132" customWidth="1"/>
    <col min="2" max="2" width="39.7" style="132" customWidth="1"/>
    <col min="3" max="3" width="12.8" style="133" customWidth="1"/>
    <col min="4" max="249" width="12.1" style="132"/>
    <col min="250" max="16384" width="12.1" style="131"/>
  </cols>
  <sheetData>
    <row r="1" customHeight="1" spans="1:3">
      <c r="C1" s="134" t="s">
        <v>1324</v>
      </c>
    </row>
    <row r="2" s="132" customFormat="1" ht="33.9" customHeight="1" spans="1:3">
      <c r="A2" s="135" t="s">
        <v>1325</v>
      </c>
      <c r="B2" s="135"/>
      <c r="C2" s="135"/>
    </row>
    <row r="3" s="132" customFormat="1" ht="16.95" customHeight="1" spans="1:3">
      <c r="A3" s="136"/>
      <c r="B3" s="136"/>
      <c r="C3" s="137" t="s">
        <v>29</v>
      </c>
    </row>
    <row r="4" s="132" customFormat="1" ht="16.95" customHeight="1" spans="1:3">
      <c r="A4" s="138" t="s">
        <v>106</v>
      </c>
      <c r="B4" s="139" t="s">
        <v>1262</v>
      </c>
      <c r="C4" s="140" t="s">
        <v>108</v>
      </c>
    </row>
    <row r="5" s="132" customFormat="1" ht="16.95" customHeight="1" spans="1:3">
      <c r="A5" s="141"/>
      <c r="B5" s="141" t="s">
        <v>1326</v>
      </c>
      <c r="C5" s="146">
        <f>C8</f>
        <v>23500</v>
      </c>
    </row>
    <row r="6" s="132" customFormat="1" ht="16.95" customHeight="1" spans="1:3">
      <c r="A6" s="143">
        <v>103</v>
      </c>
      <c r="B6" s="144" t="s">
        <v>1228</v>
      </c>
      <c r="C6" s="146">
        <f>C7</f>
        <v>23500</v>
      </c>
    </row>
    <row r="7" s="132" customFormat="1" ht="16.95" customHeight="1" spans="1:3">
      <c r="A7" s="143">
        <v>10306</v>
      </c>
      <c r="B7" s="144" t="s">
        <v>1327</v>
      </c>
      <c r="C7" s="146">
        <f>C8</f>
        <v>23500</v>
      </c>
    </row>
    <row r="8" s="132" customFormat="1" ht="16.95" customHeight="1" spans="1:3">
      <c r="A8" s="143">
        <v>1030601</v>
      </c>
      <c r="B8" s="144" t="s">
        <v>1328</v>
      </c>
      <c r="C8" s="146">
        <f>C39</f>
        <v>23500</v>
      </c>
    </row>
    <row r="9" s="132" customFormat="1" ht="16.95" customHeight="1" spans="1:3">
      <c r="A9" s="143">
        <v>103060103</v>
      </c>
      <c r="B9" s="145" t="s">
        <v>1329</v>
      </c>
      <c r="C9" s="142">
        <v>0</v>
      </c>
    </row>
    <row r="10" s="132" customFormat="1" ht="16.95" customHeight="1" spans="1:3">
      <c r="A10" s="143">
        <v>103060104</v>
      </c>
      <c r="B10" s="145" t="s">
        <v>1330</v>
      </c>
      <c r="C10" s="142">
        <v>0</v>
      </c>
    </row>
    <row r="11" s="132" customFormat="1" ht="16.95" customHeight="1" spans="1:3">
      <c r="A11" s="143">
        <v>103060105</v>
      </c>
      <c r="B11" s="145" t="s">
        <v>1331</v>
      </c>
      <c r="C11" s="142">
        <v>0</v>
      </c>
    </row>
    <row r="12" s="132" customFormat="1" ht="16.95" customHeight="1" spans="1:3">
      <c r="A12" s="143">
        <v>103060106</v>
      </c>
      <c r="B12" s="145" t="s">
        <v>1332</v>
      </c>
      <c r="C12" s="142">
        <v>0</v>
      </c>
    </row>
    <row r="13" s="132" customFormat="1" ht="16.95" customHeight="1" spans="1:3">
      <c r="A13" s="143">
        <v>103060107</v>
      </c>
      <c r="B13" s="145" t="s">
        <v>1333</v>
      </c>
      <c r="C13" s="142">
        <v>0</v>
      </c>
    </row>
    <row r="14" s="132" customFormat="1" ht="16.95" customHeight="1" spans="1:3">
      <c r="A14" s="143">
        <v>103060108</v>
      </c>
      <c r="B14" s="145" t="s">
        <v>1334</v>
      </c>
      <c r="C14" s="142">
        <v>0</v>
      </c>
    </row>
    <row r="15" s="132" customFormat="1" ht="16.95" customHeight="1" spans="1:3">
      <c r="A15" s="143">
        <v>103060109</v>
      </c>
      <c r="B15" s="145" t="s">
        <v>1335</v>
      </c>
      <c r="C15" s="142">
        <v>0</v>
      </c>
    </row>
    <row r="16" s="132" customFormat="1" ht="16.95" customHeight="1" spans="1:3">
      <c r="A16" s="143">
        <v>103060112</v>
      </c>
      <c r="B16" s="145" t="s">
        <v>1336</v>
      </c>
      <c r="C16" s="142">
        <v>0</v>
      </c>
    </row>
    <row r="17" s="132" customFormat="1" ht="16.95" customHeight="1" spans="1:3">
      <c r="A17" s="143">
        <v>103060113</v>
      </c>
      <c r="B17" s="145" t="s">
        <v>1337</v>
      </c>
      <c r="C17" s="142">
        <v>0</v>
      </c>
    </row>
    <row r="18" s="132" customFormat="1" ht="16.95" customHeight="1" spans="1:3">
      <c r="A18" s="143">
        <v>103060114</v>
      </c>
      <c r="B18" s="145" t="s">
        <v>1338</v>
      </c>
      <c r="C18" s="142">
        <v>0</v>
      </c>
    </row>
    <row r="19" s="132" customFormat="1" ht="16.95" customHeight="1" spans="1:3">
      <c r="A19" s="143">
        <v>103060115</v>
      </c>
      <c r="B19" s="145" t="s">
        <v>1339</v>
      </c>
      <c r="C19" s="142">
        <v>0</v>
      </c>
    </row>
    <row r="20" s="132" customFormat="1" ht="16.95" customHeight="1" spans="1:3">
      <c r="A20" s="143">
        <v>103060116</v>
      </c>
      <c r="B20" s="145" t="s">
        <v>1340</v>
      </c>
      <c r="C20" s="142">
        <v>0</v>
      </c>
    </row>
    <row r="21" s="132" customFormat="1" ht="16.95" customHeight="1" spans="1:3">
      <c r="A21" s="143">
        <v>103060117</v>
      </c>
      <c r="B21" s="145" t="s">
        <v>1341</v>
      </c>
      <c r="C21" s="142">
        <v>0</v>
      </c>
    </row>
    <row r="22" s="132" customFormat="1" ht="16.95" customHeight="1" spans="1:3">
      <c r="A22" s="143">
        <v>103060118</v>
      </c>
      <c r="B22" s="145" t="s">
        <v>1342</v>
      </c>
      <c r="C22" s="142">
        <v>0</v>
      </c>
    </row>
    <row r="23" s="132" customFormat="1" ht="16.95" customHeight="1" spans="1:3">
      <c r="A23" s="143">
        <v>103060119</v>
      </c>
      <c r="B23" s="145" t="s">
        <v>1343</v>
      </c>
      <c r="C23" s="142">
        <v>0</v>
      </c>
    </row>
    <row r="24" s="132" customFormat="1" ht="16.95" customHeight="1" spans="1:3">
      <c r="A24" s="143">
        <v>103060120</v>
      </c>
      <c r="B24" s="145" t="s">
        <v>1344</v>
      </c>
      <c r="C24" s="142">
        <v>0</v>
      </c>
    </row>
    <row r="25" s="132" customFormat="1" ht="16.95" customHeight="1" spans="1:3">
      <c r="A25" s="143">
        <v>103060121</v>
      </c>
      <c r="B25" s="145" t="s">
        <v>1345</v>
      </c>
      <c r="C25" s="142">
        <v>0</v>
      </c>
    </row>
    <row r="26" s="132" customFormat="1" ht="16.95" customHeight="1" spans="1:3">
      <c r="A26" s="143">
        <v>103060122</v>
      </c>
      <c r="B26" s="145" t="s">
        <v>1346</v>
      </c>
      <c r="C26" s="142">
        <v>0</v>
      </c>
    </row>
    <row r="27" s="132" customFormat="1" ht="16.95" customHeight="1" spans="1:3">
      <c r="A27" s="143">
        <v>103060123</v>
      </c>
      <c r="B27" s="145" t="s">
        <v>1347</v>
      </c>
      <c r="C27" s="142">
        <v>0</v>
      </c>
    </row>
    <row r="28" s="132" customFormat="1" ht="16.95" customHeight="1" spans="1:3">
      <c r="A28" s="143">
        <v>103060124</v>
      </c>
      <c r="B28" s="145" t="s">
        <v>1348</v>
      </c>
      <c r="C28" s="142">
        <v>0</v>
      </c>
    </row>
    <row r="29" s="132" customFormat="1" ht="16.95" customHeight="1" spans="1:3">
      <c r="A29" s="143">
        <v>103060125</v>
      </c>
      <c r="B29" s="145" t="s">
        <v>1349</v>
      </c>
      <c r="C29" s="142">
        <v>0</v>
      </c>
    </row>
    <row r="30" s="132" customFormat="1" ht="16.95" customHeight="1" spans="1:3">
      <c r="A30" s="143">
        <v>103060126</v>
      </c>
      <c r="B30" s="145" t="s">
        <v>1350</v>
      </c>
      <c r="C30" s="142">
        <v>0</v>
      </c>
    </row>
    <row r="31" s="132" customFormat="1" ht="16.95" customHeight="1" spans="1:3">
      <c r="A31" s="143">
        <v>103060127</v>
      </c>
      <c r="B31" s="145" t="s">
        <v>1351</v>
      </c>
      <c r="C31" s="142">
        <v>0</v>
      </c>
    </row>
    <row r="32" s="132" customFormat="1" ht="16.95" customHeight="1" spans="1:3">
      <c r="A32" s="143">
        <v>103060128</v>
      </c>
      <c r="B32" s="145" t="s">
        <v>1352</v>
      </c>
      <c r="C32" s="142">
        <v>0</v>
      </c>
    </row>
    <row r="33" s="132" customFormat="1" ht="16.95" customHeight="1" spans="1:3">
      <c r="A33" s="143">
        <v>103060129</v>
      </c>
      <c r="B33" s="145" t="s">
        <v>1353</v>
      </c>
      <c r="C33" s="142">
        <v>0</v>
      </c>
    </row>
    <row r="34" s="132" customFormat="1" ht="16.95" customHeight="1" spans="1:3">
      <c r="A34" s="143">
        <v>103060130</v>
      </c>
      <c r="B34" s="145" t="s">
        <v>1354</v>
      </c>
      <c r="C34" s="142">
        <v>0</v>
      </c>
    </row>
    <row r="35" s="132" customFormat="1" ht="16.95" customHeight="1" spans="1:3">
      <c r="A35" s="143">
        <v>103060131</v>
      </c>
      <c r="B35" s="145" t="s">
        <v>1355</v>
      </c>
      <c r="C35" s="142">
        <v>0</v>
      </c>
    </row>
    <row r="36" s="132" customFormat="1" ht="16.95" customHeight="1" spans="1:3">
      <c r="A36" s="143">
        <v>103060132</v>
      </c>
      <c r="B36" s="145" t="s">
        <v>1356</v>
      </c>
      <c r="C36" s="142">
        <v>0</v>
      </c>
    </row>
    <row r="37" s="132" customFormat="1" ht="16.95" customHeight="1" spans="1:3">
      <c r="A37" s="143">
        <v>103060133</v>
      </c>
      <c r="B37" s="145" t="s">
        <v>1357</v>
      </c>
      <c r="C37" s="142">
        <v>0</v>
      </c>
    </row>
    <row r="38" s="132" customFormat="1" ht="16.95" customHeight="1" spans="1:3">
      <c r="A38" s="143">
        <v>103060134</v>
      </c>
      <c r="B38" s="145" t="s">
        <v>1358</v>
      </c>
      <c r="C38" s="142">
        <v>0</v>
      </c>
    </row>
    <row r="39" s="132" customFormat="1" ht="16.95" customHeight="1" spans="1:3">
      <c r="A39" s="143">
        <v>103060198</v>
      </c>
      <c r="B39" s="145" t="s">
        <v>1359</v>
      </c>
      <c r="C39" s="142">
        <v>23500</v>
      </c>
    </row>
    <row r="40" s="132" customFormat="1" ht="16.95" customHeight="1" spans="1:3">
      <c r="A40" s="143">
        <v>1030602</v>
      </c>
      <c r="B40" s="144" t="s">
        <v>1360</v>
      </c>
      <c r="C40" s="146">
        <f>SUM(C41:C44)</f>
        <v>0</v>
      </c>
    </row>
    <row r="41" s="132" customFormat="1" ht="16.95" customHeight="1" spans="1:3">
      <c r="A41" s="143">
        <v>103060202</v>
      </c>
      <c r="B41" s="145" t="s">
        <v>1361</v>
      </c>
      <c r="C41" s="142">
        <v>0</v>
      </c>
    </row>
    <row r="42" s="132" customFormat="1" ht="16.95" customHeight="1" spans="1:3">
      <c r="A42" s="143">
        <v>103060203</v>
      </c>
      <c r="B42" s="145" t="s">
        <v>1362</v>
      </c>
      <c r="C42" s="142">
        <v>0</v>
      </c>
    </row>
    <row r="43" s="132" customFormat="1" ht="16.95" customHeight="1" spans="1:3">
      <c r="A43" s="143">
        <v>103060204</v>
      </c>
      <c r="B43" s="145" t="s">
        <v>1363</v>
      </c>
      <c r="C43" s="142">
        <v>0</v>
      </c>
    </row>
    <row r="44" s="132" customFormat="1" ht="16.95" customHeight="1" spans="1:3">
      <c r="A44" s="143">
        <v>103060298</v>
      </c>
      <c r="B44" s="145" t="s">
        <v>1364</v>
      </c>
      <c r="C44" s="142">
        <v>0</v>
      </c>
    </row>
    <row r="45" s="132" customFormat="1" ht="16.95" customHeight="1" spans="1:3">
      <c r="A45" s="143">
        <v>1030603</v>
      </c>
      <c r="B45" s="144" t="s">
        <v>1365</v>
      </c>
      <c r="C45" s="146">
        <f>SUM(C46:C50)</f>
        <v>0</v>
      </c>
    </row>
    <row r="46" s="132" customFormat="1" ht="16.95" customHeight="1" spans="1:3">
      <c r="A46" s="143">
        <v>103060301</v>
      </c>
      <c r="B46" s="145" t="s">
        <v>1366</v>
      </c>
      <c r="C46" s="142">
        <v>0</v>
      </c>
    </row>
    <row r="47" s="132" customFormat="1" ht="16.95" customHeight="1" spans="1:3">
      <c r="A47" s="143">
        <v>103060304</v>
      </c>
      <c r="B47" s="145" t="s">
        <v>1367</v>
      </c>
      <c r="C47" s="142">
        <v>0</v>
      </c>
    </row>
    <row r="48" s="132" customFormat="1" ht="16.95" customHeight="1" spans="1:3">
      <c r="A48" s="143">
        <v>103060305</v>
      </c>
      <c r="B48" s="145" t="s">
        <v>1368</v>
      </c>
      <c r="C48" s="142">
        <v>0</v>
      </c>
    </row>
    <row r="49" s="132" customFormat="1" ht="16.95" customHeight="1" spans="1:3">
      <c r="A49" s="143">
        <v>103060307</v>
      </c>
      <c r="B49" s="145" t="s">
        <v>1369</v>
      </c>
      <c r="C49" s="142">
        <v>0</v>
      </c>
    </row>
    <row r="50" s="132" customFormat="1" ht="16.95" customHeight="1" spans="1:3">
      <c r="A50" s="143">
        <v>103060398</v>
      </c>
      <c r="B50" s="145" t="s">
        <v>1370</v>
      </c>
      <c r="C50" s="142">
        <v>0</v>
      </c>
    </row>
    <row r="51" s="132" customFormat="1" ht="16.95" customHeight="1" spans="1:3">
      <c r="A51" s="143">
        <v>1030604</v>
      </c>
      <c r="B51" s="144" t="s">
        <v>1371</v>
      </c>
      <c r="C51" s="146">
        <f>SUM(C52:C54)</f>
        <v>0</v>
      </c>
    </row>
    <row r="52" s="132" customFormat="1" ht="16.95" customHeight="1" spans="1:3">
      <c r="A52" s="143">
        <v>103060401</v>
      </c>
      <c r="B52" s="145" t="s">
        <v>1372</v>
      </c>
      <c r="C52" s="142">
        <v>0</v>
      </c>
    </row>
    <row r="53" s="132" customFormat="1" ht="16.95" customHeight="1" spans="1:3">
      <c r="A53" s="143">
        <v>103060402</v>
      </c>
      <c r="B53" s="145" t="s">
        <v>1373</v>
      </c>
      <c r="C53" s="142">
        <v>0</v>
      </c>
    </row>
    <row r="54" s="132" customFormat="1" ht="16.95" customHeight="1" spans="1:3">
      <c r="A54" s="143">
        <v>103060498</v>
      </c>
      <c r="B54" s="145" t="s">
        <v>1374</v>
      </c>
      <c r="C54" s="142">
        <v>0</v>
      </c>
    </row>
    <row r="55" s="132" customFormat="1" ht="16.95" customHeight="1" spans="1:3">
      <c r="A55" s="143">
        <v>1030698</v>
      </c>
      <c r="B55" s="144" t="s">
        <v>1375</v>
      </c>
      <c r="C55" s="142">
        <v>0</v>
      </c>
    </row>
    <row r="56" s="132" customFormat="1" ht="22.05" customHeight="1" spans="1:3">
      <c r="A56" s="147"/>
      <c r="B56" s="147"/>
      <c r="C56" s="147"/>
    </row>
  </sheetData>
  <mergeCells count="2">
    <mergeCell ref="A2:C2"/>
    <mergeCell ref="A56:C56"/>
  </mergeCells>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0"/>
  <sheetViews>
    <sheetView workbookViewId="0">
      <selection activeCell="H12" sqref="H12"/>
    </sheetView>
  </sheetViews>
  <sheetFormatPr defaultColWidth="12.1" defaultRowHeight="15.6" customHeight="1" outlineLevelCol="2"/>
  <cols>
    <col min="1" max="1" width="12.1" style="115" customWidth="1"/>
    <col min="2" max="2" width="39.7" style="115" customWidth="1"/>
    <col min="3" max="3" width="16.5" style="116" customWidth="1"/>
    <col min="4" max="249" width="12.1" style="115" customWidth="1"/>
    <col min="250" max="254" width="12.1" style="115"/>
    <col min="255" max="16384" width="12.1" style="114"/>
  </cols>
  <sheetData>
    <row r="1" customHeight="1" spans="1:3">
      <c r="C1" s="70" t="s">
        <v>1376</v>
      </c>
    </row>
    <row r="2" s="115" customFormat="1" ht="33.9" customHeight="1" spans="1:3">
      <c r="A2" s="117" t="s">
        <v>1377</v>
      </c>
      <c r="B2" s="117"/>
      <c r="C2" s="117"/>
    </row>
    <row r="3" s="115" customFormat="1" ht="16.95" customHeight="1" spans="1:3">
      <c r="A3" s="118"/>
      <c r="B3" s="118"/>
      <c r="C3" s="119" t="s">
        <v>29</v>
      </c>
    </row>
    <row r="4" s="115" customFormat="1" ht="16.95" customHeight="1" spans="1:3">
      <c r="A4" s="120" t="s">
        <v>106</v>
      </c>
      <c r="B4" s="120" t="s">
        <v>1262</v>
      </c>
      <c r="C4" s="120" t="s">
        <v>108</v>
      </c>
    </row>
    <row r="5" s="115" customFormat="1" ht="16.95" customHeight="1" spans="1:3">
      <c r="A5" s="121">
        <v>208</v>
      </c>
      <c r="B5" s="122" t="s">
        <v>1207</v>
      </c>
      <c r="C5" s="123"/>
    </row>
    <row r="6" s="115" customFormat="1" ht="16.95" customHeight="1" spans="1:3">
      <c r="A6" s="121">
        <v>20804</v>
      </c>
      <c r="B6" s="122" t="s">
        <v>1378</v>
      </c>
      <c r="C6" s="123"/>
    </row>
    <row r="7" s="115" customFormat="1" ht="16.95" customHeight="1" spans="1:3">
      <c r="A7" s="121">
        <v>2080451</v>
      </c>
      <c r="B7" s="124" t="s">
        <v>1379</v>
      </c>
      <c r="C7" s="123"/>
    </row>
    <row r="8" s="115" customFormat="1" ht="16.95" customHeight="1" spans="1:3">
      <c r="A8" s="121">
        <v>223</v>
      </c>
      <c r="B8" s="122" t="s">
        <v>1380</v>
      </c>
      <c r="C8" s="125">
        <f>C9+C13+C15+C11</f>
        <v>23500</v>
      </c>
    </row>
    <row r="9" s="115" customFormat="1" ht="16.95" customHeight="1" spans="1:3">
      <c r="A9" s="121">
        <v>22301</v>
      </c>
      <c r="B9" s="122" t="s">
        <v>1381</v>
      </c>
      <c r="C9" s="125">
        <f>C10</f>
        <v>3500</v>
      </c>
    </row>
    <row r="10" s="115" customFormat="1" ht="16.95" customHeight="1" spans="1:3">
      <c r="A10" s="126">
        <v>2230199</v>
      </c>
      <c r="B10" s="127" t="s">
        <v>1382</v>
      </c>
      <c r="C10" s="128">
        <v>3500</v>
      </c>
    </row>
    <row r="11" s="115" customFormat="1" ht="16.95" customHeight="1" spans="1:3">
      <c r="A11" s="121">
        <v>22302</v>
      </c>
      <c r="B11" s="122" t="s">
        <v>1383</v>
      </c>
      <c r="C11" s="125">
        <f>C12</f>
        <v>20000</v>
      </c>
    </row>
    <row r="12" s="115" customFormat="1" ht="16.95" customHeight="1" spans="1:3">
      <c r="A12" s="121">
        <v>2230299</v>
      </c>
      <c r="B12" s="124" t="s">
        <v>1384</v>
      </c>
      <c r="C12" s="123">
        <v>20000</v>
      </c>
    </row>
    <row r="13" s="115" customFormat="1" ht="16.95" customHeight="1" spans="1:3">
      <c r="A13" s="121">
        <v>22303</v>
      </c>
      <c r="B13" s="122" t="s">
        <v>1385</v>
      </c>
      <c r="C13" s="123"/>
    </row>
    <row r="14" s="115" customFormat="1" ht="16.95" customHeight="1" spans="1:3">
      <c r="A14" s="121">
        <v>2230301</v>
      </c>
      <c r="B14" s="124" t="s">
        <v>1386</v>
      </c>
      <c r="C14" s="123"/>
    </row>
    <row r="15" s="115" customFormat="1" ht="16.95" customHeight="1" spans="1:3">
      <c r="A15" s="121">
        <v>22399</v>
      </c>
      <c r="B15" s="122" t="s">
        <v>1387</v>
      </c>
      <c r="C15" s="123"/>
    </row>
    <row r="16" s="115" customFormat="1" ht="16.95" customHeight="1" spans="1:3">
      <c r="A16" s="121">
        <v>2239999</v>
      </c>
      <c r="B16" s="124" t="s">
        <v>1388</v>
      </c>
      <c r="C16" s="123"/>
    </row>
    <row r="17" s="115" customFormat="1" ht="16.95" customHeight="1" spans="1:3">
      <c r="A17" s="121">
        <v>230</v>
      </c>
      <c r="B17" s="122" t="s">
        <v>1389</v>
      </c>
      <c r="C17" s="123"/>
    </row>
    <row r="18" s="115" customFormat="1" ht="16.95" customHeight="1" spans="1:3">
      <c r="A18" s="121">
        <v>2300803</v>
      </c>
      <c r="B18" s="124" t="s">
        <v>1390</v>
      </c>
      <c r="C18" s="123"/>
    </row>
    <row r="19" s="115" customFormat="1" ht="16.95" customHeight="1" spans="1:3">
      <c r="A19" s="127"/>
      <c r="B19" s="129" t="s">
        <v>1391</v>
      </c>
      <c r="C19" s="129">
        <f>C5+C8+C17</f>
        <v>23500</v>
      </c>
    </row>
    <row r="20" s="115" customFormat="1" ht="16.95" customHeight="1" spans="1:3">
      <c r="A20" s="121"/>
      <c r="B20" s="129" t="s">
        <v>1392</v>
      </c>
      <c r="C20" s="130"/>
    </row>
  </sheetData>
  <mergeCells count="1">
    <mergeCell ref="A2:C2"/>
  </mergeCells>
  <pageMargins left="0.75" right="0.75" top="1" bottom="1" header="0.5" footer="0.5"/>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56"/>
  <sheetViews>
    <sheetView workbookViewId="0">
      <selection activeCell="F14" sqref="F14"/>
    </sheetView>
  </sheetViews>
  <sheetFormatPr defaultColWidth="12.1" defaultRowHeight="15.6" customHeight="1"/>
  <cols>
    <col min="1" max="1" width="12.1" style="132" customWidth="1"/>
    <col min="2" max="2" width="39.7" style="132" customWidth="1"/>
    <col min="3" max="3" width="12.8" style="133" customWidth="1"/>
    <col min="4" max="249" width="12.1" style="132"/>
    <col min="250" max="16384" width="12.1" style="131"/>
  </cols>
  <sheetData>
    <row r="1" s="131" customFormat="1" customHeight="1" spans="1:249">
      <c r="A1" s="132"/>
      <c r="B1" s="132"/>
      <c r="C1" s="134" t="s">
        <v>1393</v>
      </c>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row>
    <row r="2" s="132" customFormat="1" ht="33.9" customHeight="1" spans="1:249">
      <c r="A2" s="135" t="s">
        <v>1394</v>
      </c>
      <c r="B2" s="135"/>
      <c r="C2" s="135"/>
    </row>
    <row r="3" s="132" customFormat="1" ht="16.95" customHeight="1" spans="1:249">
      <c r="A3" s="136"/>
      <c r="B3" s="136"/>
      <c r="C3" s="137" t="s">
        <v>29</v>
      </c>
    </row>
    <row r="4" s="132" customFormat="1" ht="16.95" customHeight="1" spans="1:249">
      <c r="A4" s="138" t="s">
        <v>106</v>
      </c>
      <c r="B4" s="139" t="s">
        <v>1262</v>
      </c>
      <c r="C4" s="140" t="s">
        <v>108</v>
      </c>
    </row>
    <row r="5" s="132" customFormat="1" ht="16.95" customHeight="1" spans="1:249">
      <c r="A5" s="141"/>
      <c r="B5" s="141" t="s">
        <v>1326</v>
      </c>
      <c r="C5" s="142">
        <v>23500</v>
      </c>
    </row>
    <row r="6" s="132" customFormat="1" ht="16.95" customHeight="1" spans="1:249">
      <c r="A6" s="143">
        <v>103</v>
      </c>
      <c r="B6" s="144" t="s">
        <v>1228</v>
      </c>
      <c r="C6" s="142">
        <v>23500</v>
      </c>
    </row>
    <row r="7" s="132" customFormat="1" ht="16.95" customHeight="1" spans="1:249">
      <c r="A7" s="143">
        <v>10306</v>
      </c>
      <c r="B7" s="144" t="s">
        <v>1327</v>
      </c>
      <c r="C7" s="142">
        <v>23500</v>
      </c>
    </row>
    <row r="8" s="132" customFormat="1" ht="16.95" customHeight="1" spans="1:249">
      <c r="A8" s="143">
        <v>1030601</v>
      </c>
      <c r="B8" s="144" t="s">
        <v>1328</v>
      </c>
      <c r="C8" s="142">
        <v>23500</v>
      </c>
    </row>
    <row r="9" s="132" customFormat="1" ht="16.95" customHeight="1" spans="1:249">
      <c r="A9" s="143">
        <v>103060103</v>
      </c>
      <c r="B9" s="145" t="s">
        <v>1329</v>
      </c>
      <c r="C9" s="142">
        <v>0</v>
      </c>
    </row>
    <row r="10" s="132" customFormat="1" ht="16.95" customHeight="1" spans="1:249">
      <c r="A10" s="143">
        <v>103060104</v>
      </c>
      <c r="B10" s="145" t="s">
        <v>1330</v>
      </c>
      <c r="C10" s="142">
        <v>0</v>
      </c>
    </row>
    <row r="11" s="132" customFormat="1" ht="16.95" customHeight="1" spans="1:249">
      <c r="A11" s="143">
        <v>103060105</v>
      </c>
      <c r="B11" s="145" t="s">
        <v>1331</v>
      </c>
      <c r="C11" s="142">
        <v>0</v>
      </c>
    </row>
    <row r="12" s="132" customFormat="1" ht="16.95" customHeight="1" spans="1:249">
      <c r="A12" s="143">
        <v>103060106</v>
      </c>
      <c r="B12" s="145" t="s">
        <v>1332</v>
      </c>
      <c r="C12" s="142">
        <v>0</v>
      </c>
    </row>
    <row r="13" s="132" customFormat="1" ht="16.95" customHeight="1" spans="1:249">
      <c r="A13" s="143">
        <v>103060107</v>
      </c>
      <c r="B13" s="145" t="s">
        <v>1333</v>
      </c>
      <c r="C13" s="142">
        <v>0</v>
      </c>
    </row>
    <row r="14" s="132" customFormat="1" ht="16.95" customHeight="1" spans="1:249">
      <c r="A14" s="143">
        <v>103060108</v>
      </c>
      <c r="B14" s="145" t="s">
        <v>1334</v>
      </c>
      <c r="C14" s="142">
        <v>0</v>
      </c>
    </row>
    <row r="15" s="132" customFormat="1" ht="16.95" customHeight="1" spans="1:249">
      <c r="A15" s="143">
        <v>103060109</v>
      </c>
      <c r="B15" s="145" t="s">
        <v>1335</v>
      </c>
      <c r="C15" s="142">
        <v>0</v>
      </c>
    </row>
    <row r="16" s="132" customFormat="1" ht="16.95" customHeight="1" spans="1:249">
      <c r="A16" s="143">
        <v>103060112</v>
      </c>
      <c r="B16" s="145" t="s">
        <v>1336</v>
      </c>
      <c r="C16" s="142">
        <v>0</v>
      </c>
    </row>
    <row r="17" s="132" customFormat="1" ht="16.95" customHeight="1" spans="1:3">
      <c r="A17" s="143">
        <v>103060113</v>
      </c>
      <c r="B17" s="145" t="s">
        <v>1337</v>
      </c>
      <c r="C17" s="142">
        <v>0</v>
      </c>
    </row>
    <row r="18" s="132" customFormat="1" ht="16.95" customHeight="1" spans="1:3">
      <c r="A18" s="143">
        <v>103060114</v>
      </c>
      <c r="B18" s="145" t="s">
        <v>1338</v>
      </c>
      <c r="C18" s="142">
        <v>0</v>
      </c>
    </row>
    <row r="19" s="132" customFormat="1" ht="16.95" customHeight="1" spans="1:3">
      <c r="A19" s="143">
        <v>103060115</v>
      </c>
      <c r="B19" s="145" t="s">
        <v>1339</v>
      </c>
      <c r="C19" s="142">
        <v>0</v>
      </c>
    </row>
    <row r="20" s="132" customFormat="1" ht="16.95" customHeight="1" spans="1:3">
      <c r="A20" s="143">
        <v>103060116</v>
      </c>
      <c r="B20" s="145" t="s">
        <v>1340</v>
      </c>
      <c r="C20" s="142">
        <v>0</v>
      </c>
    </row>
    <row r="21" s="132" customFormat="1" ht="16.95" customHeight="1" spans="1:3">
      <c r="A21" s="143">
        <v>103060117</v>
      </c>
      <c r="B21" s="145" t="s">
        <v>1341</v>
      </c>
      <c r="C21" s="142">
        <v>0</v>
      </c>
    </row>
    <row r="22" s="132" customFormat="1" ht="16.95" customHeight="1" spans="1:3">
      <c r="A22" s="143">
        <v>103060118</v>
      </c>
      <c r="B22" s="145" t="s">
        <v>1342</v>
      </c>
      <c r="C22" s="142">
        <v>0</v>
      </c>
    </row>
    <row r="23" s="132" customFormat="1" ht="16.95" customHeight="1" spans="1:3">
      <c r="A23" s="143">
        <v>103060119</v>
      </c>
      <c r="B23" s="145" t="s">
        <v>1343</v>
      </c>
      <c r="C23" s="142">
        <v>0</v>
      </c>
    </row>
    <row r="24" s="132" customFormat="1" ht="16.95" customHeight="1" spans="1:3">
      <c r="A24" s="143">
        <v>103060120</v>
      </c>
      <c r="B24" s="145" t="s">
        <v>1344</v>
      </c>
      <c r="C24" s="142">
        <v>0</v>
      </c>
    </row>
    <row r="25" s="132" customFormat="1" ht="16.95" customHeight="1" spans="1:3">
      <c r="A25" s="143">
        <v>103060121</v>
      </c>
      <c r="B25" s="145" t="s">
        <v>1345</v>
      </c>
      <c r="C25" s="142">
        <v>0</v>
      </c>
    </row>
    <row r="26" s="132" customFormat="1" ht="16.95" customHeight="1" spans="1:3">
      <c r="A26" s="143">
        <v>103060122</v>
      </c>
      <c r="B26" s="145" t="s">
        <v>1346</v>
      </c>
      <c r="C26" s="142">
        <v>0</v>
      </c>
    </row>
    <row r="27" s="132" customFormat="1" ht="16.95" customHeight="1" spans="1:3">
      <c r="A27" s="143">
        <v>103060123</v>
      </c>
      <c r="B27" s="145" t="s">
        <v>1347</v>
      </c>
      <c r="C27" s="142">
        <v>0</v>
      </c>
    </row>
    <row r="28" s="132" customFormat="1" ht="16.95" customHeight="1" spans="1:3">
      <c r="A28" s="143">
        <v>103060124</v>
      </c>
      <c r="B28" s="145" t="s">
        <v>1348</v>
      </c>
      <c r="C28" s="142">
        <v>0</v>
      </c>
    </row>
    <row r="29" s="132" customFormat="1" ht="16.95" customHeight="1" spans="1:3">
      <c r="A29" s="143">
        <v>103060125</v>
      </c>
      <c r="B29" s="145" t="s">
        <v>1349</v>
      </c>
      <c r="C29" s="142">
        <v>0</v>
      </c>
    </row>
    <row r="30" s="132" customFormat="1" ht="16.95" customHeight="1" spans="1:3">
      <c r="A30" s="143">
        <v>103060126</v>
      </c>
      <c r="B30" s="145" t="s">
        <v>1350</v>
      </c>
      <c r="C30" s="142">
        <v>0</v>
      </c>
    </row>
    <row r="31" s="132" customFormat="1" ht="16.95" customHeight="1" spans="1:3">
      <c r="A31" s="143">
        <v>103060127</v>
      </c>
      <c r="B31" s="145" t="s">
        <v>1351</v>
      </c>
      <c r="C31" s="142">
        <v>0</v>
      </c>
    </row>
    <row r="32" s="132" customFormat="1" ht="16.95" customHeight="1" spans="1:3">
      <c r="A32" s="143">
        <v>103060128</v>
      </c>
      <c r="B32" s="145" t="s">
        <v>1352</v>
      </c>
      <c r="C32" s="142">
        <v>0</v>
      </c>
    </row>
    <row r="33" s="132" customFormat="1" ht="16.95" customHeight="1" spans="1:3">
      <c r="A33" s="143">
        <v>103060129</v>
      </c>
      <c r="B33" s="145" t="s">
        <v>1353</v>
      </c>
      <c r="C33" s="142">
        <v>0</v>
      </c>
    </row>
    <row r="34" s="132" customFormat="1" ht="16.95" customHeight="1" spans="1:3">
      <c r="A34" s="143">
        <v>103060130</v>
      </c>
      <c r="B34" s="145" t="s">
        <v>1354</v>
      </c>
      <c r="C34" s="142">
        <v>0</v>
      </c>
    </row>
    <row r="35" s="132" customFormat="1" ht="16.95" customHeight="1" spans="1:3">
      <c r="A35" s="143">
        <v>103060131</v>
      </c>
      <c r="B35" s="145" t="s">
        <v>1355</v>
      </c>
      <c r="C35" s="142">
        <v>0</v>
      </c>
    </row>
    <row r="36" s="132" customFormat="1" ht="16.95" customHeight="1" spans="1:3">
      <c r="A36" s="143">
        <v>103060132</v>
      </c>
      <c r="B36" s="145" t="s">
        <v>1356</v>
      </c>
      <c r="C36" s="142">
        <v>0</v>
      </c>
    </row>
    <row r="37" s="132" customFormat="1" ht="16.95" customHeight="1" spans="1:3">
      <c r="A37" s="143">
        <v>103060133</v>
      </c>
      <c r="B37" s="145" t="s">
        <v>1357</v>
      </c>
      <c r="C37" s="142">
        <v>0</v>
      </c>
    </row>
    <row r="38" s="132" customFormat="1" ht="16.95" customHeight="1" spans="1:3">
      <c r="A38" s="143">
        <v>103060134</v>
      </c>
      <c r="B38" s="145" t="s">
        <v>1358</v>
      </c>
      <c r="C38" s="142">
        <v>0</v>
      </c>
    </row>
    <row r="39" s="132" customFormat="1" ht="16.95" customHeight="1" spans="1:3">
      <c r="A39" s="143">
        <v>103060198</v>
      </c>
      <c r="B39" s="145" t="s">
        <v>1359</v>
      </c>
      <c r="C39" s="142">
        <v>23500</v>
      </c>
    </row>
    <row r="40" s="132" customFormat="1" ht="16.95" customHeight="1" spans="1:3">
      <c r="A40" s="143">
        <v>1030602</v>
      </c>
      <c r="B40" s="144" t="s">
        <v>1360</v>
      </c>
      <c r="C40" s="146">
        <f>SUM(C41:C44)</f>
        <v>0</v>
      </c>
    </row>
    <row r="41" s="132" customFormat="1" ht="16.95" customHeight="1" spans="1:3">
      <c r="A41" s="143">
        <v>103060202</v>
      </c>
      <c r="B41" s="145" t="s">
        <v>1361</v>
      </c>
      <c r="C41" s="142">
        <v>0</v>
      </c>
    </row>
    <row r="42" s="132" customFormat="1" ht="16.95" customHeight="1" spans="1:3">
      <c r="A42" s="143">
        <v>103060203</v>
      </c>
      <c r="B42" s="145" t="s">
        <v>1362</v>
      </c>
      <c r="C42" s="142">
        <v>0</v>
      </c>
    </row>
    <row r="43" s="132" customFormat="1" ht="16.95" customHeight="1" spans="1:3">
      <c r="A43" s="143">
        <v>103060204</v>
      </c>
      <c r="B43" s="145" t="s">
        <v>1363</v>
      </c>
      <c r="C43" s="142">
        <v>0</v>
      </c>
    </row>
    <row r="44" s="132" customFormat="1" ht="16.95" customHeight="1" spans="1:3">
      <c r="A44" s="143">
        <v>103060298</v>
      </c>
      <c r="B44" s="145" t="s">
        <v>1364</v>
      </c>
      <c r="C44" s="142">
        <v>0</v>
      </c>
    </row>
    <row r="45" s="132" customFormat="1" ht="16.95" customHeight="1" spans="1:3">
      <c r="A45" s="143">
        <v>1030603</v>
      </c>
      <c r="B45" s="144" t="s">
        <v>1365</v>
      </c>
      <c r="C45" s="146">
        <f>SUM(C46:C50)</f>
        <v>0</v>
      </c>
    </row>
    <row r="46" s="132" customFormat="1" ht="16.95" customHeight="1" spans="1:3">
      <c r="A46" s="143">
        <v>103060301</v>
      </c>
      <c r="B46" s="145" t="s">
        <v>1366</v>
      </c>
      <c r="C46" s="142">
        <v>0</v>
      </c>
    </row>
    <row r="47" s="132" customFormat="1" ht="16.95" customHeight="1" spans="1:3">
      <c r="A47" s="143">
        <v>103060304</v>
      </c>
      <c r="B47" s="145" t="s">
        <v>1367</v>
      </c>
      <c r="C47" s="142">
        <v>0</v>
      </c>
    </row>
    <row r="48" s="132" customFormat="1" ht="16.95" customHeight="1" spans="1:3">
      <c r="A48" s="143">
        <v>103060305</v>
      </c>
      <c r="B48" s="145" t="s">
        <v>1368</v>
      </c>
      <c r="C48" s="142">
        <v>0</v>
      </c>
    </row>
    <row r="49" s="132" customFormat="1" ht="16.95" customHeight="1" spans="1:3">
      <c r="A49" s="143">
        <v>103060307</v>
      </c>
      <c r="B49" s="145" t="s">
        <v>1369</v>
      </c>
      <c r="C49" s="142">
        <v>0</v>
      </c>
    </row>
    <row r="50" s="132" customFormat="1" ht="16.95" customHeight="1" spans="1:3">
      <c r="A50" s="143">
        <v>103060398</v>
      </c>
      <c r="B50" s="145" t="s">
        <v>1370</v>
      </c>
      <c r="C50" s="142">
        <v>0</v>
      </c>
    </row>
    <row r="51" s="132" customFormat="1" ht="16.95" customHeight="1" spans="1:3">
      <c r="A51" s="143">
        <v>1030604</v>
      </c>
      <c r="B51" s="144" t="s">
        <v>1371</v>
      </c>
      <c r="C51" s="146">
        <f>SUM(C52:C54)</f>
        <v>0</v>
      </c>
    </row>
    <row r="52" s="132" customFormat="1" ht="16.95" customHeight="1" spans="1:3">
      <c r="A52" s="143">
        <v>103060401</v>
      </c>
      <c r="B52" s="145" t="s">
        <v>1372</v>
      </c>
      <c r="C52" s="142">
        <v>0</v>
      </c>
    </row>
    <row r="53" s="132" customFormat="1" ht="16.95" customHeight="1" spans="1:3">
      <c r="A53" s="143">
        <v>103060402</v>
      </c>
      <c r="B53" s="145" t="s">
        <v>1373</v>
      </c>
      <c r="C53" s="142">
        <v>0</v>
      </c>
    </row>
    <row r="54" s="132" customFormat="1" ht="16.95" customHeight="1" spans="1:3">
      <c r="A54" s="143">
        <v>103060498</v>
      </c>
      <c r="B54" s="145" t="s">
        <v>1374</v>
      </c>
      <c r="C54" s="142">
        <v>0</v>
      </c>
    </row>
    <row r="55" s="132" customFormat="1" ht="16.95" customHeight="1" spans="1:3">
      <c r="A55" s="143">
        <v>1030698</v>
      </c>
      <c r="B55" s="144" t="s">
        <v>1375</v>
      </c>
      <c r="C55" s="142">
        <v>0</v>
      </c>
    </row>
    <row r="56" s="132" customFormat="1" ht="22.05" customHeight="1" spans="1:3">
      <c r="A56" s="147"/>
      <c r="B56" s="147"/>
      <c r="C56" s="147"/>
    </row>
  </sheetData>
  <mergeCells count="2">
    <mergeCell ref="A2:C2"/>
    <mergeCell ref="A56:C5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20"/>
  <sheetViews>
    <sheetView workbookViewId="0">
      <selection activeCell="H10" sqref="H10"/>
    </sheetView>
  </sheetViews>
  <sheetFormatPr defaultColWidth="12.1" defaultRowHeight="15.6" customHeight="1"/>
  <cols>
    <col min="1" max="1" width="12.1" style="115" customWidth="1"/>
    <col min="2" max="2" width="39.7" style="115" customWidth="1"/>
    <col min="3" max="3" width="16.5" style="116" customWidth="1"/>
    <col min="4" max="249" width="12.1" style="115" customWidth="1"/>
    <col min="250" max="254" width="12.1" style="115"/>
    <col min="255" max="16384" width="12.1" style="114"/>
  </cols>
  <sheetData>
    <row r="1" s="114" customFormat="1" customHeight="1" spans="1:254">
      <c r="A1" s="115"/>
      <c r="B1" s="115"/>
      <c r="C1" s="70" t="s">
        <v>1395</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5"/>
      <c r="IF1" s="115"/>
      <c r="IG1" s="115"/>
      <c r="IH1" s="115"/>
      <c r="II1" s="115"/>
      <c r="IJ1" s="115"/>
      <c r="IK1" s="115"/>
      <c r="IL1" s="115"/>
      <c r="IM1" s="115"/>
      <c r="IN1" s="115"/>
      <c r="IO1" s="115"/>
      <c r="IP1" s="115"/>
      <c r="IQ1" s="115"/>
      <c r="IR1" s="115"/>
      <c r="IS1" s="115"/>
      <c r="IT1" s="115"/>
    </row>
    <row r="2" s="115" customFormat="1" ht="33.9" customHeight="1" spans="1:254">
      <c r="A2" s="117" t="s">
        <v>1396</v>
      </c>
      <c r="B2" s="117"/>
      <c r="C2" s="117"/>
    </row>
    <row r="3" s="115" customFormat="1" ht="16.95" customHeight="1" spans="1:254">
      <c r="A3" s="118"/>
      <c r="B3" s="118"/>
      <c r="C3" s="119" t="s">
        <v>29</v>
      </c>
    </row>
    <row r="4" s="115" customFormat="1" ht="16.95" customHeight="1" spans="1:254">
      <c r="A4" s="120" t="s">
        <v>106</v>
      </c>
      <c r="B4" s="120" t="s">
        <v>1262</v>
      </c>
      <c r="C4" s="120" t="s">
        <v>108</v>
      </c>
    </row>
    <row r="5" s="115" customFormat="1" ht="16.95" customHeight="1" spans="1:254">
      <c r="A5" s="121">
        <v>208</v>
      </c>
      <c r="B5" s="122" t="s">
        <v>1207</v>
      </c>
      <c r="C5" s="123"/>
    </row>
    <row r="6" s="115" customFormat="1" ht="16.95" customHeight="1" spans="1:254">
      <c r="A6" s="121">
        <v>20804</v>
      </c>
      <c r="B6" s="122" t="s">
        <v>1378</v>
      </c>
      <c r="C6" s="123"/>
    </row>
    <row r="7" s="115" customFormat="1" ht="16.95" customHeight="1" spans="1:254">
      <c r="A7" s="121">
        <v>2080451</v>
      </c>
      <c r="B7" s="124" t="s">
        <v>1379</v>
      </c>
      <c r="C7" s="123"/>
    </row>
    <row r="8" s="115" customFormat="1" ht="16.95" customHeight="1" spans="1:254">
      <c r="A8" s="121">
        <v>223</v>
      </c>
      <c r="B8" s="122" t="s">
        <v>1380</v>
      </c>
      <c r="C8" s="125">
        <f>C9+C13+C15+C11</f>
        <v>23500</v>
      </c>
    </row>
    <row r="9" s="115" customFormat="1" ht="16.95" customHeight="1" spans="1:254">
      <c r="A9" s="121">
        <v>22301</v>
      </c>
      <c r="B9" s="122" t="s">
        <v>1381</v>
      </c>
      <c r="C9" s="125">
        <f>C10</f>
        <v>3500</v>
      </c>
    </row>
    <row r="10" s="115" customFormat="1" ht="16.95" customHeight="1" spans="1:254">
      <c r="A10" s="126">
        <v>2230199</v>
      </c>
      <c r="B10" s="127" t="s">
        <v>1382</v>
      </c>
      <c r="C10" s="128">
        <v>3500</v>
      </c>
    </row>
    <row r="11" s="115" customFormat="1" ht="16.95" customHeight="1" spans="1:254">
      <c r="A11" s="121">
        <v>22302</v>
      </c>
      <c r="B11" s="122" t="s">
        <v>1383</v>
      </c>
      <c r="C11" s="125">
        <f>C12</f>
        <v>20000</v>
      </c>
    </row>
    <row r="12" s="115" customFormat="1" ht="16.95" customHeight="1" spans="1:254">
      <c r="A12" s="121">
        <v>2230299</v>
      </c>
      <c r="B12" s="124" t="s">
        <v>1384</v>
      </c>
      <c r="C12" s="123">
        <v>20000</v>
      </c>
    </row>
    <row r="13" s="115" customFormat="1" ht="16.95" customHeight="1" spans="1:254">
      <c r="A13" s="121">
        <v>22303</v>
      </c>
      <c r="B13" s="122" t="s">
        <v>1385</v>
      </c>
      <c r="C13" s="123"/>
    </row>
    <row r="14" s="115" customFormat="1" ht="16.95" customHeight="1" spans="1:254">
      <c r="A14" s="121">
        <v>2230301</v>
      </c>
      <c r="B14" s="124" t="s">
        <v>1386</v>
      </c>
      <c r="C14" s="123"/>
    </row>
    <row r="15" s="115" customFormat="1" ht="16.95" customHeight="1" spans="1:254">
      <c r="A15" s="121">
        <v>22399</v>
      </c>
      <c r="B15" s="122" t="s">
        <v>1387</v>
      </c>
      <c r="C15" s="123"/>
    </row>
    <row r="16" s="115" customFormat="1" ht="16.95" customHeight="1" spans="1:254">
      <c r="A16" s="121">
        <v>2239999</v>
      </c>
      <c r="B16" s="124" t="s">
        <v>1388</v>
      </c>
      <c r="C16" s="123"/>
    </row>
    <row r="17" s="115" customFormat="1" ht="16.95" customHeight="1" spans="1:3">
      <c r="A17" s="121">
        <v>230</v>
      </c>
      <c r="B17" s="122" t="s">
        <v>1389</v>
      </c>
      <c r="C17" s="123"/>
    </row>
    <row r="18" s="115" customFormat="1" ht="16.95" customHeight="1" spans="1:3">
      <c r="A18" s="121">
        <v>2300803</v>
      </c>
      <c r="B18" s="124" t="s">
        <v>1390</v>
      </c>
      <c r="C18" s="123"/>
    </row>
    <row r="19" s="115" customFormat="1" ht="16.95" customHeight="1" spans="1:3">
      <c r="A19" s="127"/>
      <c r="B19" s="129" t="s">
        <v>1391</v>
      </c>
      <c r="C19" s="129">
        <f>C5+C8+C17</f>
        <v>23500</v>
      </c>
    </row>
    <row r="20" s="115" customFormat="1" ht="16.95" customHeight="1" spans="1:3">
      <c r="A20" s="121"/>
      <c r="B20" s="129" t="s">
        <v>1392</v>
      </c>
      <c r="C20" s="130"/>
    </row>
  </sheetData>
  <mergeCells count="1">
    <mergeCell ref="A2:C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Zeros="0" workbookViewId="0">
      <pane ySplit="5" topLeftCell="A6" activePane="bottomLeft" state="frozen"/>
      <selection/>
      <selection pane="bottomLeft" activeCell="E14" sqref="E14"/>
    </sheetView>
  </sheetViews>
  <sheetFormatPr defaultColWidth="9" defaultRowHeight="21" customHeight="1"/>
  <cols>
    <col min="1" max="1" width="28.625" style="331" customWidth="1"/>
    <col min="2" max="2" width="11.875" style="332" customWidth="1"/>
    <col min="3" max="3" width="12.25" style="332" customWidth="1"/>
    <col min="4" max="4" width="9.5" style="332" customWidth="1"/>
    <col min="5" max="5" width="28.25" style="333" customWidth="1"/>
    <col min="6" max="6" width="13" style="334" customWidth="1"/>
    <col min="7" max="7" width="13.25" style="334" customWidth="1"/>
    <col min="8" max="8" width="10.375" style="334" customWidth="1"/>
    <col min="9" max="9" width="11.125" style="331"/>
    <col min="10" max="10" width="10.125" style="335"/>
    <col min="11" max="11" width="9" style="331"/>
    <col min="12" max="12" width="11.125" style="331"/>
    <col min="13" max="13" width="9" style="331"/>
    <col min="14" max="14" width="9.25" style="331"/>
    <col min="15" max="15" width="11.125" style="331"/>
    <col min="16" max="16384" width="9" style="331"/>
  </cols>
  <sheetData>
    <row r="1" ht="25.15" customHeight="1" spans="1:10">
      <c r="A1" s="336"/>
      <c r="G1" s="337"/>
      <c r="H1" s="338" t="s">
        <v>27</v>
      </c>
    </row>
    <row r="2" ht="25.15" customHeight="1" spans="1:10">
      <c r="A2" s="339" t="s">
        <v>28</v>
      </c>
      <c r="B2" s="339"/>
      <c r="C2" s="339"/>
      <c r="D2" s="339"/>
      <c r="E2" s="339"/>
      <c r="F2" s="339"/>
      <c r="G2" s="340"/>
      <c r="H2" s="339"/>
    </row>
    <row r="3" ht="25.15" customHeight="1" spans="1:10">
      <c r="F3" s="332"/>
      <c r="G3" s="341"/>
      <c r="H3" s="337" t="s">
        <v>29</v>
      </c>
    </row>
    <row r="4" ht="27.6" customHeight="1" spans="1:10">
      <c r="A4" s="342" t="s">
        <v>30</v>
      </c>
      <c r="B4" s="343"/>
      <c r="C4" s="343"/>
      <c r="D4" s="343"/>
      <c r="E4" s="342" t="s">
        <v>31</v>
      </c>
      <c r="F4" s="343"/>
      <c r="G4" s="344"/>
      <c r="H4" s="345"/>
    </row>
    <row r="5" s="330" customFormat="1" ht="27.6" customHeight="1" spans="1:10">
      <c r="A5" s="346" t="s">
        <v>32</v>
      </c>
      <c r="B5" s="347" t="s">
        <v>33</v>
      </c>
      <c r="C5" s="347" t="s">
        <v>34</v>
      </c>
      <c r="D5" s="348" t="s">
        <v>35</v>
      </c>
      <c r="E5" s="346" t="s">
        <v>32</v>
      </c>
      <c r="F5" s="347" t="s">
        <v>33</v>
      </c>
      <c r="G5" s="347" t="s">
        <v>34</v>
      </c>
      <c r="H5" s="348" t="s">
        <v>35</v>
      </c>
      <c r="J5" s="341"/>
    </row>
    <row r="6" s="330" customFormat="1" ht="27.6" customHeight="1" spans="1:10">
      <c r="A6" s="349" t="s">
        <v>36</v>
      </c>
      <c r="B6" s="350">
        <v>115700</v>
      </c>
      <c r="C6" s="350">
        <v>118000</v>
      </c>
      <c r="D6" s="350">
        <f t="shared" ref="D6:D18" si="0">C6-B6</f>
        <v>2300</v>
      </c>
      <c r="E6" s="349" t="s">
        <v>37</v>
      </c>
      <c r="F6" s="350">
        <f>SUM(F7:F10)</f>
        <v>529713</v>
      </c>
      <c r="G6" s="350">
        <f>SUM(G7:G10)</f>
        <v>540307</v>
      </c>
      <c r="H6" s="350">
        <f t="shared" ref="H6:H9" si="1">G6-F6</f>
        <v>10594</v>
      </c>
      <c r="J6" s="341"/>
    </row>
    <row r="7" s="330" customFormat="1" ht="27.6" customHeight="1" spans="1:10">
      <c r="A7" s="351" t="s">
        <v>38</v>
      </c>
      <c r="B7" s="350">
        <f>B8+B9+B10</f>
        <v>369013</v>
      </c>
      <c r="C7" s="350">
        <f>C8+C9+C10</f>
        <v>379307</v>
      </c>
      <c r="D7" s="350">
        <f t="shared" si="0"/>
        <v>10294</v>
      </c>
      <c r="E7" s="352" t="s">
        <v>39</v>
      </c>
      <c r="F7" s="353">
        <v>250349</v>
      </c>
      <c r="G7" s="353">
        <v>269458</v>
      </c>
      <c r="H7" s="350">
        <v>19880</v>
      </c>
      <c r="J7" s="341"/>
    </row>
    <row r="8" s="330" customFormat="1" ht="27.6" customHeight="1" spans="1:10">
      <c r="A8" s="352" t="s">
        <v>40</v>
      </c>
      <c r="B8" s="350">
        <v>5824</v>
      </c>
      <c r="C8" s="350">
        <v>5824</v>
      </c>
      <c r="D8" s="350">
        <f t="shared" si="0"/>
        <v>0</v>
      </c>
      <c r="E8" s="354" t="s">
        <v>41</v>
      </c>
      <c r="F8" s="355">
        <v>44897</v>
      </c>
      <c r="G8" s="355">
        <v>46528</v>
      </c>
      <c r="H8" s="350">
        <f t="shared" si="1"/>
        <v>1631</v>
      </c>
      <c r="J8" s="341"/>
    </row>
    <row r="9" s="330" customFormat="1" ht="27.6" customHeight="1" spans="1:10">
      <c r="A9" s="356" t="s">
        <v>42</v>
      </c>
      <c r="B9" s="350">
        <v>313417</v>
      </c>
      <c r="C9" s="350">
        <v>317516</v>
      </c>
      <c r="D9" s="350">
        <f t="shared" si="0"/>
        <v>4099</v>
      </c>
      <c r="E9" s="354" t="s">
        <v>43</v>
      </c>
      <c r="F9" s="353">
        <v>5022</v>
      </c>
      <c r="G9" s="353">
        <v>5022</v>
      </c>
      <c r="H9" s="350">
        <f t="shared" si="1"/>
        <v>0</v>
      </c>
      <c r="J9" s="341"/>
    </row>
    <row r="10" s="330" customFormat="1" ht="27.6" customHeight="1" spans="1:10">
      <c r="A10" s="357" t="s">
        <v>44</v>
      </c>
      <c r="B10" s="235">
        <v>49772</v>
      </c>
      <c r="C10" s="235">
        <v>55967</v>
      </c>
      <c r="D10" s="350">
        <f t="shared" si="0"/>
        <v>6195</v>
      </c>
      <c r="E10" s="352" t="s">
        <v>45</v>
      </c>
      <c r="F10" s="353">
        <v>229445</v>
      </c>
      <c r="G10" s="353">
        <v>219299</v>
      </c>
      <c r="H10" s="350">
        <v>-10917</v>
      </c>
      <c r="J10" s="341"/>
    </row>
    <row r="11" s="330" customFormat="1" ht="27.6" customHeight="1" spans="1:10">
      <c r="A11" s="351" t="s">
        <v>46</v>
      </c>
      <c r="B11" s="350">
        <f>B12+B13</f>
        <v>45517</v>
      </c>
      <c r="C11" s="350">
        <f>C12+C13</f>
        <v>115208</v>
      </c>
      <c r="D11" s="350">
        <f t="shared" si="0"/>
        <v>69691</v>
      </c>
      <c r="E11" s="358" t="s">
        <v>47</v>
      </c>
      <c r="F11" s="353">
        <v>25517</v>
      </c>
      <c r="G11" s="235">
        <v>95208</v>
      </c>
      <c r="H11" s="350">
        <f t="shared" ref="H11:H17" si="2">G11-F11</f>
        <v>69691</v>
      </c>
      <c r="J11" s="341"/>
    </row>
    <row r="12" s="330" customFormat="1" ht="27.6" customHeight="1" spans="1:10">
      <c r="A12" s="359" t="s">
        <v>48</v>
      </c>
      <c r="B12" s="350">
        <v>20000</v>
      </c>
      <c r="C12" s="350">
        <v>20000</v>
      </c>
      <c r="D12" s="350">
        <f t="shared" si="0"/>
        <v>0</v>
      </c>
      <c r="E12" s="358" t="s">
        <v>49</v>
      </c>
      <c r="F12" s="350"/>
      <c r="G12" s="350"/>
      <c r="H12" s="350">
        <f t="shared" si="2"/>
        <v>0</v>
      </c>
      <c r="J12" s="341"/>
    </row>
    <row r="13" s="330" customFormat="1" ht="27.6" customHeight="1" spans="1:10">
      <c r="A13" s="359" t="s">
        <v>50</v>
      </c>
      <c r="B13" s="235">
        <v>25517</v>
      </c>
      <c r="C13" s="235">
        <v>95208</v>
      </c>
      <c r="D13" s="350">
        <f t="shared" si="0"/>
        <v>69691</v>
      </c>
      <c r="E13" s="346"/>
      <c r="F13" s="350"/>
      <c r="G13" s="350"/>
      <c r="H13" s="350">
        <f t="shared" si="2"/>
        <v>0</v>
      </c>
      <c r="J13" s="341"/>
    </row>
    <row r="14" s="330" customFormat="1" ht="27.6" customHeight="1" spans="1:10">
      <c r="A14" s="351" t="s">
        <v>51</v>
      </c>
      <c r="B14" s="350">
        <f>B15+B16</f>
        <v>25000</v>
      </c>
      <c r="C14" s="350">
        <f>C15+C16</f>
        <v>23000</v>
      </c>
      <c r="D14" s="350">
        <f t="shared" si="0"/>
        <v>-2000</v>
      </c>
      <c r="E14" s="346"/>
      <c r="F14" s="350"/>
      <c r="G14" s="350"/>
      <c r="H14" s="350">
        <f t="shared" si="2"/>
        <v>0</v>
      </c>
      <c r="J14" s="341"/>
    </row>
    <row r="15" s="330" customFormat="1" ht="27.6" customHeight="1" spans="1:10">
      <c r="A15" s="359" t="s">
        <v>52</v>
      </c>
      <c r="B15" s="350"/>
      <c r="C15" s="350">
        <v>23000</v>
      </c>
      <c r="D15" s="350">
        <f t="shared" si="0"/>
        <v>23000</v>
      </c>
      <c r="E15" s="346"/>
      <c r="F15" s="350"/>
      <c r="G15" s="350"/>
      <c r="H15" s="350">
        <f t="shared" si="2"/>
        <v>0</v>
      </c>
      <c r="J15" s="341"/>
    </row>
    <row r="16" s="330" customFormat="1" ht="27.6" customHeight="1" spans="1:10">
      <c r="A16" s="359" t="s">
        <v>53</v>
      </c>
      <c r="B16" s="353">
        <v>25000</v>
      </c>
      <c r="C16" s="353"/>
      <c r="D16" s="350">
        <f t="shared" si="0"/>
        <v>-25000</v>
      </c>
      <c r="E16" s="360"/>
      <c r="F16" s="361"/>
      <c r="G16" s="361"/>
      <c r="H16" s="350">
        <f t="shared" si="2"/>
        <v>0</v>
      </c>
      <c r="J16" s="341"/>
    </row>
    <row r="17" s="330" customFormat="1" ht="27.6" customHeight="1" spans="1:10">
      <c r="A17" s="351" t="s">
        <v>54</v>
      </c>
      <c r="B17" s="350"/>
      <c r="C17" s="350"/>
      <c r="D17" s="350">
        <f t="shared" si="0"/>
        <v>0</v>
      </c>
      <c r="E17" s="360"/>
      <c r="F17" s="361"/>
      <c r="G17" s="361"/>
      <c r="H17" s="350">
        <f t="shared" si="2"/>
        <v>0</v>
      </c>
      <c r="J17" s="341"/>
    </row>
    <row r="18" s="330" customFormat="1" ht="27.6" customHeight="1" spans="1:10">
      <c r="A18" s="346" t="s">
        <v>55</v>
      </c>
      <c r="B18" s="350">
        <f>B14+B11+B7+B6</f>
        <v>555230</v>
      </c>
      <c r="C18" s="350">
        <f>C14+C11+C7+C6</f>
        <v>635515</v>
      </c>
      <c r="D18" s="350">
        <f t="shared" si="0"/>
        <v>80285</v>
      </c>
      <c r="E18" s="346" t="s">
        <v>56</v>
      </c>
      <c r="F18" s="350">
        <f t="shared" ref="F18:H18" si="3">F6+F11+F12</f>
        <v>555230</v>
      </c>
      <c r="G18" s="350">
        <f t="shared" si="3"/>
        <v>635515</v>
      </c>
      <c r="H18" s="350">
        <f t="shared" si="3"/>
        <v>80285</v>
      </c>
      <c r="J18" s="341"/>
    </row>
    <row r="19" s="330" customFormat="1" customHeight="1" spans="1:10">
      <c r="A19" s="331"/>
      <c r="B19" s="332"/>
      <c r="C19" s="332"/>
      <c r="D19" s="332"/>
      <c r="E19" s="333"/>
      <c r="F19" s="334"/>
      <c r="G19" s="334">
        <f>G18-C18</f>
        <v>0</v>
      </c>
      <c r="H19" s="332"/>
      <c r="J19" s="341"/>
    </row>
    <row r="20" s="330" customFormat="1" customHeight="1" spans="1:10">
      <c r="A20" s="331"/>
      <c r="B20" s="332"/>
      <c r="C20" s="332"/>
      <c r="D20" s="332"/>
      <c r="E20" s="333"/>
      <c r="F20" s="334"/>
      <c r="G20" s="334"/>
      <c r="H20" s="332"/>
      <c r="J20" s="341"/>
    </row>
    <row r="21" customHeight="1" spans="1:10">
      <c r="B21" s="362"/>
    </row>
  </sheetData>
  <mergeCells count="3">
    <mergeCell ref="A2:H2"/>
    <mergeCell ref="A4:D4"/>
    <mergeCell ref="E4:H4"/>
  </mergeCells>
  <printOptions horizontalCentered="1"/>
  <pageMargins left="0.747916666666667" right="0.747916666666667" top="0.629861111111111" bottom="0.984027777777778" header="0.511805555555556" footer="0.511805555555556"/>
  <pageSetup paperSize="9" scale="90" orientation="landscape"/>
  <headerFooter/>
  <rowBreaks count="1" manualBreakCount="1">
    <brk id="22"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F6" sqref="F6"/>
    </sheetView>
  </sheetViews>
  <sheetFormatPr defaultColWidth="9" defaultRowHeight="15.6" outlineLevelCol="2"/>
  <cols>
    <col min="1" max="1" width="40.75" style="102" customWidth="1"/>
    <col min="2" max="2" width="38.875" style="102" customWidth="1"/>
    <col min="3" max="3" width="22.5" style="102" customWidth="1"/>
    <col min="4" max="16384" width="9" style="102"/>
  </cols>
  <sheetData>
    <row r="1" s="102" customFormat="1" spans="1:3">
      <c r="B1" s="103" t="s">
        <v>1397</v>
      </c>
    </row>
    <row r="2" s="102" customFormat="1" ht="81" customHeight="1" spans="1:3">
      <c r="A2" s="104" t="s">
        <v>1398</v>
      </c>
      <c r="B2" s="104"/>
      <c r="C2" s="105"/>
    </row>
    <row r="3" s="102" customFormat="1" ht="42" customHeight="1" spans="1:3">
      <c r="B3" s="106" t="s">
        <v>29</v>
      </c>
    </row>
    <row r="4" s="102" customFormat="1" ht="42" customHeight="1" spans="1:3">
      <c r="A4" s="107" t="s">
        <v>1312</v>
      </c>
      <c r="B4" s="107" t="s">
        <v>1399</v>
      </c>
    </row>
    <row r="5" s="102" customFormat="1" ht="42" customHeight="1" spans="1:3">
      <c r="A5" s="108" t="s">
        <v>1400</v>
      </c>
      <c r="B5" s="109"/>
    </row>
    <row r="6" s="102" customFormat="1" ht="42" customHeight="1" spans="1:3">
      <c r="A6" s="108" t="s">
        <v>1401</v>
      </c>
      <c r="B6" s="109"/>
    </row>
    <row r="7" s="102" customFormat="1" ht="42" customHeight="1" spans="1:3">
      <c r="A7" s="108" t="s">
        <v>1402</v>
      </c>
      <c r="B7" s="109"/>
    </row>
    <row r="8" s="102" customFormat="1" ht="42" customHeight="1" spans="1:3">
      <c r="A8" s="108" t="s">
        <v>1403</v>
      </c>
      <c r="B8" s="109"/>
    </row>
    <row r="9" s="102" customFormat="1" ht="42" customHeight="1" spans="1:3">
      <c r="A9" s="108" t="s">
        <v>1404</v>
      </c>
      <c r="B9" s="109"/>
    </row>
    <row r="10" s="102" customFormat="1" ht="42" customHeight="1" spans="1:3">
      <c r="A10" s="108" t="s">
        <v>1319</v>
      </c>
      <c r="B10" s="110"/>
    </row>
    <row r="11" s="102" customFormat="1" ht="42" customHeight="1" spans="1:3">
      <c r="A11" s="111" t="s">
        <v>1320</v>
      </c>
      <c r="B11" s="109"/>
    </row>
    <row r="12" s="102" customFormat="1" ht="42" customHeight="1" spans="1:3">
      <c r="A12" s="112" t="s">
        <v>1405</v>
      </c>
      <c r="B12" s="113"/>
    </row>
  </sheetData>
  <mergeCells count="2">
    <mergeCell ref="A2:B2"/>
    <mergeCell ref="A12:B1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F8" sqref="F8"/>
    </sheetView>
  </sheetViews>
  <sheetFormatPr defaultColWidth="9" defaultRowHeight="25.2" customHeight="1"/>
  <cols>
    <col min="1" max="1" width="22.4" style="28" customWidth="1"/>
    <col min="2" max="2" width="11" style="28" customWidth="1"/>
    <col min="3" max="3" width="11.7" style="28" customWidth="1"/>
    <col min="4" max="9" width="10.7" style="28" customWidth="1"/>
    <col min="10" max="16384" width="9" style="28"/>
  </cols>
  <sheetData>
    <row r="1" ht="15.6" spans="1:10">
      <c r="I1" s="70" t="s">
        <v>1406</v>
      </c>
    </row>
    <row r="2" s="68" customFormat="1" customHeight="1" spans="1:10">
      <c r="A2" s="71" t="s">
        <v>1407</v>
      </c>
      <c r="B2" s="71"/>
      <c r="C2" s="71"/>
      <c r="D2" s="72"/>
      <c r="E2" s="71"/>
      <c r="F2" s="71"/>
      <c r="G2" s="71"/>
      <c r="H2" s="71"/>
      <c r="I2" s="71"/>
      <c r="J2" s="94"/>
    </row>
    <row r="3" customHeight="1" spans="1:10">
      <c r="A3" s="74"/>
      <c r="B3" s="75"/>
      <c r="C3" s="75"/>
      <c r="D3" s="76"/>
      <c r="E3" s="75"/>
      <c r="F3" s="75"/>
      <c r="G3" s="75"/>
      <c r="H3" s="95"/>
      <c r="I3" s="95" t="s">
        <v>29</v>
      </c>
      <c r="J3" s="94"/>
    </row>
    <row r="4" ht="36" spans="1:10">
      <c r="A4" s="96" t="s">
        <v>1408</v>
      </c>
      <c r="B4" s="97" t="s">
        <v>1122</v>
      </c>
      <c r="C4" s="97" t="s">
        <v>1409</v>
      </c>
      <c r="D4" s="97" t="s">
        <v>1410</v>
      </c>
      <c r="E4" s="97" t="s">
        <v>1411</v>
      </c>
      <c r="F4" s="97" t="s">
        <v>1412</v>
      </c>
      <c r="G4" s="97" t="s">
        <v>1413</v>
      </c>
      <c r="H4" s="97" t="s">
        <v>1414</v>
      </c>
      <c r="I4" s="97" t="s">
        <v>1415</v>
      </c>
      <c r="J4" s="83"/>
    </row>
    <row r="5" customHeight="1" spans="1:10">
      <c r="A5" s="98" t="s">
        <v>1416</v>
      </c>
      <c r="B5" s="99">
        <f>SUM(B6:B10)</f>
        <v>136156</v>
      </c>
      <c r="C5" s="99">
        <f>SUM(C6:C10)</f>
        <v>0</v>
      </c>
      <c r="D5" s="99">
        <f t="shared" ref="D5:I5" si="0">SUM(D6:D10)</f>
        <v>78298</v>
      </c>
      <c r="E5" s="99">
        <f t="shared" si="0"/>
        <v>57858</v>
      </c>
      <c r="F5" s="99">
        <f t="shared" si="0"/>
        <v>0</v>
      </c>
      <c r="G5" s="99">
        <f t="shared" si="0"/>
        <v>0</v>
      </c>
      <c r="H5" s="99">
        <f t="shared" si="0"/>
        <v>0</v>
      </c>
      <c r="I5" s="99">
        <f t="shared" si="0"/>
        <v>0</v>
      </c>
      <c r="J5" s="83"/>
    </row>
    <row r="6" customHeight="1" spans="1:10">
      <c r="A6" s="100" t="s">
        <v>1417</v>
      </c>
      <c r="B6" s="92">
        <f>SUM(C6:I6)</f>
        <v>70640</v>
      </c>
      <c r="C6" s="92"/>
      <c r="D6" s="92">
        <v>49547</v>
      </c>
      <c r="E6" s="92">
        <v>21093</v>
      </c>
      <c r="F6" s="92"/>
      <c r="G6" s="92"/>
      <c r="H6" s="92"/>
      <c r="I6" s="92"/>
      <c r="J6" s="83"/>
    </row>
    <row r="7" customHeight="1" spans="1:10">
      <c r="A7" s="100" t="s">
        <v>1418</v>
      </c>
      <c r="B7" s="92">
        <f>SUM(C7:I7)</f>
        <v>64844</v>
      </c>
      <c r="C7" s="92"/>
      <c r="D7" s="92">
        <v>28563</v>
      </c>
      <c r="E7" s="92">
        <v>36281</v>
      </c>
      <c r="F7" s="92"/>
      <c r="G7" s="92"/>
      <c r="H7" s="92"/>
      <c r="I7" s="92"/>
      <c r="J7" s="83"/>
    </row>
    <row r="8" customHeight="1" spans="1:10">
      <c r="A8" s="101" t="s">
        <v>1419</v>
      </c>
      <c r="B8" s="92">
        <f>SUM(C8:I8)</f>
        <v>190</v>
      </c>
      <c r="C8" s="92"/>
      <c r="D8" s="92">
        <v>150</v>
      </c>
      <c r="E8" s="92">
        <v>40</v>
      </c>
      <c r="F8" s="92"/>
      <c r="G8" s="92"/>
      <c r="H8" s="92"/>
      <c r="I8" s="92"/>
      <c r="J8" s="83"/>
    </row>
    <row r="9" customHeight="1" spans="1:10">
      <c r="A9" s="101" t="s">
        <v>1420</v>
      </c>
      <c r="B9" s="92">
        <f>SUM(C9:I9)</f>
        <v>451</v>
      </c>
      <c r="C9" s="92"/>
      <c r="D9" s="92">
        <v>22</v>
      </c>
      <c r="E9" s="92">
        <v>429</v>
      </c>
      <c r="F9" s="92"/>
      <c r="G9" s="92"/>
      <c r="H9" s="92"/>
      <c r="I9" s="92"/>
      <c r="J9" s="83"/>
    </row>
    <row r="10" customHeight="1" spans="1:10">
      <c r="A10" s="101" t="s">
        <v>1421</v>
      </c>
      <c r="B10" s="92">
        <f>SUM(C10:I10)</f>
        <v>31</v>
      </c>
      <c r="C10" s="92"/>
      <c r="D10" s="92">
        <v>16</v>
      </c>
      <c r="E10" s="92">
        <v>15</v>
      </c>
      <c r="F10" s="92"/>
      <c r="G10" s="92"/>
      <c r="H10" s="92"/>
      <c r="I10" s="92"/>
      <c r="J10" s="83"/>
    </row>
  </sheetData>
  <mergeCells count="1">
    <mergeCell ref="A2:I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selection activeCell="M9" sqref="M9"/>
    </sheetView>
  </sheetViews>
  <sheetFormatPr defaultColWidth="9" defaultRowHeight="30" customHeight="1"/>
  <cols>
    <col min="1" max="1" width="20.7" style="28" customWidth="1"/>
    <col min="2" max="2" width="8.7" style="69" customWidth="1"/>
    <col min="3" max="9" width="9.7" style="69" customWidth="1"/>
    <col min="10" max="16384" width="9" style="28"/>
  </cols>
  <sheetData>
    <row r="1" ht="15.6" spans="1:10">
      <c r="I1" s="70" t="s">
        <v>1422</v>
      </c>
    </row>
    <row r="2" s="68" customFormat="1" customHeight="1" spans="1:10">
      <c r="A2" s="71" t="s">
        <v>1423</v>
      </c>
      <c r="B2" s="71"/>
      <c r="C2" s="71"/>
      <c r="D2" s="72"/>
      <c r="E2" s="71"/>
      <c r="F2" s="71"/>
      <c r="G2" s="71"/>
      <c r="H2" s="71"/>
      <c r="I2" s="71"/>
      <c r="J2" s="73"/>
    </row>
    <row r="3" customHeight="1" spans="1:10">
      <c r="A3" s="74"/>
      <c r="B3" s="75"/>
      <c r="C3" s="75"/>
      <c r="D3" s="76"/>
      <c r="E3" s="75"/>
      <c r="F3" s="75"/>
      <c r="G3" s="75"/>
      <c r="H3" s="77"/>
      <c r="I3" s="77" t="s">
        <v>29</v>
      </c>
      <c r="J3" s="73"/>
    </row>
    <row r="4" ht="46.05" customHeight="1" spans="1:10">
      <c r="A4" s="78" t="s">
        <v>1408</v>
      </c>
      <c r="B4" s="79" t="s">
        <v>1122</v>
      </c>
      <c r="C4" s="80" t="s">
        <v>1409</v>
      </c>
      <c r="D4" s="80" t="s">
        <v>1410</v>
      </c>
      <c r="E4" s="81" t="s">
        <v>1411</v>
      </c>
      <c r="F4" s="82" t="s">
        <v>1412</v>
      </c>
      <c r="G4" s="82" t="s">
        <v>1413</v>
      </c>
      <c r="H4" s="82" t="s">
        <v>1414</v>
      </c>
      <c r="I4" s="79" t="s">
        <v>1415</v>
      </c>
      <c r="J4" s="83"/>
    </row>
    <row r="5" customHeight="1" spans="1:10">
      <c r="A5" s="84" t="s">
        <v>56</v>
      </c>
      <c r="B5" s="85">
        <f t="shared" ref="B5:B10" si="0">SUM(C5:I5)</f>
        <v>83130</v>
      </c>
      <c r="C5" s="86">
        <f>SUM(C6:C10)</f>
        <v>0</v>
      </c>
      <c r="D5" s="86">
        <f t="shared" ref="D5:I5" si="1">SUM(D6:D8)</f>
        <v>31981</v>
      </c>
      <c r="E5" s="86">
        <f>SUM(E6:E8)-1</f>
        <v>51149</v>
      </c>
      <c r="F5" s="86">
        <f t="shared" si="1"/>
        <v>0</v>
      </c>
      <c r="G5" s="86">
        <f t="shared" si="1"/>
        <v>0</v>
      </c>
      <c r="H5" s="86">
        <f t="shared" si="1"/>
        <v>0</v>
      </c>
      <c r="I5" s="86">
        <f t="shared" si="1"/>
        <v>0</v>
      </c>
      <c r="J5" s="83"/>
    </row>
    <row r="6" customHeight="1" spans="1:10">
      <c r="A6" s="84" t="s">
        <v>1424</v>
      </c>
      <c r="B6" s="87">
        <f t="shared" si="0"/>
        <v>82380</v>
      </c>
      <c r="C6" s="88"/>
      <c r="D6" s="88">
        <v>31871</v>
      </c>
      <c r="E6" s="88">
        <v>50509</v>
      </c>
      <c r="F6" s="88"/>
      <c r="G6" s="88"/>
      <c r="H6" s="88"/>
      <c r="I6" s="89"/>
      <c r="J6" s="83"/>
    </row>
    <row r="7" customHeight="1" spans="1:10">
      <c r="A7" s="90" t="s">
        <v>1425</v>
      </c>
      <c r="B7" s="87">
        <f t="shared" si="0"/>
        <v>116</v>
      </c>
      <c r="C7" s="88"/>
      <c r="D7" s="88">
        <v>75</v>
      </c>
      <c r="E7" s="88">
        <v>41</v>
      </c>
      <c r="F7" s="88"/>
      <c r="G7" s="88"/>
      <c r="H7" s="88"/>
      <c r="I7" s="89"/>
      <c r="J7" s="83"/>
    </row>
    <row r="8" customHeight="1" spans="1:10">
      <c r="A8" s="84" t="s">
        <v>1426</v>
      </c>
      <c r="B8" s="87">
        <f t="shared" si="0"/>
        <v>635</v>
      </c>
      <c r="C8" s="88"/>
      <c r="D8" s="88">
        <v>35</v>
      </c>
      <c r="E8" s="88">
        <v>600</v>
      </c>
      <c r="F8" s="88"/>
      <c r="G8" s="88"/>
      <c r="H8" s="88"/>
      <c r="I8" s="88"/>
      <c r="J8" s="83"/>
    </row>
    <row r="9" customHeight="1" spans="1:10">
      <c r="A9" s="91" t="s">
        <v>1427</v>
      </c>
      <c r="B9" s="87">
        <f t="shared" si="0"/>
        <v>53026</v>
      </c>
      <c r="C9" s="88"/>
      <c r="D9" s="92">
        <v>46317</v>
      </c>
      <c r="E9" s="92">
        <v>6709</v>
      </c>
      <c r="F9" s="92"/>
      <c r="G9" s="92"/>
      <c r="H9" s="92"/>
      <c r="I9" s="92"/>
      <c r="J9" s="83"/>
    </row>
    <row r="10" customHeight="1" spans="1:10">
      <c r="A10" s="93" t="s">
        <v>1428</v>
      </c>
      <c r="B10" s="87">
        <f t="shared" si="0"/>
        <v>188025</v>
      </c>
      <c r="C10" s="88"/>
      <c r="D10" s="92">
        <v>168181</v>
      </c>
      <c r="E10" s="92">
        <v>19844</v>
      </c>
      <c r="F10" s="92"/>
      <c r="G10" s="92"/>
      <c r="H10" s="92"/>
      <c r="I10" s="92"/>
      <c r="J10" s="83"/>
    </row>
  </sheetData>
  <mergeCells count="1">
    <mergeCell ref="A2:I2"/>
  </mergeCells>
  <printOptions horizontalCentered="1"/>
  <pageMargins left="0.748031496062992" right="0.748031496062992" top="0.984251968503937" bottom="0.984251968503937" header="0.511811023622047" footer="0.511811023622047"/>
  <pageSetup paperSize="9" scale="85" orientation="landscape"/>
  <headerFooter alignWithMargins="0" scaleWithDoc="0">
    <oddFooter>&amp;C第 &amp;P+14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G10" sqref="G10"/>
    </sheetView>
  </sheetViews>
  <sheetFormatPr defaultColWidth="9" defaultRowHeight="15.6" outlineLevelCol="4"/>
  <cols>
    <col min="1" max="1" width="45.1" style="51" customWidth="1"/>
    <col min="2" max="2" width="32.2" style="52" customWidth="1"/>
    <col min="3" max="16384" width="9" style="51"/>
  </cols>
  <sheetData>
    <row r="1" spans="1:5">
      <c r="B1" s="53" t="s">
        <v>1429</v>
      </c>
    </row>
    <row r="2" ht="32.25" customHeight="1" spans="1:5">
      <c r="A2" s="54" t="s">
        <v>1430</v>
      </c>
      <c r="B2" s="54"/>
    </row>
    <row r="3" s="49" customFormat="1" ht="23.25" customHeight="1" spans="1:5">
      <c r="A3" s="55"/>
      <c r="B3" s="56" t="s">
        <v>29</v>
      </c>
    </row>
    <row r="4" s="50" customFormat="1" ht="50.1" customHeight="1" spans="1:5">
      <c r="A4" s="57" t="s">
        <v>32</v>
      </c>
      <c r="B4" s="57" t="s">
        <v>1431</v>
      </c>
    </row>
    <row r="5" ht="50.1" customHeight="1" spans="1:5">
      <c r="A5" s="58" t="s">
        <v>1122</v>
      </c>
      <c r="B5" s="58">
        <f>B6+B7+B8</f>
        <v>2523</v>
      </c>
    </row>
    <row r="6" ht="50.1" customHeight="1" spans="1:5">
      <c r="A6" s="59" t="s">
        <v>1432</v>
      </c>
      <c r="B6" s="58"/>
      <c r="E6" s="60"/>
    </row>
    <row r="7" ht="50.1" customHeight="1" spans="1:5">
      <c r="A7" s="59" t="s">
        <v>1433</v>
      </c>
      <c r="B7" s="58">
        <v>934</v>
      </c>
    </row>
    <row r="8" ht="50.1" customHeight="1" spans="1:5">
      <c r="A8" s="61" t="s">
        <v>1434</v>
      </c>
      <c r="B8" s="62">
        <v>1589</v>
      </c>
    </row>
    <row r="9" ht="50.1" customHeight="1" spans="1:5">
      <c r="A9" s="63" t="s">
        <v>1435</v>
      </c>
      <c r="B9" s="62">
        <v>1541</v>
      </c>
    </row>
    <row r="10" ht="50.1" customHeight="1" spans="1:5">
      <c r="A10" s="64" t="s">
        <v>1436</v>
      </c>
      <c r="B10" s="65">
        <v>48</v>
      </c>
    </row>
    <row r="11" ht="171.75" customHeight="1" spans="1:5">
      <c r="A11" s="66" t="s">
        <v>1437</v>
      </c>
      <c r="B11" s="67"/>
    </row>
  </sheetData>
  <mergeCells count="2">
    <mergeCell ref="A2:B2"/>
    <mergeCell ref="A11:B11"/>
  </mergeCells>
  <pageMargins left="0.75" right="0.75" top="1" bottom="1" header="0.5" footer="0.5"/>
  <pageSetup paperSize="9"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opLeftCell="A4" workbookViewId="0">
      <selection activeCell="I13" sqref="I13"/>
    </sheetView>
  </sheetViews>
  <sheetFormatPr defaultColWidth="9" defaultRowHeight="14.4" outlineLevelCol="6"/>
  <cols>
    <col min="1" max="7" width="12.8" style="32" customWidth="1"/>
    <col min="8" max="8" width="8.8" style="32" customWidth="1"/>
    <col min="9" max="16384" width="9" style="32"/>
  </cols>
  <sheetData>
    <row r="1" ht="54" hidden="1" spans="1:7">
      <c r="A1" s="37" t="s">
        <v>1438</v>
      </c>
      <c r="B1" s="37" t="s">
        <v>1439</v>
      </c>
    </row>
    <row r="2" ht="21.6" hidden="1" spans="1:7">
      <c r="A2" s="37" t="s">
        <v>1440</v>
      </c>
      <c r="B2" s="37" t="s">
        <v>1441</v>
      </c>
    </row>
    <row r="3" hidden="1" spans="1:7">
      <c r="A3" s="37" t="s">
        <v>1442</v>
      </c>
      <c r="B3" s="37"/>
      <c r="C3" s="37" t="s">
        <v>1443</v>
      </c>
      <c r="D3" s="37" t="s">
        <v>1444</v>
      </c>
      <c r="F3" s="37" t="s">
        <v>1445</v>
      </c>
      <c r="G3" s="37" t="s">
        <v>1446</v>
      </c>
    </row>
    <row r="4" ht="21" customHeight="1" spans="1:7">
      <c r="A4" s="37"/>
      <c r="G4" s="39" t="s">
        <v>1447</v>
      </c>
    </row>
    <row r="5" ht="21" customHeight="1" spans="1:7">
      <c r="A5" s="40" t="s">
        <v>1448</v>
      </c>
      <c r="B5" s="40"/>
      <c r="C5" s="40"/>
      <c r="D5" s="40"/>
      <c r="E5" s="40"/>
      <c r="F5" s="40"/>
      <c r="G5" s="40"/>
    </row>
    <row r="6" ht="21" customHeight="1" spans="1:7">
      <c r="A6" s="37"/>
      <c r="B6" s="37"/>
      <c r="G6" s="41" t="s">
        <v>29</v>
      </c>
    </row>
    <row r="7" ht="25.8" customHeight="1" spans="1:7">
      <c r="A7" s="42" t="s">
        <v>1449</v>
      </c>
      <c r="B7" s="34" t="s">
        <v>1450</v>
      </c>
      <c r="C7" s="34"/>
      <c r="D7" s="34"/>
      <c r="E7" s="43" t="s">
        <v>1451</v>
      </c>
      <c r="F7" s="44"/>
      <c r="G7" s="45"/>
    </row>
    <row r="8" ht="25.8" customHeight="1" spans="1:7">
      <c r="A8" s="46"/>
      <c r="B8" s="34" t="s">
        <v>1122</v>
      </c>
      <c r="C8" s="34" t="s">
        <v>1452</v>
      </c>
      <c r="D8" s="34" t="s">
        <v>1453</v>
      </c>
      <c r="E8" s="34" t="s">
        <v>1122</v>
      </c>
      <c r="F8" s="34" t="s">
        <v>1452</v>
      </c>
      <c r="G8" s="34" t="s">
        <v>1453</v>
      </c>
    </row>
    <row r="9" ht="25.8" customHeight="1" spans="1:7">
      <c r="A9" s="34" t="s">
        <v>1454</v>
      </c>
      <c r="B9" s="34" t="s">
        <v>1455</v>
      </c>
      <c r="C9" s="34" t="s">
        <v>1456</v>
      </c>
      <c r="D9" s="34" t="s">
        <v>1457</v>
      </c>
      <c r="E9" s="34" t="s">
        <v>1458</v>
      </c>
      <c r="F9" s="34" t="s">
        <v>1459</v>
      </c>
      <c r="G9" s="34" t="s">
        <v>1460</v>
      </c>
    </row>
    <row r="10" ht="25.8" customHeight="1" spans="1:7">
      <c r="A10" s="47" t="s">
        <v>1461</v>
      </c>
      <c r="B10" s="47">
        <f>SUM(C10:D10)</f>
        <v>898229</v>
      </c>
      <c r="C10" s="47">
        <v>369815</v>
      </c>
      <c r="D10" s="47">
        <v>528414</v>
      </c>
      <c r="E10" s="48">
        <f>SUM(F10:G10)</f>
        <v>893715.425857</v>
      </c>
      <c r="F10" s="48">
        <v>367225.425857</v>
      </c>
      <c r="G10" s="47">
        <v>526490</v>
      </c>
    </row>
    <row r="11" hidden="1" spans="1:7">
      <c r="A11" s="37" t="s">
        <v>1462</v>
      </c>
      <c r="B11" s="37"/>
      <c r="C11" s="37"/>
      <c r="D11" s="37"/>
      <c r="E11" s="37"/>
      <c r="F11" s="37"/>
      <c r="G11" s="37"/>
    </row>
    <row r="12" hidden="1" spans="1:7">
      <c r="A12" s="37" t="s">
        <v>1463</v>
      </c>
      <c r="B12" s="37"/>
      <c r="C12" s="37"/>
      <c r="D12" s="37"/>
      <c r="E12" s="37"/>
      <c r="F12" s="37"/>
      <c r="G12" s="37"/>
    </row>
  </sheetData>
  <mergeCells count="6">
    <mergeCell ref="A5:G5"/>
    <mergeCell ref="B7:D7"/>
    <mergeCell ref="E7:G7"/>
    <mergeCell ref="A11:G11"/>
    <mergeCell ref="A12:G12"/>
    <mergeCell ref="A7:A8"/>
  </mergeCells>
  <pageMargins left="0.7" right="0.7" top="0.75" bottom="0.75" header="0.3" footer="0.3"/>
  <pageSetup paperSize="9" scale="83"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topLeftCell="A4" workbookViewId="0">
      <selection activeCell="H24" sqref="H24"/>
    </sheetView>
  </sheetViews>
  <sheetFormatPr defaultColWidth="9" defaultRowHeight="15.6" outlineLevelCol="1"/>
  <cols>
    <col min="1" max="1" width="40.3" style="2" customWidth="1"/>
    <col min="2" max="2" width="19.1" style="1" customWidth="1"/>
    <col min="3" max="3" width="8.8" style="2" customWidth="1"/>
    <col min="4" max="16384" width="9" style="2"/>
  </cols>
  <sheetData>
    <row r="1" hidden="1" spans="1:2">
      <c r="A1" s="3" t="s">
        <v>1438</v>
      </c>
    </row>
    <row r="2" hidden="1" spans="1:2">
      <c r="A2" s="3" t="s">
        <v>1464</v>
      </c>
      <c r="B2" s="29" t="s">
        <v>1465</v>
      </c>
    </row>
    <row r="3" hidden="1" spans="1:2">
      <c r="A3" s="3" t="s">
        <v>1466</v>
      </c>
      <c r="B3" s="29" t="s">
        <v>1467</v>
      </c>
    </row>
    <row r="4" ht="23.4" customHeight="1" spans="1:2">
      <c r="A4" s="3"/>
      <c r="B4" s="30" t="s">
        <v>1468</v>
      </c>
    </row>
    <row r="5" s="28" customFormat="1" ht="20.4" spans="1:2">
      <c r="A5" s="31" t="s">
        <v>1469</v>
      </c>
      <c r="B5" s="31"/>
    </row>
    <row r="6" s="28" customFormat="1" ht="22.2" customHeight="1" spans="1:2">
      <c r="A6" s="32"/>
      <c r="B6" s="33" t="s">
        <v>1255</v>
      </c>
    </row>
    <row r="7" s="28" customFormat="1" ht="23.4" customHeight="1" spans="1:2">
      <c r="A7" s="34" t="s">
        <v>32</v>
      </c>
      <c r="B7" s="34" t="s">
        <v>1470</v>
      </c>
    </row>
    <row r="8" s="28" customFormat="1" ht="23.4" customHeight="1" spans="1:2">
      <c r="A8" s="35" t="s">
        <v>1471</v>
      </c>
      <c r="B8" s="36">
        <f>SUM(B9:B12)</f>
        <v>16.7265</v>
      </c>
    </row>
    <row r="9" s="28" customFormat="1" ht="23.4" customHeight="1" spans="1:2">
      <c r="A9" s="35" t="s">
        <v>1472</v>
      </c>
      <c r="B9" s="36">
        <v>2.24</v>
      </c>
    </row>
    <row r="10" s="28" customFormat="1" ht="23.4" customHeight="1" spans="1:2">
      <c r="A10" s="35" t="s">
        <v>1473</v>
      </c>
      <c r="B10" s="36">
        <v>3.8565</v>
      </c>
    </row>
    <row r="11" s="28" customFormat="1" ht="23.4" customHeight="1" spans="1:2">
      <c r="A11" s="35" t="s">
        <v>1474</v>
      </c>
      <c r="B11" s="36">
        <v>4.9</v>
      </c>
    </row>
    <row r="12" s="28" customFormat="1" ht="23.4" customHeight="1" spans="1:2">
      <c r="A12" s="35" t="s">
        <v>1475</v>
      </c>
      <c r="B12" s="36">
        <v>5.73</v>
      </c>
    </row>
    <row r="13" s="28" customFormat="1" ht="23.4" customHeight="1" spans="1:2">
      <c r="A13" s="35" t="s">
        <v>1476</v>
      </c>
      <c r="B13" s="36">
        <f>B14+B15</f>
        <v>9.9627</v>
      </c>
    </row>
    <row r="14" s="28" customFormat="1" ht="23.4" customHeight="1" spans="1:2">
      <c r="A14" s="35" t="s">
        <v>1477</v>
      </c>
      <c r="B14" s="36">
        <v>4.1827</v>
      </c>
    </row>
    <row r="15" s="28" customFormat="1" ht="23.4" customHeight="1" spans="1:2">
      <c r="A15" s="35" t="s">
        <v>1478</v>
      </c>
      <c r="B15" s="36">
        <v>5.78</v>
      </c>
    </row>
    <row r="16" s="28" customFormat="1" ht="23.4" customHeight="1" spans="1:2">
      <c r="A16" s="35" t="s">
        <v>1479</v>
      </c>
      <c r="B16" s="36">
        <f>B17+B18</f>
        <v>2.2748</v>
      </c>
    </row>
    <row r="17" s="28" customFormat="1" ht="23.4" customHeight="1" spans="1:2">
      <c r="A17" s="35" t="s">
        <v>1477</v>
      </c>
      <c r="B17" s="36">
        <v>0.931</v>
      </c>
    </row>
    <row r="18" s="28" customFormat="1" ht="23.4" customHeight="1" spans="1:2">
      <c r="A18" s="35" t="s">
        <v>1478</v>
      </c>
      <c r="B18" s="36">
        <v>1.3438</v>
      </c>
    </row>
    <row r="19" ht="14.25" hidden="1" customHeight="1" spans="1:2">
      <c r="A19" s="37" t="s">
        <v>1480</v>
      </c>
      <c r="B19" s="37"/>
    </row>
    <row r="20" spans="1:2">
      <c r="A20" s="32"/>
      <c r="B20" s="38"/>
    </row>
  </sheetData>
  <mergeCells count="2">
    <mergeCell ref="A5:B5"/>
    <mergeCell ref="A19:B19"/>
  </mergeCell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E11" sqref="E11"/>
    </sheetView>
  </sheetViews>
  <sheetFormatPr defaultColWidth="9" defaultRowHeight="15.6" outlineLevelRow="6" outlineLevelCol="6"/>
  <cols>
    <col min="1" max="1" width="12.5" customWidth="1"/>
    <col min="2" max="7" width="14.5" customWidth="1"/>
  </cols>
  <sheetData>
    <row r="1" ht="24" customHeight="1" spans="1:7">
      <c r="G1" s="13" t="s">
        <v>1481</v>
      </c>
    </row>
    <row r="2" ht="58" customHeight="1" spans="1:7">
      <c r="A2" s="14" t="s">
        <v>1482</v>
      </c>
      <c r="B2" s="14"/>
      <c r="C2" s="14"/>
      <c r="D2" s="14"/>
      <c r="E2" s="14"/>
      <c r="F2" s="14"/>
      <c r="G2" s="14"/>
    </row>
    <row r="3" ht="25" customHeight="1" spans="1:7">
      <c r="G3" s="13" t="s">
        <v>29</v>
      </c>
    </row>
    <row r="4" s="12" customFormat="1" ht="41" customHeight="1" spans="1:7">
      <c r="A4" s="15" t="s">
        <v>1483</v>
      </c>
      <c r="B4" s="16" t="s">
        <v>1484</v>
      </c>
      <c r="C4" s="17"/>
      <c r="D4" s="17"/>
      <c r="E4" s="17"/>
      <c r="F4" s="17"/>
      <c r="G4" s="18"/>
    </row>
    <row r="5" s="12" customFormat="1" ht="41" customHeight="1" spans="1:7">
      <c r="A5" s="19"/>
      <c r="B5" s="20" t="s">
        <v>1485</v>
      </c>
      <c r="C5" s="21"/>
      <c r="D5" s="22"/>
      <c r="E5" s="23" t="s">
        <v>1486</v>
      </c>
      <c r="F5" s="24"/>
      <c r="G5" s="24"/>
    </row>
    <row r="6" s="12" customFormat="1" ht="41" customHeight="1" spans="1:7">
      <c r="A6" s="25"/>
      <c r="B6" s="23" t="s">
        <v>1122</v>
      </c>
      <c r="C6" s="23" t="s">
        <v>1487</v>
      </c>
      <c r="D6" s="23" t="s">
        <v>1488</v>
      </c>
      <c r="E6" s="23" t="s">
        <v>1122</v>
      </c>
      <c r="F6" s="23" t="s">
        <v>1487</v>
      </c>
      <c r="G6" s="23" t="s">
        <v>1488</v>
      </c>
    </row>
    <row r="7" ht="41" customHeight="1" spans="1:7">
      <c r="A7" s="26" t="s">
        <v>1461</v>
      </c>
      <c r="B7" s="27">
        <f>C7+D7</f>
        <v>13517</v>
      </c>
      <c r="C7" s="27">
        <v>9794</v>
      </c>
      <c r="D7" s="27">
        <v>3723</v>
      </c>
      <c r="E7" s="27">
        <f>F7+G7</f>
        <v>25379</v>
      </c>
      <c r="F7" s="27">
        <v>11007</v>
      </c>
      <c r="G7" s="27">
        <v>14372</v>
      </c>
    </row>
  </sheetData>
  <mergeCells count="5">
    <mergeCell ref="A2:G2"/>
    <mergeCell ref="B4:G4"/>
    <mergeCell ref="B5:D5"/>
    <mergeCell ref="E5:G5"/>
    <mergeCell ref="A4:A6"/>
  </mergeCells>
  <pageMargins left="0.700694444444445" right="0.700694444444445" top="0.751388888888889" bottom="0.751388888888889" header="0.298611111111111" footer="0.298611111111111"/>
  <pageSetup paperSize="9" orientation="landscape"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C4" workbookViewId="0">
      <selection activeCell="M14" sqref="M14:M15"/>
    </sheetView>
  </sheetViews>
  <sheetFormatPr defaultColWidth="9" defaultRowHeight="15.6" outlineLevelCol="5"/>
  <cols>
    <col min="1" max="2" width="8.1" style="2" hidden="1" customWidth="1"/>
    <col min="3" max="3" width="13.5" style="2" customWidth="1"/>
    <col min="4" max="6" width="17.2" style="2" customWidth="1"/>
    <col min="7" max="7" width="8.8" style="2" customWidth="1"/>
    <col min="8" max="253" width="9" style="2"/>
    <col min="254" max="255" width="9" style="2" hidden="1" customWidth="1"/>
    <col min="256" max="256" width="13.5" style="2" customWidth="1"/>
    <col min="257" max="262" width="17.2" style="2" customWidth="1"/>
    <col min="263" max="263" width="8.8" style="2" customWidth="1"/>
    <col min="264" max="509" width="9" style="2"/>
    <col min="510" max="511" width="9" style="2" hidden="1" customWidth="1"/>
    <col min="512" max="512" width="13.5" style="2" customWidth="1"/>
    <col min="513" max="518" width="17.2" style="2" customWidth="1"/>
    <col min="519" max="519" width="8.8" style="2" customWidth="1"/>
    <col min="520" max="765" width="9" style="2"/>
    <col min="766" max="767" width="9" style="2" hidden="1" customWidth="1"/>
    <col min="768" max="768" width="13.5" style="2" customWidth="1"/>
    <col min="769" max="774" width="17.2" style="2" customWidth="1"/>
    <col min="775" max="775" width="8.8" style="2" customWidth="1"/>
    <col min="776" max="1021" width="9" style="2"/>
    <col min="1022" max="1023" width="9" style="2" hidden="1" customWidth="1"/>
    <col min="1024" max="1024" width="13.5" style="2" customWidth="1"/>
    <col min="1025" max="1030" width="17.2" style="2" customWidth="1"/>
    <col min="1031" max="1031" width="8.8" style="2" customWidth="1"/>
    <col min="1032" max="1277" width="9" style="2"/>
    <col min="1278" max="1279" width="9" style="2" hidden="1" customWidth="1"/>
    <col min="1280" max="1280" width="13.5" style="2" customWidth="1"/>
    <col min="1281" max="1286" width="17.2" style="2" customWidth="1"/>
    <col min="1287" max="1287" width="8.8" style="2" customWidth="1"/>
    <col min="1288" max="1533" width="9" style="2"/>
    <col min="1534" max="1535" width="9" style="2" hidden="1" customWidth="1"/>
    <col min="1536" max="1536" width="13.5" style="2" customWidth="1"/>
    <col min="1537" max="1542" width="17.2" style="2" customWidth="1"/>
    <col min="1543" max="1543" width="8.8" style="2" customWidth="1"/>
    <col min="1544" max="1789" width="9" style="2"/>
    <col min="1790" max="1791" width="9" style="2" hidden="1" customWidth="1"/>
    <col min="1792" max="1792" width="13.5" style="2" customWidth="1"/>
    <col min="1793" max="1798" width="17.2" style="2" customWidth="1"/>
    <col min="1799" max="1799" width="8.8" style="2" customWidth="1"/>
    <col min="1800" max="2045" width="9" style="2"/>
    <col min="2046" max="2047" width="9" style="2" hidden="1" customWidth="1"/>
    <col min="2048" max="2048" width="13.5" style="2" customWidth="1"/>
    <col min="2049" max="2054" width="17.2" style="2" customWidth="1"/>
    <col min="2055" max="2055" width="8.8" style="2" customWidth="1"/>
    <col min="2056" max="2301" width="9" style="2"/>
    <col min="2302" max="2303" width="9" style="2" hidden="1" customWidth="1"/>
    <col min="2304" max="2304" width="13.5" style="2" customWidth="1"/>
    <col min="2305" max="2310" width="17.2" style="2" customWidth="1"/>
    <col min="2311" max="2311" width="8.8" style="2" customWidth="1"/>
    <col min="2312" max="2557" width="9" style="2"/>
    <col min="2558" max="2559" width="9" style="2" hidden="1" customWidth="1"/>
    <col min="2560" max="2560" width="13.5" style="2" customWidth="1"/>
    <col min="2561" max="2566" width="17.2" style="2" customWidth="1"/>
    <col min="2567" max="2567" width="8.8" style="2" customWidth="1"/>
    <col min="2568" max="2813" width="9" style="2"/>
    <col min="2814" max="2815" width="9" style="2" hidden="1" customWidth="1"/>
    <col min="2816" max="2816" width="13.5" style="2" customWidth="1"/>
    <col min="2817" max="2822" width="17.2" style="2" customWidth="1"/>
    <col min="2823" max="2823" width="8.8" style="2" customWidth="1"/>
    <col min="2824" max="3069" width="9" style="2"/>
    <col min="3070" max="3071" width="9" style="2" hidden="1" customWidth="1"/>
    <col min="3072" max="3072" width="13.5" style="2" customWidth="1"/>
    <col min="3073" max="3078" width="17.2" style="2" customWidth="1"/>
    <col min="3079" max="3079" width="8.8" style="2" customWidth="1"/>
    <col min="3080" max="3325" width="9" style="2"/>
    <col min="3326" max="3327" width="9" style="2" hidden="1" customWidth="1"/>
    <col min="3328" max="3328" width="13.5" style="2" customWidth="1"/>
    <col min="3329" max="3334" width="17.2" style="2" customWidth="1"/>
    <col min="3335" max="3335" width="8.8" style="2" customWidth="1"/>
    <col min="3336" max="3581" width="9" style="2"/>
    <col min="3582" max="3583" width="9" style="2" hidden="1" customWidth="1"/>
    <col min="3584" max="3584" width="13.5" style="2" customWidth="1"/>
    <col min="3585" max="3590" width="17.2" style="2" customWidth="1"/>
    <col min="3591" max="3591" width="8.8" style="2" customWidth="1"/>
    <col min="3592" max="3837" width="9" style="2"/>
    <col min="3838" max="3839" width="9" style="2" hidden="1" customWidth="1"/>
    <col min="3840" max="3840" width="13.5" style="2" customWidth="1"/>
    <col min="3841" max="3846" width="17.2" style="2" customWidth="1"/>
    <col min="3847" max="3847" width="8.8" style="2" customWidth="1"/>
    <col min="3848" max="4093" width="9" style="2"/>
    <col min="4094" max="4095" width="9" style="2" hidden="1" customWidth="1"/>
    <col min="4096" max="4096" width="13.5" style="2" customWidth="1"/>
    <col min="4097" max="4102" width="17.2" style="2" customWidth="1"/>
    <col min="4103" max="4103" width="8.8" style="2" customWidth="1"/>
    <col min="4104" max="4349" width="9" style="2"/>
    <col min="4350" max="4351" width="9" style="2" hidden="1" customWidth="1"/>
    <col min="4352" max="4352" width="13.5" style="2" customWidth="1"/>
    <col min="4353" max="4358" width="17.2" style="2" customWidth="1"/>
    <col min="4359" max="4359" width="8.8" style="2" customWidth="1"/>
    <col min="4360" max="4605" width="9" style="2"/>
    <col min="4606" max="4607" width="9" style="2" hidden="1" customWidth="1"/>
    <col min="4608" max="4608" width="13.5" style="2" customWidth="1"/>
    <col min="4609" max="4614" width="17.2" style="2" customWidth="1"/>
    <col min="4615" max="4615" width="8.8" style="2" customWidth="1"/>
    <col min="4616" max="4861" width="9" style="2"/>
    <col min="4862" max="4863" width="9" style="2" hidden="1" customWidth="1"/>
    <col min="4864" max="4864" width="13.5" style="2" customWidth="1"/>
    <col min="4865" max="4870" width="17.2" style="2" customWidth="1"/>
    <col min="4871" max="4871" width="8.8" style="2" customWidth="1"/>
    <col min="4872" max="5117" width="9" style="2"/>
    <col min="5118" max="5119" width="9" style="2" hidden="1" customWidth="1"/>
    <col min="5120" max="5120" width="13.5" style="2" customWidth="1"/>
    <col min="5121" max="5126" width="17.2" style="2" customWidth="1"/>
    <col min="5127" max="5127" width="8.8" style="2" customWidth="1"/>
    <col min="5128" max="5373" width="9" style="2"/>
    <col min="5374" max="5375" width="9" style="2" hidden="1" customWidth="1"/>
    <col min="5376" max="5376" width="13.5" style="2" customWidth="1"/>
    <col min="5377" max="5382" width="17.2" style="2" customWidth="1"/>
    <col min="5383" max="5383" width="8.8" style="2" customWidth="1"/>
    <col min="5384" max="5629" width="9" style="2"/>
    <col min="5630" max="5631" width="9" style="2" hidden="1" customWidth="1"/>
    <col min="5632" max="5632" width="13.5" style="2" customWidth="1"/>
    <col min="5633" max="5638" width="17.2" style="2" customWidth="1"/>
    <col min="5639" max="5639" width="8.8" style="2" customWidth="1"/>
    <col min="5640" max="5885" width="9" style="2"/>
    <col min="5886" max="5887" width="9" style="2" hidden="1" customWidth="1"/>
    <col min="5888" max="5888" width="13.5" style="2" customWidth="1"/>
    <col min="5889" max="5894" width="17.2" style="2" customWidth="1"/>
    <col min="5895" max="5895" width="8.8" style="2" customWidth="1"/>
    <col min="5896" max="6141" width="9" style="2"/>
    <col min="6142" max="6143" width="9" style="2" hidden="1" customWidth="1"/>
    <col min="6144" max="6144" width="13.5" style="2" customWidth="1"/>
    <col min="6145" max="6150" width="17.2" style="2" customWidth="1"/>
    <col min="6151" max="6151" width="8.8" style="2" customWidth="1"/>
    <col min="6152" max="6397" width="9" style="2"/>
    <col min="6398" max="6399" width="9" style="2" hidden="1" customWidth="1"/>
    <col min="6400" max="6400" width="13.5" style="2" customWidth="1"/>
    <col min="6401" max="6406" width="17.2" style="2" customWidth="1"/>
    <col min="6407" max="6407" width="8.8" style="2" customWidth="1"/>
    <col min="6408" max="6653" width="9" style="2"/>
    <col min="6654" max="6655" width="9" style="2" hidden="1" customWidth="1"/>
    <col min="6656" max="6656" width="13.5" style="2" customWidth="1"/>
    <col min="6657" max="6662" width="17.2" style="2" customWidth="1"/>
    <col min="6663" max="6663" width="8.8" style="2" customWidth="1"/>
    <col min="6664" max="6909" width="9" style="2"/>
    <col min="6910" max="6911" width="9" style="2" hidden="1" customWidth="1"/>
    <col min="6912" max="6912" width="13.5" style="2" customWidth="1"/>
    <col min="6913" max="6918" width="17.2" style="2" customWidth="1"/>
    <col min="6919" max="6919" width="8.8" style="2" customWidth="1"/>
    <col min="6920" max="7165" width="9" style="2"/>
    <col min="7166" max="7167" width="9" style="2" hidden="1" customWidth="1"/>
    <col min="7168" max="7168" width="13.5" style="2" customWidth="1"/>
    <col min="7169" max="7174" width="17.2" style="2" customWidth="1"/>
    <col min="7175" max="7175" width="8.8" style="2" customWidth="1"/>
    <col min="7176" max="7421" width="9" style="2"/>
    <col min="7422" max="7423" width="9" style="2" hidden="1" customWidth="1"/>
    <col min="7424" max="7424" width="13.5" style="2" customWidth="1"/>
    <col min="7425" max="7430" width="17.2" style="2" customWidth="1"/>
    <col min="7431" max="7431" width="8.8" style="2" customWidth="1"/>
    <col min="7432" max="7677" width="9" style="2"/>
    <col min="7678" max="7679" width="9" style="2" hidden="1" customWidth="1"/>
    <col min="7680" max="7680" width="13.5" style="2" customWidth="1"/>
    <col min="7681" max="7686" width="17.2" style="2" customWidth="1"/>
    <col min="7687" max="7687" width="8.8" style="2" customWidth="1"/>
    <col min="7688" max="7933" width="9" style="2"/>
    <col min="7934" max="7935" width="9" style="2" hidden="1" customWidth="1"/>
    <col min="7936" max="7936" width="13.5" style="2" customWidth="1"/>
    <col min="7937" max="7942" width="17.2" style="2" customWidth="1"/>
    <col min="7943" max="7943" width="8.8" style="2" customWidth="1"/>
    <col min="7944" max="8189" width="9" style="2"/>
    <col min="8190" max="8191" width="9" style="2" hidden="1" customWidth="1"/>
    <col min="8192" max="8192" width="13.5" style="2" customWidth="1"/>
    <col min="8193" max="8198" width="17.2" style="2" customWidth="1"/>
    <col min="8199" max="8199" width="8.8" style="2" customWidth="1"/>
    <col min="8200" max="8445" width="9" style="2"/>
    <col min="8446" max="8447" width="9" style="2" hidden="1" customWidth="1"/>
    <col min="8448" max="8448" width="13.5" style="2" customWidth="1"/>
    <col min="8449" max="8454" width="17.2" style="2" customWidth="1"/>
    <col min="8455" max="8455" width="8.8" style="2" customWidth="1"/>
    <col min="8456" max="8701" width="9" style="2"/>
    <col min="8702" max="8703" width="9" style="2" hidden="1" customWidth="1"/>
    <col min="8704" max="8704" width="13.5" style="2" customWidth="1"/>
    <col min="8705" max="8710" width="17.2" style="2" customWidth="1"/>
    <col min="8711" max="8711" width="8.8" style="2" customWidth="1"/>
    <col min="8712" max="8957" width="9" style="2"/>
    <col min="8958" max="8959" width="9" style="2" hidden="1" customWidth="1"/>
    <col min="8960" max="8960" width="13.5" style="2" customWidth="1"/>
    <col min="8961" max="8966" width="17.2" style="2" customWidth="1"/>
    <col min="8967" max="8967" width="8.8" style="2" customWidth="1"/>
    <col min="8968" max="9213" width="9" style="2"/>
    <col min="9214" max="9215" width="9" style="2" hidden="1" customWidth="1"/>
    <col min="9216" max="9216" width="13.5" style="2" customWidth="1"/>
    <col min="9217" max="9222" width="17.2" style="2" customWidth="1"/>
    <col min="9223" max="9223" width="8.8" style="2" customWidth="1"/>
    <col min="9224" max="9469" width="9" style="2"/>
    <col min="9470" max="9471" width="9" style="2" hidden="1" customWidth="1"/>
    <col min="9472" max="9472" width="13.5" style="2" customWidth="1"/>
    <col min="9473" max="9478" width="17.2" style="2" customWidth="1"/>
    <col min="9479" max="9479" width="8.8" style="2" customWidth="1"/>
    <col min="9480" max="9725" width="9" style="2"/>
    <col min="9726" max="9727" width="9" style="2" hidden="1" customWidth="1"/>
    <col min="9728" max="9728" width="13.5" style="2" customWidth="1"/>
    <col min="9729" max="9734" width="17.2" style="2" customWidth="1"/>
    <col min="9735" max="9735" width="8.8" style="2" customWidth="1"/>
    <col min="9736" max="9981" width="9" style="2"/>
    <col min="9982" max="9983" width="9" style="2" hidden="1" customWidth="1"/>
    <col min="9984" max="9984" width="13.5" style="2" customWidth="1"/>
    <col min="9985" max="9990" width="17.2" style="2" customWidth="1"/>
    <col min="9991" max="9991" width="8.8" style="2" customWidth="1"/>
    <col min="9992" max="10237" width="9" style="2"/>
    <col min="10238" max="10239" width="9" style="2" hidden="1" customWidth="1"/>
    <col min="10240" max="10240" width="13.5" style="2" customWidth="1"/>
    <col min="10241" max="10246" width="17.2" style="2" customWidth="1"/>
    <col min="10247" max="10247" width="8.8" style="2" customWidth="1"/>
    <col min="10248" max="10493" width="9" style="2"/>
    <col min="10494" max="10495" width="9" style="2" hidden="1" customWidth="1"/>
    <col min="10496" max="10496" width="13.5" style="2" customWidth="1"/>
    <col min="10497" max="10502" width="17.2" style="2" customWidth="1"/>
    <col min="10503" max="10503" width="8.8" style="2" customWidth="1"/>
    <col min="10504" max="10749" width="9" style="2"/>
    <col min="10750" max="10751" width="9" style="2" hidden="1" customWidth="1"/>
    <col min="10752" max="10752" width="13.5" style="2" customWidth="1"/>
    <col min="10753" max="10758" width="17.2" style="2" customWidth="1"/>
    <col min="10759" max="10759" width="8.8" style="2" customWidth="1"/>
    <col min="10760" max="11005" width="9" style="2"/>
    <col min="11006" max="11007" width="9" style="2" hidden="1" customWidth="1"/>
    <col min="11008" max="11008" width="13.5" style="2" customWidth="1"/>
    <col min="11009" max="11014" width="17.2" style="2" customWidth="1"/>
    <col min="11015" max="11015" width="8.8" style="2" customWidth="1"/>
    <col min="11016" max="11261" width="9" style="2"/>
    <col min="11262" max="11263" width="9" style="2" hidden="1" customWidth="1"/>
    <col min="11264" max="11264" width="13.5" style="2" customWidth="1"/>
    <col min="11265" max="11270" width="17.2" style="2" customWidth="1"/>
    <col min="11271" max="11271" width="8.8" style="2" customWidth="1"/>
    <col min="11272" max="11517" width="9" style="2"/>
    <col min="11518" max="11519" width="9" style="2" hidden="1" customWidth="1"/>
    <col min="11520" max="11520" width="13.5" style="2" customWidth="1"/>
    <col min="11521" max="11526" width="17.2" style="2" customWidth="1"/>
    <col min="11527" max="11527" width="8.8" style="2" customWidth="1"/>
    <col min="11528" max="11773" width="9" style="2"/>
    <col min="11774" max="11775" width="9" style="2" hidden="1" customWidth="1"/>
    <col min="11776" max="11776" width="13.5" style="2" customWidth="1"/>
    <col min="11777" max="11782" width="17.2" style="2" customWidth="1"/>
    <col min="11783" max="11783" width="8.8" style="2" customWidth="1"/>
    <col min="11784" max="12029" width="9" style="2"/>
    <col min="12030" max="12031" width="9" style="2" hidden="1" customWidth="1"/>
    <col min="12032" max="12032" width="13.5" style="2" customWidth="1"/>
    <col min="12033" max="12038" width="17.2" style="2" customWidth="1"/>
    <col min="12039" max="12039" width="8.8" style="2" customWidth="1"/>
    <col min="12040" max="12285" width="9" style="2"/>
    <col min="12286" max="12287" width="9" style="2" hidden="1" customWidth="1"/>
    <col min="12288" max="12288" width="13.5" style="2" customWidth="1"/>
    <col min="12289" max="12294" width="17.2" style="2" customWidth="1"/>
    <col min="12295" max="12295" width="8.8" style="2" customWidth="1"/>
    <col min="12296" max="12541" width="9" style="2"/>
    <col min="12542" max="12543" width="9" style="2" hidden="1" customWidth="1"/>
    <col min="12544" max="12544" width="13.5" style="2" customWidth="1"/>
    <col min="12545" max="12550" width="17.2" style="2" customWidth="1"/>
    <col min="12551" max="12551" width="8.8" style="2" customWidth="1"/>
    <col min="12552" max="12797" width="9" style="2"/>
    <col min="12798" max="12799" width="9" style="2" hidden="1" customWidth="1"/>
    <col min="12800" max="12800" width="13.5" style="2" customWidth="1"/>
    <col min="12801" max="12806" width="17.2" style="2" customWidth="1"/>
    <col min="12807" max="12807" width="8.8" style="2" customWidth="1"/>
    <col min="12808" max="13053" width="9" style="2"/>
    <col min="13054" max="13055" width="9" style="2" hidden="1" customWidth="1"/>
    <col min="13056" max="13056" width="13.5" style="2" customWidth="1"/>
    <col min="13057" max="13062" width="17.2" style="2" customWidth="1"/>
    <col min="13063" max="13063" width="8.8" style="2" customWidth="1"/>
    <col min="13064" max="13309" width="9" style="2"/>
    <col min="13310" max="13311" width="9" style="2" hidden="1" customWidth="1"/>
    <col min="13312" max="13312" width="13.5" style="2" customWidth="1"/>
    <col min="13313" max="13318" width="17.2" style="2" customWidth="1"/>
    <col min="13319" max="13319" width="8.8" style="2" customWidth="1"/>
    <col min="13320" max="13565" width="9" style="2"/>
    <col min="13566" max="13567" width="9" style="2" hidden="1" customWidth="1"/>
    <col min="13568" max="13568" width="13.5" style="2" customWidth="1"/>
    <col min="13569" max="13574" width="17.2" style="2" customWidth="1"/>
    <col min="13575" max="13575" width="8.8" style="2" customWidth="1"/>
    <col min="13576" max="13821" width="9" style="2"/>
    <col min="13822" max="13823" width="9" style="2" hidden="1" customWidth="1"/>
    <col min="13824" max="13824" width="13.5" style="2" customWidth="1"/>
    <col min="13825" max="13830" width="17.2" style="2" customWidth="1"/>
    <col min="13831" max="13831" width="8.8" style="2" customWidth="1"/>
    <col min="13832" max="14077" width="9" style="2"/>
    <col min="14078" max="14079" width="9" style="2" hidden="1" customWidth="1"/>
    <col min="14080" max="14080" width="13.5" style="2" customWidth="1"/>
    <col min="14081" max="14086" width="17.2" style="2" customWidth="1"/>
    <col min="14087" max="14087" width="8.8" style="2" customWidth="1"/>
    <col min="14088" max="14333" width="9" style="2"/>
    <col min="14334" max="14335" width="9" style="2" hidden="1" customWidth="1"/>
    <col min="14336" max="14336" width="13.5" style="2" customWidth="1"/>
    <col min="14337" max="14342" width="17.2" style="2" customWidth="1"/>
    <col min="14343" max="14343" width="8.8" style="2" customWidth="1"/>
    <col min="14344" max="14589" width="9" style="2"/>
    <col min="14590" max="14591" width="9" style="2" hidden="1" customWidth="1"/>
    <col min="14592" max="14592" width="13.5" style="2" customWidth="1"/>
    <col min="14593" max="14598" width="17.2" style="2" customWidth="1"/>
    <col min="14599" max="14599" width="8.8" style="2" customWidth="1"/>
    <col min="14600" max="14845" width="9" style="2"/>
    <col min="14846" max="14847" width="9" style="2" hidden="1" customWidth="1"/>
    <col min="14848" max="14848" width="13.5" style="2" customWidth="1"/>
    <col min="14849" max="14854" width="17.2" style="2" customWidth="1"/>
    <col min="14855" max="14855" width="8.8" style="2" customWidth="1"/>
    <col min="14856" max="15101" width="9" style="2"/>
    <col min="15102" max="15103" width="9" style="2" hidden="1" customWidth="1"/>
    <col min="15104" max="15104" width="13.5" style="2" customWidth="1"/>
    <col min="15105" max="15110" width="17.2" style="2" customWidth="1"/>
    <col min="15111" max="15111" width="8.8" style="2" customWidth="1"/>
    <col min="15112" max="15357" width="9" style="2"/>
    <col min="15358" max="15359" width="9" style="2" hidden="1" customWidth="1"/>
    <col min="15360" max="15360" width="13.5" style="2" customWidth="1"/>
    <col min="15361" max="15366" width="17.2" style="2" customWidth="1"/>
    <col min="15367" max="15367" width="8.8" style="2" customWidth="1"/>
    <col min="15368" max="15613" width="9" style="2"/>
    <col min="15614" max="15615" width="9" style="2" hidden="1" customWidth="1"/>
    <col min="15616" max="15616" width="13.5" style="2" customWidth="1"/>
    <col min="15617" max="15622" width="17.2" style="2" customWidth="1"/>
    <col min="15623" max="15623" width="8.8" style="2" customWidth="1"/>
    <col min="15624" max="15869" width="9" style="2"/>
    <col min="15870" max="15871" width="9" style="2" hidden="1" customWidth="1"/>
    <col min="15872" max="15872" width="13.5" style="2" customWidth="1"/>
    <col min="15873" max="15878" width="17.2" style="2" customWidth="1"/>
    <col min="15879" max="15879" width="8.8" style="2" customWidth="1"/>
    <col min="15880" max="16125" width="9" style="2"/>
    <col min="16126" max="16127" width="9" style="2" hidden="1" customWidth="1"/>
    <col min="16128" max="16128" width="13.5" style="2" customWidth="1"/>
    <col min="16129" max="16134" width="17.2" style="2" customWidth="1"/>
    <col min="16135" max="16135" width="8.8" style="2" customWidth="1"/>
    <col min="16136" max="16384" width="9" style="2"/>
  </cols>
  <sheetData>
    <row r="1" ht="54" hidden="1" spans="1:6">
      <c r="A1" s="3"/>
      <c r="B1" s="3" t="s">
        <v>1489</v>
      </c>
      <c r="C1" s="3" t="s">
        <v>1490</v>
      </c>
      <c r="D1" s="3" t="s">
        <v>1439</v>
      </c>
    </row>
    <row r="2" ht="21.6" hidden="1" spans="1:6">
      <c r="A2" s="3">
        <v>0</v>
      </c>
      <c r="B2" s="3" t="s">
        <v>1491</v>
      </c>
      <c r="C2" s="3" t="s">
        <v>1492</v>
      </c>
      <c r="D2" s="3" t="s">
        <v>1493</v>
      </c>
    </row>
    <row r="3" hidden="1" spans="1:6">
      <c r="A3" s="3">
        <v>0</v>
      </c>
      <c r="B3" s="3" t="s">
        <v>1494</v>
      </c>
      <c r="C3" s="3" t="s">
        <v>1442</v>
      </c>
      <c r="D3" s="3"/>
      <c r="E3" s="3" t="s">
        <v>1443</v>
      </c>
      <c r="F3" s="3" t="s">
        <v>1444</v>
      </c>
    </row>
    <row r="4" ht="14.25" customHeight="1" spans="1:6">
      <c r="A4" s="3">
        <v>0</v>
      </c>
      <c r="B4" s="3"/>
      <c r="C4" s="3"/>
      <c r="F4" s="4" t="s">
        <v>1495</v>
      </c>
    </row>
    <row r="5" ht="19.2" spans="1:6">
      <c r="A5" s="3">
        <v>0</v>
      </c>
      <c r="C5" s="5" t="s">
        <v>1496</v>
      </c>
      <c r="D5" s="5"/>
      <c r="E5" s="5"/>
      <c r="F5" s="5"/>
    </row>
    <row r="6" ht="26.4" customHeight="1" spans="1:6">
      <c r="A6" s="3">
        <v>0</v>
      </c>
      <c r="C6" s="3"/>
      <c r="D6" s="3"/>
      <c r="F6" s="4" t="s">
        <v>29</v>
      </c>
    </row>
    <row r="7" s="1" customFormat="1" ht="43.2" customHeight="1" spans="1:6">
      <c r="A7" s="6">
        <v>0</v>
      </c>
      <c r="B7" s="7"/>
      <c r="C7" s="8" t="s">
        <v>1449</v>
      </c>
      <c r="D7" s="8" t="s">
        <v>1497</v>
      </c>
      <c r="E7" s="8"/>
      <c r="F7" s="8"/>
    </row>
    <row r="8" s="1" customFormat="1" ht="43.2" customHeight="1" spans="1:6">
      <c r="A8" s="6">
        <v>0</v>
      </c>
      <c r="B8" s="7"/>
      <c r="C8" s="8"/>
      <c r="D8" s="8"/>
      <c r="E8" s="8" t="s">
        <v>1452</v>
      </c>
      <c r="F8" s="8" t="s">
        <v>1453</v>
      </c>
    </row>
    <row r="9" s="1" customFormat="1" ht="43.2" customHeight="1" spans="1:6">
      <c r="A9" s="6">
        <v>0</v>
      </c>
      <c r="B9" s="7"/>
      <c r="C9" s="8" t="s">
        <v>1454</v>
      </c>
      <c r="D9" s="8" t="s">
        <v>1455</v>
      </c>
      <c r="E9" s="8" t="s">
        <v>1456</v>
      </c>
      <c r="F9" s="8" t="s">
        <v>1457</v>
      </c>
    </row>
    <row r="10" s="1" customFormat="1" ht="43.2" customHeight="1" spans="1:6">
      <c r="A10" s="6" t="s">
        <v>1498</v>
      </c>
      <c r="B10" s="9" t="s">
        <v>1499</v>
      </c>
      <c r="C10" s="10" t="s">
        <v>1461</v>
      </c>
      <c r="D10" s="11">
        <f>E10+F10</f>
        <v>898229</v>
      </c>
      <c r="E10" s="11">
        <v>369815</v>
      </c>
      <c r="F10" s="11">
        <v>528414</v>
      </c>
    </row>
  </sheetData>
  <mergeCells count="3">
    <mergeCell ref="C5:F5"/>
    <mergeCell ref="D7:F7"/>
    <mergeCell ref="C7:C8"/>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showZeros="0" workbookViewId="0">
      <pane ySplit="4" topLeftCell="A5" activePane="bottomLeft" state="frozen"/>
      <selection/>
      <selection pane="bottomLeft" activeCell="H7" sqref="H7"/>
    </sheetView>
  </sheetViews>
  <sheetFormatPr defaultColWidth="9" defaultRowHeight="12" outlineLevelCol="5"/>
  <cols>
    <col min="1" max="1" width="32.5" style="298" customWidth="1"/>
    <col min="2" max="3" width="20.625" style="299" customWidth="1"/>
    <col min="4" max="5" width="20.625" style="298" customWidth="1"/>
    <col min="6" max="6" width="10.5" style="298"/>
    <col min="7" max="16384" width="9" style="298"/>
  </cols>
  <sheetData>
    <row r="1" ht="25.5" customHeight="1" spans="1:5">
      <c r="A1" s="300"/>
      <c r="B1" s="301"/>
      <c r="C1" s="301"/>
      <c r="D1" s="302"/>
      <c r="E1" s="264" t="s">
        <v>57</v>
      </c>
    </row>
    <row r="2" ht="24.95" customHeight="1" spans="1:5">
      <c r="A2" s="303" t="s">
        <v>58</v>
      </c>
      <c r="B2" s="304"/>
      <c r="C2" s="304"/>
      <c r="D2" s="305"/>
      <c r="E2" s="305"/>
    </row>
    <row r="3" ht="24.95" customHeight="1" spans="1:5">
      <c r="A3" s="300"/>
      <c r="B3" s="301"/>
      <c r="C3" s="301"/>
      <c r="D3" s="302"/>
      <c r="E3" s="264" t="s">
        <v>29</v>
      </c>
    </row>
    <row r="4" s="297" customFormat="1" ht="24.95" customHeight="1" spans="1:5">
      <c r="A4" s="306" t="s">
        <v>32</v>
      </c>
      <c r="B4" s="307" t="s">
        <v>59</v>
      </c>
      <c r="C4" s="307" t="s">
        <v>34</v>
      </c>
      <c r="D4" s="308" t="s">
        <v>60</v>
      </c>
      <c r="E4" s="308" t="s">
        <v>61</v>
      </c>
    </row>
    <row r="5" s="297" customFormat="1" ht="24.95" customHeight="1" spans="1:5">
      <c r="A5" s="309" t="s">
        <v>62</v>
      </c>
      <c r="B5" s="310">
        <f>SUM(B6+B30+B37)</f>
        <v>174291.476190476</v>
      </c>
      <c r="C5" s="310">
        <f>SUM(C6+C30+C37)</f>
        <v>176707.661904762</v>
      </c>
      <c r="D5" s="310">
        <f t="shared" ref="D5:D38" si="0">SUM(C5-B5)</f>
        <v>2416.18571428573</v>
      </c>
      <c r="E5" s="311">
        <f t="shared" ref="E5:E38" si="1">SUM(C5/B5-1)</f>
        <v>0.0138629023466712</v>
      </c>
    </row>
    <row r="6" s="297" customFormat="1" ht="24.95" customHeight="1" spans="1:5">
      <c r="A6" s="312" t="s">
        <v>63</v>
      </c>
      <c r="B6" s="313">
        <f>SUM(B7+B21)</f>
        <v>115700</v>
      </c>
      <c r="C6" s="314">
        <f>SUM(C7+C21)</f>
        <v>118000.33</v>
      </c>
      <c r="D6" s="310">
        <f t="shared" si="0"/>
        <v>2300.33</v>
      </c>
      <c r="E6" s="311">
        <f t="shared" si="1"/>
        <v>0.0198818496110631</v>
      </c>
    </row>
    <row r="7" s="297" customFormat="1" ht="24.95" customHeight="1" spans="1:5">
      <c r="A7" s="315" t="s">
        <v>64</v>
      </c>
      <c r="B7" s="313">
        <f>SUM(B8:B20)</f>
        <v>82000</v>
      </c>
      <c r="C7" s="314">
        <f>SUM(C8:C20)</f>
        <v>82000.33</v>
      </c>
      <c r="D7" s="310">
        <f t="shared" si="0"/>
        <v>0.330000000001746</v>
      </c>
      <c r="E7" s="311">
        <f t="shared" si="1"/>
        <v>4.02439024393964e-6</v>
      </c>
    </row>
    <row r="8" ht="24.95" customHeight="1" spans="1:5">
      <c r="A8" s="316" t="s">
        <v>65</v>
      </c>
      <c r="B8" s="317">
        <v>24400</v>
      </c>
      <c r="C8" s="314">
        <v>24419</v>
      </c>
      <c r="D8" s="310">
        <f t="shared" si="0"/>
        <v>19</v>
      </c>
      <c r="E8" s="311">
        <f t="shared" si="1"/>
        <v>0.000778688524590176</v>
      </c>
    </row>
    <row r="9" ht="24.95" customHeight="1" spans="1:5">
      <c r="A9" s="316" t="s">
        <v>66</v>
      </c>
      <c r="B9" s="317">
        <v>4940</v>
      </c>
      <c r="C9" s="314">
        <v>4950</v>
      </c>
      <c r="D9" s="310">
        <f t="shared" si="0"/>
        <v>10</v>
      </c>
      <c r="E9" s="311">
        <f t="shared" si="1"/>
        <v>0.00202429149797578</v>
      </c>
    </row>
    <row r="10" ht="24.95" customHeight="1" spans="1:5">
      <c r="A10" s="316" t="s">
        <v>67</v>
      </c>
      <c r="B10" s="317">
        <v>1510</v>
      </c>
      <c r="C10" s="314">
        <v>1520</v>
      </c>
      <c r="D10" s="310">
        <f t="shared" si="0"/>
        <v>10</v>
      </c>
      <c r="E10" s="311">
        <f t="shared" si="1"/>
        <v>0.00662251655629142</v>
      </c>
    </row>
    <row r="11" ht="24.95" customHeight="1" spans="1:5">
      <c r="A11" s="316" t="s">
        <v>68</v>
      </c>
      <c r="B11" s="317">
        <v>947</v>
      </c>
      <c r="C11" s="314">
        <v>951</v>
      </c>
      <c r="D11" s="310">
        <f t="shared" si="0"/>
        <v>4</v>
      </c>
      <c r="E11" s="311">
        <f t="shared" si="1"/>
        <v>0.00422386483632531</v>
      </c>
    </row>
    <row r="12" ht="24.95" customHeight="1" spans="1:5">
      <c r="A12" s="316" t="s">
        <v>69</v>
      </c>
      <c r="B12" s="317">
        <v>2608</v>
      </c>
      <c r="C12" s="314">
        <v>2613</v>
      </c>
      <c r="D12" s="310">
        <f t="shared" si="0"/>
        <v>5</v>
      </c>
      <c r="E12" s="311">
        <f t="shared" si="1"/>
        <v>0.0019171779141105</v>
      </c>
    </row>
    <row r="13" ht="24.95" customHeight="1" spans="1:5">
      <c r="A13" s="316" t="s">
        <v>70</v>
      </c>
      <c r="B13" s="317">
        <v>4422</v>
      </c>
      <c r="C13" s="314">
        <v>4334</v>
      </c>
      <c r="D13" s="310">
        <f t="shared" si="0"/>
        <v>-88</v>
      </c>
      <c r="E13" s="311">
        <f t="shared" si="1"/>
        <v>-0.0199004975124378</v>
      </c>
    </row>
    <row r="14" ht="24.95" customHeight="1" spans="1:5">
      <c r="A14" s="316" t="s">
        <v>71</v>
      </c>
      <c r="B14" s="317">
        <v>1451</v>
      </c>
      <c r="C14" s="314">
        <v>1455</v>
      </c>
      <c r="D14" s="310">
        <f t="shared" si="0"/>
        <v>4</v>
      </c>
      <c r="E14" s="311">
        <f t="shared" si="1"/>
        <v>0.00275671950379053</v>
      </c>
    </row>
    <row r="15" ht="24.95" customHeight="1" spans="1:5">
      <c r="A15" s="316" t="s">
        <v>72</v>
      </c>
      <c r="B15" s="317">
        <v>2085</v>
      </c>
      <c r="C15" s="314">
        <v>2156</v>
      </c>
      <c r="D15" s="310">
        <f t="shared" si="0"/>
        <v>71</v>
      </c>
      <c r="E15" s="311">
        <f t="shared" si="1"/>
        <v>0.034052757793765</v>
      </c>
    </row>
    <row r="16" ht="24.95" customHeight="1" spans="1:5">
      <c r="A16" s="316" t="s">
        <v>73</v>
      </c>
      <c r="B16" s="317">
        <v>31701</v>
      </c>
      <c r="C16" s="314">
        <v>31667</v>
      </c>
      <c r="D16" s="310">
        <f t="shared" si="0"/>
        <v>-34</v>
      </c>
      <c r="E16" s="311">
        <f t="shared" si="1"/>
        <v>-0.00107252137156555</v>
      </c>
    </row>
    <row r="17" ht="24.95" customHeight="1" spans="1:5">
      <c r="A17" s="316" t="s">
        <v>74</v>
      </c>
      <c r="B17" s="317">
        <v>1300</v>
      </c>
      <c r="C17" s="314">
        <v>1316</v>
      </c>
      <c r="D17" s="310">
        <f t="shared" si="0"/>
        <v>16</v>
      </c>
      <c r="E17" s="311">
        <f t="shared" si="1"/>
        <v>0.0123076923076924</v>
      </c>
    </row>
    <row r="18" ht="24.95" customHeight="1" spans="1:5">
      <c r="A18" s="316" t="s">
        <v>75</v>
      </c>
      <c r="B18" s="317">
        <v>974</v>
      </c>
      <c r="C18" s="314">
        <v>982</v>
      </c>
      <c r="D18" s="310">
        <f t="shared" si="0"/>
        <v>8</v>
      </c>
      <c r="E18" s="311">
        <f t="shared" si="1"/>
        <v>0.0082135523613962</v>
      </c>
    </row>
    <row r="19" ht="24.95" customHeight="1" spans="1:5">
      <c r="A19" s="316" t="s">
        <v>76</v>
      </c>
      <c r="B19" s="317">
        <v>5429</v>
      </c>
      <c r="C19" s="314">
        <v>5402</v>
      </c>
      <c r="D19" s="310">
        <f t="shared" si="0"/>
        <v>-27</v>
      </c>
      <c r="E19" s="311">
        <f t="shared" si="1"/>
        <v>-0.00497329158224347</v>
      </c>
    </row>
    <row r="20" ht="24.95" customHeight="1" spans="1:5">
      <c r="A20" s="316" t="s">
        <v>77</v>
      </c>
      <c r="B20" s="317">
        <v>233</v>
      </c>
      <c r="C20" s="314">
        <v>235.33</v>
      </c>
      <c r="D20" s="310">
        <f t="shared" si="0"/>
        <v>2.33000000000001</v>
      </c>
      <c r="E20" s="311">
        <f t="shared" si="1"/>
        <v>0.01</v>
      </c>
    </row>
    <row r="21" s="297" customFormat="1" ht="24.95" customHeight="1" spans="1:5">
      <c r="A21" s="315" t="s">
        <v>78</v>
      </c>
      <c r="B21" s="314">
        <f>SUM(B22+B25+B26+B27+B28+B29)</f>
        <v>33700</v>
      </c>
      <c r="C21" s="314">
        <f>SUM(C22+C25+C26+C27+C28+C29)</f>
        <v>36000</v>
      </c>
      <c r="D21" s="310">
        <f t="shared" si="0"/>
        <v>2300</v>
      </c>
      <c r="E21" s="311">
        <f t="shared" si="1"/>
        <v>0.0682492581602374</v>
      </c>
    </row>
    <row r="22" ht="24.95" customHeight="1" spans="1:5">
      <c r="A22" s="316" t="s">
        <v>79</v>
      </c>
      <c r="B22" s="318">
        <f>B23+B24</f>
        <v>4078</v>
      </c>
      <c r="C22" s="318">
        <f>C23+C24</f>
        <v>4255</v>
      </c>
      <c r="D22" s="310">
        <f t="shared" si="0"/>
        <v>177</v>
      </c>
      <c r="E22" s="311">
        <f t="shared" si="1"/>
        <v>0.0434036292300146</v>
      </c>
    </row>
    <row r="23" ht="24.95" customHeight="1" spans="1:5">
      <c r="A23" s="316" t="s">
        <v>80</v>
      </c>
      <c r="B23" s="319">
        <v>2342</v>
      </c>
      <c r="C23" s="314">
        <v>2486</v>
      </c>
      <c r="D23" s="310">
        <f t="shared" si="0"/>
        <v>144</v>
      </c>
      <c r="E23" s="311">
        <f t="shared" si="1"/>
        <v>0.0614859094790776</v>
      </c>
    </row>
    <row r="24" ht="24.95" customHeight="1" spans="1:5">
      <c r="A24" s="316" t="s">
        <v>81</v>
      </c>
      <c r="B24" s="319">
        <v>1736</v>
      </c>
      <c r="C24" s="314">
        <v>1769</v>
      </c>
      <c r="D24" s="310">
        <f t="shared" si="0"/>
        <v>33</v>
      </c>
      <c r="E24" s="311">
        <f t="shared" si="1"/>
        <v>0.0190092165898617</v>
      </c>
    </row>
    <row r="25" ht="24.95" customHeight="1" spans="1:5">
      <c r="A25" s="316" t="s">
        <v>82</v>
      </c>
      <c r="B25" s="319">
        <v>2089</v>
      </c>
      <c r="C25" s="314">
        <v>2127</v>
      </c>
      <c r="D25" s="310">
        <f t="shared" si="0"/>
        <v>38</v>
      </c>
      <c r="E25" s="311">
        <f t="shared" si="1"/>
        <v>0.0181905217807563</v>
      </c>
    </row>
    <row r="26" ht="24.95" customHeight="1" spans="1:5">
      <c r="A26" s="316" t="s">
        <v>83</v>
      </c>
      <c r="B26" s="319">
        <v>5911</v>
      </c>
      <c r="C26" s="314">
        <v>6029</v>
      </c>
      <c r="D26" s="310">
        <f t="shared" si="0"/>
        <v>118</v>
      </c>
      <c r="E26" s="311">
        <f t="shared" si="1"/>
        <v>0.0199627812552867</v>
      </c>
    </row>
    <row r="27" ht="24.95" customHeight="1" spans="1:5">
      <c r="A27" s="320" t="s">
        <v>84</v>
      </c>
      <c r="B27" s="321">
        <v>15065</v>
      </c>
      <c r="C27" s="314">
        <v>15901</v>
      </c>
      <c r="D27" s="310">
        <f t="shared" si="0"/>
        <v>836</v>
      </c>
      <c r="E27" s="311">
        <f t="shared" si="1"/>
        <v>0.0554928642548955</v>
      </c>
    </row>
    <row r="28" ht="24.95" customHeight="1" spans="1:5">
      <c r="A28" s="316" t="s">
        <v>85</v>
      </c>
      <c r="B28" s="319">
        <v>120</v>
      </c>
      <c r="C28" s="314">
        <v>122</v>
      </c>
      <c r="D28" s="310">
        <f t="shared" si="0"/>
        <v>2</v>
      </c>
      <c r="E28" s="311">
        <f t="shared" si="1"/>
        <v>0.0166666666666666</v>
      </c>
    </row>
    <row r="29" ht="24.95" customHeight="1" spans="1:5">
      <c r="A29" s="316" t="s">
        <v>86</v>
      </c>
      <c r="B29" s="319">
        <v>6437</v>
      </c>
      <c r="C29" s="314">
        <v>7566</v>
      </c>
      <c r="D29" s="310">
        <f t="shared" si="0"/>
        <v>1129</v>
      </c>
      <c r="E29" s="311">
        <f t="shared" si="1"/>
        <v>0.175392263476775</v>
      </c>
    </row>
    <row r="30" s="297" customFormat="1" ht="24.95" customHeight="1" spans="1:5">
      <c r="A30" s="322" t="s">
        <v>87</v>
      </c>
      <c r="B30" s="314">
        <f>SUM(B31:B36)</f>
        <v>12206.7142857143</v>
      </c>
      <c r="C30" s="314">
        <f>SUM(C31:C36)</f>
        <v>12254.3795238095</v>
      </c>
      <c r="D30" s="310">
        <f t="shared" si="0"/>
        <v>47.6652380952364</v>
      </c>
      <c r="E30" s="311">
        <f t="shared" si="1"/>
        <v>0.00390483769666172</v>
      </c>
    </row>
    <row r="31" ht="24.95" customHeight="1" spans="1:5">
      <c r="A31" s="323" t="s">
        <v>88</v>
      </c>
      <c r="B31" s="314">
        <f>SUM(B8/0.375*0.125)</f>
        <v>8133.33333333333</v>
      </c>
      <c r="C31" s="314">
        <f>SUM(C8/0.375*0.125)</f>
        <v>8139.66666666667</v>
      </c>
      <c r="D31" s="310">
        <f t="shared" si="0"/>
        <v>6.33333333333394</v>
      </c>
      <c r="E31" s="311">
        <f t="shared" si="1"/>
        <v>0.000778688524590176</v>
      </c>
    </row>
    <row r="32" s="297" customFormat="1" ht="24.95" customHeight="1" spans="1:5">
      <c r="A32" s="324" t="s">
        <v>89</v>
      </c>
      <c r="B32" s="314">
        <f>SUM(B9/0.28*0.12)</f>
        <v>2117.14285714286</v>
      </c>
      <c r="C32" s="314">
        <f>SUM(C9/0.28*0.12)</f>
        <v>2121.42857142857</v>
      </c>
      <c r="D32" s="310">
        <f t="shared" si="0"/>
        <v>4.28571428571422</v>
      </c>
      <c r="E32" s="311">
        <f t="shared" si="1"/>
        <v>0.00202429149797578</v>
      </c>
    </row>
    <row r="33" ht="24.95" customHeight="1" spans="1:6">
      <c r="A33" s="324" t="s">
        <v>90</v>
      </c>
      <c r="B33" s="314">
        <f>SUM(B10/0.28*0.12)</f>
        <v>647.142857142857</v>
      </c>
      <c r="C33" s="314">
        <f>SUM(C10/0.28*0.12)</f>
        <v>651.428571428571</v>
      </c>
      <c r="D33" s="310">
        <f t="shared" si="0"/>
        <v>4.28571428571445</v>
      </c>
      <c r="E33" s="311">
        <f t="shared" si="1"/>
        <v>0.00662251655629165</v>
      </c>
    </row>
    <row r="34" ht="24.95" customHeight="1" spans="1:6">
      <c r="A34" s="324" t="s">
        <v>91</v>
      </c>
      <c r="B34" s="314">
        <f>SUM(B11/0.75*0.25)</f>
        <v>315.666666666667</v>
      </c>
      <c r="C34" s="314">
        <f>SUM(C11/0.75*0.25)</f>
        <v>317</v>
      </c>
      <c r="D34" s="310">
        <f t="shared" si="0"/>
        <v>1.33333333333331</v>
      </c>
      <c r="E34" s="311">
        <f t="shared" si="1"/>
        <v>0.00422386483632509</v>
      </c>
    </row>
    <row r="35" ht="24.95" customHeight="1" spans="1:6">
      <c r="A35" s="324" t="s">
        <v>92</v>
      </c>
      <c r="B35" s="314">
        <f>SUM(B20/0.7*0.3)</f>
        <v>99.8571428571429</v>
      </c>
      <c r="C35" s="313">
        <f>SUM(C20/0.7*0.3)</f>
        <v>100.855714285714</v>
      </c>
      <c r="D35" s="310">
        <f t="shared" si="0"/>
        <v>0.998571428571424</v>
      </c>
      <c r="E35" s="311">
        <f t="shared" si="1"/>
        <v>0.01</v>
      </c>
    </row>
    <row r="36" ht="24.95" customHeight="1" spans="1:6">
      <c r="A36" s="324" t="s">
        <v>93</v>
      </c>
      <c r="B36" s="314">
        <f>SUM(B15/0.7*0.3)</f>
        <v>893.571428571429</v>
      </c>
      <c r="C36" s="314">
        <f>SUM(C15/0.7*0.3)</f>
        <v>924</v>
      </c>
      <c r="D36" s="310">
        <f t="shared" si="0"/>
        <v>30.4285714285713</v>
      </c>
      <c r="E36" s="311">
        <f t="shared" si="1"/>
        <v>0.0340527577937648</v>
      </c>
    </row>
    <row r="37" s="297" customFormat="1" ht="24.95" customHeight="1" spans="1:6">
      <c r="A37" s="325" t="s">
        <v>94</v>
      </c>
      <c r="B37" s="314">
        <f>SUM(B38:B41)</f>
        <v>46384.7619047619</v>
      </c>
      <c r="C37" s="314">
        <f>SUM(C38:C41)</f>
        <v>46452.9523809524</v>
      </c>
      <c r="D37" s="310">
        <f t="shared" si="0"/>
        <v>68.1904761904807</v>
      </c>
      <c r="E37" s="311">
        <f t="shared" si="1"/>
        <v>0.00147010512483581</v>
      </c>
    </row>
    <row r="38" ht="24.95" customHeight="1" spans="1:6">
      <c r="A38" s="324" t="s">
        <v>95</v>
      </c>
      <c r="B38" s="314">
        <f>SUM(B8/0.375*0.5)</f>
        <v>32533.3333333333</v>
      </c>
      <c r="C38" s="314">
        <f>SUM(C8/0.375*0.5)</f>
        <v>32558.6666666667</v>
      </c>
      <c r="D38" s="310">
        <f t="shared" si="0"/>
        <v>25.3333333333358</v>
      </c>
      <c r="E38" s="311">
        <f t="shared" si="1"/>
        <v>0.000778688524590176</v>
      </c>
      <c r="F38" s="298">
        <f>C37+C30</f>
        <v>58707.3319047619</v>
      </c>
    </row>
    <row r="39" ht="24.95" customHeight="1" spans="1:6">
      <c r="A39" s="324" t="s">
        <v>96</v>
      </c>
      <c r="B39" s="314">
        <v>30</v>
      </c>
      <c r="C39" s="314">
        <v>30</v>
      </c>
      <c r="D39" s="310">
        <v>0</v>
      </c>
      <c r="E39" s="311">
        <v>0</v>
      </c>
    </row>
    <row r="40" s="297" customFormat="1" ht="24.95" customHeight="1" spans="1:6">
      <c r="A40" s="324" t="s">
        <v>97</v>
      </c>
      <c r="B40" s="314">
        <f>SUM(B9/0.28*0.6)</f>
        <v>10585.7142857143</v>
      </c>
      <c r="C40" s="314">
        <f>SUM(C9/0.28*0.6)</f>
        <v>10607.1428571429</v>
      </c>
      <c r="D40" s="310">
        <f t="shared" ref="D40:D43" si="2">SUM(C40-B40)</f>
        <v>21.4285714285725</v>
      </c>
      <c r="E40" s="311">
        <f t="shared" ref="E40:E43" si="3">SUM(C40/B40-1)</f>
        <v>0.00202429149797578</v>
      </c>
    </row>
    <row r="41" ht="24.95" customHeight="1" spans="1:6">
      <c r="A41" s="324" t="s">
        <v>98</v>
      </c>
      <c r="B41" s="314">
        <f>SUM(B10/0.28*0.6)</f>
        <v>3235.71428571429</v>
      </c>
      <c r="C41" s="314">
        <f>SUM(C10/0.28*0.6)</f>
        <v>3257.14285714286</v>
      </c>
      <c r="D41" s="310">
        <f t="shared" si="2"/>
        <v>21.4285714285716</v>
      </c>
      <c r="E41" s="311">
        <f t="shared" si="3"/>
        <v>0.00662251655629142</v>
      </c>
    </row>
    <row r="42" ht="24.95" customHeight="1" spans="1:6">
      <c r="A42" s="325" t="s">
        <v>99</v>
      </c>
      <c r="B42" s="314">
        <f>SUM(B7+B23+B30+B37)</f>
        <v>142933.476190476</v>
      </c>
      <c r="C42" s="314">
        <f>SUM(C7+C23+C30+C37)</f>
        <v>143193.661904762</v>
      </c>
      <c r="D42" s="310">
        <f t="shared" si="2"/>
        <v>260.185714285733</v>
      </c>
      <c r="E42" s="311">
        <f t="shared" si="3"/>
        <v>0.00182032733842563</v>
      </c>
    </row>
    <row r="43" ht="24.95" customHeight="1" spans="1:6">
      <c r="A43" s="324" t="s">
        <v>100</v>
      </c>
      <c r="B43" s="314">
        <f>SUM(B24:B29)</f>
        <v>31358</v>
      </c>
      <c r="C43" s="314">
        <f>SUM(C24:C29)</f>
        <v>33514</v>
      </c>
      <c r="D43" s="310">
        <f t="shared" si="2"/>
        <v>2156</v>
      </c>
      <c r="E43" s="311">
        <f t="shared" si="3"/>
        <v>0.0687543848459724</v>
      </c>
    </row>
    <row r="44" ht="24.95" customHeight="1" spans="1:6">
      <c r="A44" s="326" t="s">
        <v>101</v>
      </c>
      <c r="B44" s="327">
        <f>(B7+B30+B37)/B5</f>
        <v>0.806645736575376</v>
      </c>
      <c r="C44" s="327">
        <f>(C7+C30+C37)/C5</f>
        <v>0.796273689482675</v>
      </c>
      <c r="D44" s="328" t="s">
        <v>102</v>
      </c>
      <c r="E44" s="311" t="s">
        <v>102</v>
      </c>
    </row>
    <row r="45" ht="24.95" customHeight="1" spans="1:6">
      <c r="A45" s="329" t="s">
        <v>103</v>
      </c>
      <c r="B45" s="327">
        <f>B7/B6</f>
        <v>0.708729472774417</v>
      </c>
      <c r="C45" s="327">
        <f>C7/C6</f>
        <v>0.694916107438005</v>
      </c>
      <c r="D45" s="328" t="s">
        <v>102</v>
      </c>
      <c r="E45" s="311" t="s">
        <v>102</v>
      </c>
    </row>
  </sheetData>
  <mergeCells count="1">
    <mergeCell ref="A2:E2"/>
  </mergeCells>
  <printOptions horizontalCentered="1"/>
  <pageMargins left="0.747916666666667" right="0.747916666666667" top="0.590277777777778" bottom="0.984027777777778" header="0.511805555555556" footer="0.511805555555556"/>
  <pageSetup paperSize="9" scale="9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3"/>
  <sheetViews>
    <sheetView workbookViewId="0">
      <selection activeCell="F7" sqref="F7"/>
    </sheetView>
  </sheetViews>
  <sheetFormatPr defaultColWidth="8.75" defaultRowHeight="15.6" outlineLevelCol="2"/>
  <cols>
    <col min="1" max="1" width="14.25" style="2" customWidth="1"/>
    <col min="2" max="2" width="45.75" style="2" customWidth="1"/>
    <col min="3" max="3" width="15.75" style="292" customWidth="1"/>
    <col min="4" max="16384" width="8.75" style="2"/>
  </cols>
  <sheetData>
    <row r="1" ht="26.1" customHeight="1" spans="1:3">
      <c r="A1" s="275"/>
      <c r="B1" s="276"/>
      <c r="C1" s="293" t="s">
        <v>104</v>
      </c>
    </row>
    <row r="2" ht="20.4" spans="1:3">
      <c r="A2" s="278" t="s">
        <v>105</v>
      </c>
      <c r="B2" s="279"/>
      <c r="C2" s="294"/>
    </row>
    <row r="3" ht="20.1" customHeight="1" spans="1:3">
      <c r="A3" s="275"/>
      <c r="B3" s="281"/>
      <c r="C3" s="293" t="s">
        <v>29</v>
      </c>
    </row>
    <row r="4" ht="20.1" customHeight="1" spans="1:3">
      <c r="A4" s="282" t="s">
        <v>106</v>
      </c>
      <c r="B4" s="283" t="s">
        <v>107</v>
      </c>
      <c r="C4" s="295" t="s">
        <v>108</v>
      </c>
    </row>
    <row r="5" ht="20.1" customHeight="1" spans="1:3">
      <c r="A5" s="285"/>
      <c r="B5" s="286" t="s">
        <v>109</v>
      </c>
      <c r="C5" s="288">
        <f>C6+C247+C287+C306+C396+C448+C504+C561+C690+C771+C842+C865+C973+C1025+C1089+C1109+C1139+C1184+C1205+C1250+C1300+C1304+C1317+C1303</f>
        <v>540307</v>
      </c>
    </row>
    <row r="6" ht="20.1" customHeight="1" spans="1:3">
      <c r="A6" s="288">
        <v>201</v>
      </c>
      <c r="B6" s="289" t="s">
        <v>110</v>
      </c>
      <c r="C6" s="288">
        <f>C7+C19+C28+C38+C49+C60+C71+C79+C88+C101+C110+C121+C133+C140+C148+C154+C161+C168+C175+C182+C189+C197+C203+C209+C216+C231+C238+C244</f>
        <v>50831</v>
      </c>
    </row>
    <row r="7" ht="20.1" customHeight="1" spans="1:3">
      <c r="A7" s="288">
        <v>20101</v>
      </c>
      <c r="B7" s="289" t="s">
        <v>111</v>
      </c>
      <c r="C7" s="288">
        <f>SUM(C8:C18)</f>
        <v>2747</v>
      </c>
    </row>
    <row r="8" ht="20.1" customHeight="1" spans="1:3">
      <c r="A8" s="288">
        <v>2010101</v>
      </c>
      <c r="B8" s="290" t="s">
        <v>112</v>
      </c>
      <c r="C8" s="288">
        <v>814</v>
      </c>
    </row>
    <row r="9" ht="20.1" customHeight="1" spans="1:3">
      <c r="A9" s="288">
        <v>2010102</v>
      </c>
      <c r="B9" s="290" t="s">
        <v>113</v>
      </c>
      <c r="C9" s="288">
        <v>1256</v>
      </c>
    </row>
    <row r="10" ht="20.1" customHeight="1" spans="1:3">
      <c r="A10" s="288">
        <v>2010103</v>
      </c>
      <c r="B10" s="290" t="s">
        <v>114</v>
      </c>
      <c r="C10" s="288">
        <v>0</v>
      </c>
    </row>
    <row r="11" ht="20.1" customHeight="1" spans="1:3">
      <c r="A11" s="288">
        <v>2010104</v>
      </c>
      <c r="B11" s="290" t="s">
        <v>115</v>
      </c>
      <c r="C11" s="288">
        <v>200</v>
      </c>
    </row>
    <row r="12" ht="20.1" customHeight="1" spans="1:3">
      <c r="A12" s="288">
        <v>2010105</v>
      </c>
      <c r="B12" s="290" t="s">
        <v>116</v>
      </c>
      <c r="C12" s="288">
        <v>25</v>
      </c>
    </row>
    <row r="13" ht="20.1" customHeight="1" spans="1:3">
      <c r="A13" s="288">
        <v>2010106</v>
      </c>
      <c r="B13" s="290" t="s">
        <v>117</v>
      </c>
      <c r="C13" s="288">
        <v>0</v>
      </c>
    </row>
    <row r="14" ht="20.1" customHeight="1" spans="1:3">
      <c r="A14" s="288">
        <v>2010107</v>
      </c>
      <c r="B14" s="290" t="s">
        <v>118</v>
      </c>
      <c r="C14" s="288">
        <v>0</v>
      </c>
    </row>
    <row r="15" ht="20.1" customHeight="1" spans="1:3">
      <c r="A15" s="288">
        <v>2010108</v>
      </c>
      <c r="B15" s="290" t="s">
        <v>119</v>
      </c>
      <c r="C15" s="288">
        <v>50</v>
      </c>
    </row>
    <row r="16" ht="20.1" customHeight="1" spans="1:3">
      <c r="A16" s="288">
        <v>2010109</v>
      </c>
      <c r="B16" s="290" t="s">
        <v>120</v>
      </c>
      <c r="C16" s="288">
        <v>0</v>
      </c>
    </row>
    <row r="17" ht="20.1" customHeight="1" spans="1:3">
      <c r="A17" s="288">
        <v>2010150</v>
      </c>
      <c r="B17" s="290" t="s">
        <v>121</v>
      </c>
      <c r="C17" s="288">
        <v>0</v>
      </c>
    </row>
    <row r="18" ht="20.1" customHeight="1" spans="1:3">
      <c r="A18" s="288">
        <v>2010199</v>
      </c>
      <c r="B18" s="290" t="s">
        <v>122</v>
      </c>
      <c r="C18" s="288">
        <v>402</v>
      </c>
    </row>
    <row r="19" ht="20.1" customHeight="1" spans="1:3">
      <c r="A19" s="288">
        <v>20102</v>
      </c>
      <c r="B19" s="289" t="s">
        <v>123</v>
      </c>
      <c r="C19" s="288">
        <f>SUM(C20:C27)</f>
        <v>1183</v>
      </c>
    </row>
    <row r="20" ht="20.1" customHeight="1" spans="1:3">
      <c r="A20" s="288">
        <v>2010201</v>
      </c>
      <c r="B20" s="290" t="s">
        <v>112</v>
      </c>
      <c r="C20" s="288">
        <v>604</v>
      </c>
    </row>
    <row r="21" ht="20.1" customHeight="1" spans="1:3">
      <c r="A21" s="288">
        <v>2010202</v>
      </c>
      <c r="B21" s="290" t="s">
        <v>113</v>
      </c>
      <c r="C21" s="288">
        <v>0</v>
      </c>
    </row>
    <row r="22" ht="20.1" customHeight="1" spans="1:3">
      <c r="A22" s="288">
        <v>2010203</v>
      </c>
      <c r="B22" s="290" t="s">
        <v>114</v>
      </c>
      <c r="C22" s="288">
        <v>0</v>
      </c>
    </row>
    <row r="23" ht="20.1" customHeight="1" spans="1:3">
      <c r="A23" s="288">
        <v>2010204</v>
      </c>
      <c r="B23" s="290" t="s">
        <v>124</v>
      </c>
      <c r="C23" s="288">
        <v>130</v>
      </c>
    </row>
    <row r="24" ht="20.1" customHeight="1" spans="1:3">
      <c r="A24" s="288">
        <v>2010205</v>
      </c>
      <c r="B24" s="290" t="s">
        <v>125</v>
      </c>
      <c r="C24" s="288">
        <v>0</v>
      </c>
    </row>
    <row r="25" ht="20.1" customHeight="1" spans="1:3">
      <c r="A25" s="288">
        <v>2010206</v>
      </c>
      <c r="B25" s="290" t="s">
        <v>126</v>
      </c>
      <c r="C25" s="288">
        <v>50</v>
      </c>
    </row>
    <row r="26" ht="20.1" customHeight="1" spans="1:3">
      <c r="A26" s="288">
        <v>2010250</v>
      </c>
      <c r="B26" s="290" t="s">
        <v>121</v>
      </c>
      <c r="C26" s="288">
        <v>0</v>
      </c>
    </row>
    <row r="27" ht="20.1" customHeight="1" spans="1:3">
      <c r="A27" s="288">
        <v>2010299</v>
      </c>
      <c r="B27" s="290" t="s">
        <v>127</v>
      </c>
      <c r="C27" s="288">
        <v>399</v>
      </c>
    </row>
    <row r="28" ht="20.1" customHeight="1" spans="1:3">
      <c r="A28" s="288">
        <v>20103</v>
      </c>
      <c r="B28" s="289" t="s">
        <v>128</v>
      </c>
      <c r="C28" s="288">
        <f>SUM(C29:C37)</f>
        <v>27412</v>
      </c>
    </row>
    <row r="29" ht="20.1" customHeight="1" spans="1:3">
      <c r="A29" s="288">
        <v>2010301</v>
      </c>
      <c r="B29" s="290" t="s">
        <v>112</v>
      </c>
      <c r="C29" s="288">
        <v>19100</v>
      </c>
    </row>
    <row r="30" ht="20.1" customHeight="1" spans="1:3">
      <c r="A30" s="288">
        <v>2010302</v>
      </c>
      <c r="B30" s="290" t="s">
        <v>113</v>
      </c>
      <c r="C30" s="288">
        <v>759</v>
      </c>
    </row>
    <row r="31" ht="20.1" customHeight="1" spans="1:3">
      <c r="A31" s="288">
        <v>2010303</v>
      </c>
      <c r="B31" s="290" t="s">
        <v>114</v>
      </c>
      <c r="C31" s="288">
        <v>87</v>
      </c>
    </row>
    <row r="32" ht="20.1" customHeight="1" spans="1:3">
      <c r="A32" s="288">
        <v>2010304</v>
      </c>
      <c r="B32" s="290" t="s">
        <v>129</v>
      </c>
      <c r="C32" s="288">
        <v>1278</v>
      </c>
    </row>
    <row r="33" ht="20.1" customHeight="1" spans="1:3">
      <c r="A33" s="288">
        <v>2010305</v>
      </c>
      <c r="B33" s="290" t="s">
        <v>130</v>
      </c>
      <c r="C33" s="288">
        <v>346</v>
      </c>
    </row>
    <row r="34" ht="20.1" customHeight="1" spans="1:3">
      <c r="A34" s="288">
        <v>2010306</v>
      </c>
      <c r="B34" s="290" t="s">
        <v>131</v>
      </c>
      <c r="C34" s="288">
        <v>649</v>
      </c>
    </row>
    <row r="35" ht="20.1" customHeight="1" spans="1:3">
      <c r="A35" s="288">
        <v>2010309</v>
      </c>
      <c r="B35" s="290" t="s">
        <v>132</v>
      </c>
      <c r="C35" s="288"/>
    </row>
    <row r="36" ht="20.1" customHeight="1" spans="1:3">
      <c r="A36" s="288">
        <v>2010350</v>
      </c>
      <c r="B36" s="290" t="s">
        <v>121</v>
      </c>
      <c r="C36" s="288"/>
    </row>
    <row r="37" ht="20.1" customHeight="1" spans="1:3">
      <c r="A37" s="288">
        <v>2010399</v>
      </c>
      <c r="B37" s="290" t="s">
        <v>133</v>
      </c>
      <c r="C37" s="288">
        <v>5193</v>
      </c>
    </row>
    <row r="38" ht="20.1" customHeight="1" spans="1:3">
      <c r="A38" s="288">
        <v>20104</v>
      </c>
      <c r="B38" s="289" t="s">
        <v>134</v>
      </c>
      <c r="C38" s="288">
        <f>SUM(C39:C48)</f>
        <v>1113</v>
      </c>
    </row>
    <row r="39" ht="20.1" customHeight="1" spans="1:3">
      <c r="A39" s="288">
        <v>2010401</v>
      </c>
      <c r="B39" s="290" t="s">
        <v>112</v>
      </c>
      <c r="C39" s="288">
        <v>867</v>
      </c>
    </row>
    <row r="40" ht="20.1" customHeight="1" spans="1:3">
      <c r="A40" s="288">
        <v>2010402</v>
      </c>
      <c r="B40" s="290" t="s">
        <v>113</v>
      </c>
      <c r="C40" s="288"/>
    </row>
    <row r="41" ht="20.1" customHeight="1" spans="1:3">
      <c r="A41" s="288">
        <v>2010403</v>
      </c>
      <c r="B41" s="290" t="s">
        <v>114</v>
      </c>
      <c r="C41" s="288"/>
    </row>
    <row r="42" ht="20.1" customHeight="1" spans="1:3">
      <c r="A42" s="288">
        <v>2010404</v>
      </c>
      <c r="B42" s="290" t="s">
        <v>135</v>
      </c>
      <c r="C42" s="288"/>
    </row>
    <row r="43" ht="20.1" customHeight="1" spans="1:3">
      <c r="A43" s="288">
        <v>2010405</v>
      </c>
      <c r="B43" s="290" t="s">
        <v>136</v>
      </c>
      <c r="C43" s="288"/>
    </row>
    <row r="44" ht="20.1" customHeight="1" spans="1:3">
      <c r="A44" s="288">
        <v>2010406</v>
      </c>
      <c r="B44" s="290" t="s">
        <v>137</v>
      </c>
      <c r="C44" s="288"/>
    </row>
    <row r="45" ht="20.1" customHeight="1" spans="1:3">
      <c r="A45" s="288">
        <v>2010407</v>
      </c>
      <c r="B45" s="290" t="s">
        <v>138</v>
      </c>
      <c r="C45" s="288"/>
    </row>
    <row r="46" ht="20.1" customHeight="1" spans="1:3">
      <c r="A46" s="288">
        <v>2010408</v>
      </c>
      <c r="B46" s="290" t="s">
        <v>139</v>
      </c>
      <c r="C46" s="288"/>
    </row>
    <row r="47" ht="20.1" customHeight="1" spans="1:3">
      <c r="A47" s="288">
        <v>2010450</v>
      </c>
      <c r="B47" s="290" t="s">
        <v>121</v>
      </c>
      <c r="C47" s="288"/>
    </row>
    <row r="48" ht="20.1" customHeight="1" spans="1:3">
      <c r="A48" s="288">
        <v>2010499</v>
      </c>
      <c r="B48" s="290" t="s">
        <v>140</v>
      </c>
      <c r="C48" s="288">
        <v>246</v>
      </c>
    </row>
    <row r="49" ht="20.1" customHeight="1" spans="1:3">
      <c r="A49" s="288">
        <v>20105</v>
      </c>
      <c r="B49" s="289" t="s">
        <v>141</v>
      </c>
      <c r="C49" s="288">
        <f>SUM(C50:C59)</f>
        <v>1022</v>
      </c>
    </row>
    <row r="50" ht="20.1" customHeight="1" spans="1:3">
      <c r="A50" s="288">
        <v>2010501</v>
      </c>
      <c r="B50" s="290" t="s">
        <v>112</v>
      </c>
      <c r="C50" s="288">
        <v>249</v>
      </c>
    </row>
    <row r="51" ht="20.1" customHeight="1" spans="1:3">
      <c r="A51" s="288">
        <v>2010502</v>
      </c>
      <c r="B51" s="290" t="s">
        <v>113</v>
      </c>
      <c r="C51" s="288"/>
    </row>
    <row r="52" ht="20.1" customHeight="1" spans="1:3">
      <c r="A52" s="288">
        <v>2010503</v>
      </c>
      <c r="B52" s="290" t="s">
        <v>114</v>
      </c>
      <c r="C52" s="288"/>
    </row>
    <row r="53" ht="20.1" customHeight="1" spans="1:3">
      <c r="A53" s="288">
        <v>2010504</v>
      </c>
      <c r="B53" s="290" t="s">
        <v>142</v>
      </c>
      <c r="C53" s="288"/>
    </row>
    <row r="54" ht="20.1" customHeight="1" spans="1:3">
      <c r="A54" s="288">
        <v>2010505</v>
      </c>
      <c r="B54" s="290" t="s">
        <v>143</v>
      </c>
      <c r="C54" s="288">
        <v>270</v>
      </c>
    </row>
    <row r="55" ht="20.1" customHeight="1" spans="1:3">
      <c r="A55" s="288">
        <v>2010506</v>
      </c>
      <c r="B55" s="290" t="s">
        <v>144</v>
      </c>
      <c r="C55" s="288">
        <v>29</v>
      </c>
    </row>
    <row r="56" ht="20.1" customHeight="1" spans="1:3">
      <c r="A56" s="288">
        <v>2010507</v>
      </c>
      <c r="B56" s="290" t="s">
        <v>145</v>
      </c>
      <c r="C56" s="288">
        <v>207</v>
      </c>
    </row>
    <row r="57" ht="20.1" customHeight="1" spans="1:3">
      <c r="A57" s="288">
        <v>2010508</v>
      </c>
      <c r="B57" s="290" t="s">
        <v>146</v>
      </c>
      <c r="C57" s="288"/>
    </row>
    <row r="58" ht="20.1" customHeight="1" spans="1:3">
      <c r="A58" s="288">
        <v>2010550</v>
      </c>
      <c r="B58" s="290" t="s">
        <v>121</v>
      </c>
      <c r="C58" s="288"/>
    </row>
    <row r="59" ht="20.1" customHeight="1" spans="1:3">
      <c r="A59" s="288">
        <v>2010599</v>
      </c>
      <c r="B59" s="290" t="s">
        <v>147</v>
      </c>
      <c r="C59" s="288">
        <v>267</v>
      </c>
    </row>
    <row r="60" ht="20.1" customHeight="1" spans="1:3">
      <c r="A60" s="288">
        <v>20106</v>
      </c>
      <c r="B60" s="289" t="s">
        <v>148</v>
      </c>
      <c r="C60" s="288">
        <f>SUM(C61:C70)</f>
        <v>1981</v>
      </c>
    </row>
    <row r="61" ht="20.1" customHeight="1" spans="1:3">
      <c r="A61" s="288">
        <v>2010601</v>
      </c>
      <c r="B61" s="290" t="s">
        <v>112</v>
      </c>
      <c r="C61" s="288">
        <v>1468</v>
      </c>
    </row>
    <row r="62" ht="20.1" customHeight="1" spans="1:3">
      <c r="A62" s="288">
        <v>2010602</v>
      </c>
      <c r="B62" s="290" t="s">
        <v>113</v>
      </c>
      <c r="C62" s="288">
        <v>142</v>
      </c>
    </row>
    <row r="63" ht="20.1" customHeight="1" spans="1:3">
      <c r="A63" s="288">
        <v>2010603</v>
      </c>
      <c r="B63" s="290" t="s">
        <v>114</v>
      </c>
      <c r="C63" s="288"/>
    </row>
    <row r="64" ht="20.1" customHeight="1" spans="1:3">
      <c r="A64" s="288">
        <v>2010604</v>
      </c>
      <c r="B64" s="290" t="s">
        <v>149</v>
      </c>
      <c r="C64" s="288"/>
    </row>
    <row r="65" ht="20.1" customHeight="1" spans="1:3">
      <c r="A65" s="288">
        <v>2010605</v>
      </c>
      <c r="B65" s="290" t="s">
        <v>150</v>
      </c>
      <c r="C65" s="288"/>
    </row>
    <row r="66" ht="20.1" customHeight="1" spans="1:3">
      <c r="A66" s="288">
        <v>2010606</v>
      </c>
      <c r="B66" s="290" t="s">
        <v>151</v>
      </c>
      <c r="C66" s="288"/>
    </row>
    <row r="67" ht="20.1" customHeight="1" spans="1:3">
      <c r="A67" s="288">
        <v>2010607</v>
      </c>
      <c r="B67" s="290" t="s">
        <v>152</v>
      </c>
      <c r="C67" s="288"/>
    </row>
    <row r="68" ht="20.1" customHeight="1" spans="1:3">
      <c r="A68" s="288">
        <v>2010608</v>
      </c>
      <c r="B68" s="290" t="s">
        <v>153</v>
      </c>
      <c r="C68" s="288"/>
    </row>
    <row r="69" ht="20.1" customHeight="1" spans="1:3">
      <c r="A69" s="288">
        <v>2010650</v>
      </c>
      <c r="B69" s="290" t="s">
        <v>121</v>
      </c>
      <c r="C69" s="288"/>
    </row>
    <row r="70" ht="20.1" customHeight="1" spans="1:3">
      <c r="A70" s="288">
        <v>2010699</v>
      </c>
      <c r="B70" s="290" t="s">
        <v>154</v>
      </c>
      <c r="C70" s="288">
        <v>371</v>
      </c>
    </row>
    <row r="71" ht="20.1" customHeight="1" spans="1:3">
      <c r="A71" s="288">
        <v>20107</v>
      </c>
      <c r="B71" s="289" t="s">
        <v>155</v>
      </c>
      <c r="C71" s="288">
        <f>SUM(C72:C78)</f>
        <v>2670</v>
      </c>
    </row>
    <row r="72" ht="20.1" customHeight="1" spans="1:3">
      <c r="A72" s="288">
        <v>2010701</v>
      </c>
      <c r="B72" s="290" t="s">
        <v>112</v>
      </c>
      <c r="C72" s="288">
        <v>0</v>
      </c>
    </row>
    <row r="73" ht="20.1" customHeight="1" spans="1:3">
      <c r="A73" s="288">
        <v>2010702</v>
      </c>
      <c r="B73" s="290" t="s">
        <v>113</v>
      </c>
      <c r="C73" s="288">
        <v>0</v>
      </c>
    </row>
    <row r="74" ht="20.1" customHeight="1" spans="1:3">
      <c r="A74" s="288">
        <v>2010703</v>
      </c>
      <c r="B74" s="290" t="s">
        <v>114</v>
      </c>
      <c r="C74" s="288">
        <v>0</v>
      </c>
    </row>
    <row r="75" ht="20.1" customHeight="1" spans="1:3">
      <c r="A75" s="288">
        <v>2010709</v>
      </c>
      <c r="B75" s="290" t="s">
        <v>152</v>
      </c>
      <c r="C75" s="288">
        <v>0</v>
      </c>
    </row>
    <row r="76" ht="20.1" customHeight="1" spans="1:3">
      <c r="A76" s="288">
        <v>2010710</v>
      </c>
      <c r="B76" s="290" t="s">
        <v>156</v>
      </c>
      <c r="C76" s="288">
        <v>2670</v>
      </c>
    </row>
    <row r="77" ht="20.1" customHeight="1" spans="1:3">
      <c r="A77" s="288">
        <v>2010750</v>
      </c>
      <c r="B77" s="290" t="s">
        <v>121</v>
      </c>
      <c r="C77" s="288">
        <v>0</v>
      </c>
    </row>
    <row r="78" ht="20.1" customHeight="1" spans="1:3">
      <c r="A78" s="288">
        <v>2010799</v>
      </c>
      <c r="B78" s="290" t="s">
        <v>157</v>
      </c>
      <c r="C78" s="288">
        <v>0</v>
      </c>
    </row>
    <row r="79" ht="20.1" customHeight="1" spans="1:3">
      <c r="A79" s="288">
        <v>20108</v>
      </c>
      <c r="B79" s="289" t="s">
        <v>158</v>
      </c>
      <c r="C79" s="288">
        <f>SUM(C80:C87)</f>
        <v>601</v>
      </c>
    </row>
    <row r="80" ht="20.1" customHeight="1" spans="1:3">
      <c r="A80" s="288">
        <v>2010801</v>
      </c>
      <c r="B80" s="290" t="s">
        <v>112</v>
      </c>
      <c r="C80" s="288">
        <v>401</v>
      </c>
    </row>
    <row r="81" ht="20.1" customHeight="1" spans="1:3">
      <c r="A81" s="288">
        <v>2010802</v>
      </c>
      <c r="B81" s="290" t="s">
        <v>113</v>
      </c>
      <c r="C81" s="288"/>
    </row>
    <row r="82" ht="20.1" customHeight="1" spans="1:3">
      <c r="A82" s="288">
        <v>2010803</v>
      </c>
      <c r="B82" s="290" t="s">
        <v>114</v>
      </c>
      <c r="C82" s="288"/>
    </row>
    <row r="83" ht="20.1" customHeight="1" spans="1:3">
      <c r="A83" s="288">
        <v>2010804</v>
      </c>
      <c r="B83" s="290" t="s">
        <v>159</v>
      </c>
      <c r="C83" s="288">
        <v>200</v>
      </c>
    </row>
    <row r="84" ht="20.1" customHeight="1" spans="1:3">
      <c r="A84" s="288">
        <v>2010805</v>
      </c>
      <c r="B84" s="290" t="s">
        <v>160</v>
      </c>
      <c r="C84" s="288"/>
    </row>
    <row r="85" ht="20.1" customHeight="1" spans="1:3">
      <c r="A85" s="288">
        <v>2010806</v>
      </c>
      <c r="B85" s="290" t="s">
        <v>152</v>
      </c>
      <c r="C85" s="288"/>
    </row>
    <row r="86" ht="20.1" customHeight="1" spans="1:3">
      <c r="A86" s="288">
        <v>2010850</v>
      </c>
      <c r="B86" s="290" t="s">
        <v>121</v>
      </c>
      <c r="C86" s="288"/>
    </row>
    <row r="87" ht="20.1" customHeight="1" spans="1:3">
      <c r="A87" s="288">
        <v>2010899</v>
      </c>
      <c r="B87" s="290" t="s">
        <v>161</v>
      </c>
      <c r="C87" s="288"/>
    </row>
    <row r="88" ht="20.1" customHeight="1" spans="1:3">
      <c r="A88" s="288">
        <v>20109</v>
      </c>
      <c r="B88" s="289" t="s">
        <v>162</v>
      </c>
      <c r="C88" s="288">
        <f>SUM(C89:C100)</f>
        <v>0</v>
      </c>
    </row>
    <row r="89" ht="20.1" customHeight="1" spans="1:3">
      <c r="A89" s="288">
        <v>2010901</v>
      </c>
      <c r="B89" s="290" t="s">
        <v>112</v>
      </c>
      <c r="C89" s="288">
        <v>0</v>
      </c>
    </row>
    <row r="90" ht="20.1" customHeight="1" spans="1:3">
      <c r="A90" s="288">
        <v>2010902</v>
      </c>
      <c r="B90" s="290" t="s">
        <v>113</v>
      </c>
      <c r="C90" s="288">
        <v>0</v>
      </c>
    </row>
    <row r="91" ht="20.1" customHeight="1" spans="1:3">
      <c r="A91" s="288">
        <v>2010903</v>
      </c>
      <c r="B91" s="290" t="s">
        <v>114</v>
      </c>
      <c r="C91" s="288">
        <v>0</v>
      </c>
    </row>
    <row r="92" ht="20.1" customHeight="1" spans="1:3">
      <c r="A92" s="288">
        <v>2010905</v>
      </c>
      <c r="B92" s="290" t="s">
        <v>163</v>
      </c>
      <c r="C92" s="288">
        <v>0</v>
      </c>
    </row>
    <row r="93" ht="20.1" customHeight="1" spans="1:3">
      <c r="A93" s="288">
        <v>2010907</v>
      </c>
      <c r="B93" s="290" t="s">
        <v>164</v>
      </c>
      <c r="C93" s="288">
        <v>0</v>
      </c>
    </row>
    <row r="94" ht="20.1" customHeight="1" spans="1:3">
      <c r="A94" s="288">
        <v>2010908</v>
      </c>
      <c r="B94" s="290" t="s">
        <v>152</v>
      </c>
      <c r="C94" s="288">
        <v>0</v>
      </c>
    </row>
    <row r="95" ht="20.1" customHeight="1" spans="1:3">
      <c r="A95" s="288">
        <v>2010909</v>
      </c>
      <c r="B95" s="290" t="s">
        <v>165</v>
      </c>
      <c r="C95" s="288">
        <v>0</v>
      </c>
    </row>
    <row r="96" ht="20.1" customHeight="1" spans="1:3">
      <c r="A96" s="288">
        <v>2010910</v>
      </c>
      <c r="B96" s="290" t="s">
        <v>166</v>
      </c>
      <c r="C96" s="288">
        <v>0</v>
      </c>
    </row>
    <row r="97" ht="20.1" customHeight="1" spans="1:3">
      <c r="A97" s="288">
        <v>2010911</v>
      </c>
      <c r="B97" s="290" t="s">
        <v>167</v>
      </c>
      <c r="C97" s="288">
        <v>0</v>
      </c>
    </row>
    <row r="98" ht="20.1" customHeight="1" spans="1:3">
      <c r="A98" s="288">
        <v>2010912</v>
      </c>
      <c r="B98" s="290" t="s">
        <v>168</v>
      </c>
      <c r="C98" s="288">
        <v>0</v>
      </c>
    </row>
    <row r="99" ht="20.1" customHeight="1" spans="1:3">
      <c r="A99" s="288">
        <v>2010950</v>
      </c>
      <c r="B99" s="290" t="s">
        <v>121</v>
      </c>
      <c r="C99" s="288">
        <v>0</v>
      </c>
    </row>
    <row r="100" ht="20.1" customHeight="1" spans="1:3">
      <c r="A100" s="288">
        <v>2010999</v>
      </c>
      <c r="B100" s="290" t="s">
        <v>169</v>
      </c>
      <c r="C100" s="288">
        <v>0</v>
      </c>
    </row>
    <row r="101" ht="20.1" customHeight="1" spans="1:3">
      <c r="A101" s="288">
        <v>20111</v>
      </c>
      <c r="B101" s="289" t="s">
        <v>170</v>
      </c>
      <c r="C101" s="288">
        <f>SUM(C102:C109)</f>
        <v>2482</v>
      </c>
    </row>
    <row r="102" ht="20.1" customHeight="1" spans="1:3">
      <c r="A102" s="288">
        <v>2011101</v>
      </c>
      <c r="B102" s="290" t="s">
        <v>112</v>
      </c>
      <c r="C102" s="288">
        <v>1131</v>
      </c>
    </row>
    <row r="103" ht="20.1" customHeight="1" spans="1:3">
      <c r="A103" s="288">
        <v>2011102</v>
      </c>
      <c r="B103" s="290" t="s">
        <v>113</v>
      </c>
      <c r="C103" s="288"/>
    </row>
    <row r="104" ht="20.1" customHeight="1" spans="1:3">
      <c r="A104" s="288">
        <v>2011103</v>
      </c>
      <c r="B104" s="290" t="s">
        <v>114</v>
      </c>
      <c r="C104" s="288"/>
    </row>
    <row r="105" ht="20.1" customHeight="1" spans="1:3">
      <c r="A105" s="288">
        <v>2011104</v>
      </c>
      <c r="B105" s="290" t="s">
        <v>171</v>
      </c>
      <c r="C105" s="288">
        <v>297</v>
      </c>
    </row>
    <row r="106" ht="20.1" customHeight="1" spans="1:3">
      <c r="A106" s="288">
        <v>2011105</v>
      </c>
      <c r="B106" s="290" t="s">
        <v>172</v>
      </c>
      <c r="C106" s="288"/>
    </row>
    <row r="107" ht="20.1" customHeight="1" spans="1:3">
      <c r="A107" s="288">
        <v>2011106</v>
      </c>
      <c r="B107" s="290" t="s">
        <v>173</v>
      </c>
      <c r="C107" s="288">
        <v>427</v>
      </c>
    </row>
    <row r="108" ht="20.1" customHeight="1" spans="1:3">
      <c r="A108" s="288">
        <v>2011150</v>
      </c>
      <c r="B108" s="290" t="s">
        <v>121</v>
      </c>
      <c r="C108" s="288"/>
    </row>
    <row r="109" ht="20.1" customHeight="1" spans="1:3">
      <c r="A109" s="288">
        <v>2011199</v>
      </c>
      <c r="B109" s="290" t="s">
        <v>174</v>
      </c>
      <c r="C109" s="288">
        <v>627</v>
      </c>
    </row>
    <row r="110" ht="20.1" customHeight="1" spans="1:3">
      <c r="A110" s="288">
        <v>20113</v>
      </c>
      <c r="B110" s="289" t="s">
        <v>175</v>
      </c>
      <c r="C110" s="288">
        <f>SUM(C111:C120)</f>
        <v>562</v>
      </c>
    </row>
    <row r="111" ht="20.1" customHeight="1" spans="1:3">
      <c r="A111" s="288">
        <v>2011301</v>
      </c>
      <c r="B111" s="290" t="s">
        <v>112</v>
      </c>
      <c r="C111" s="288">
        <v>28</v>
      </c>
    </row>
    <row r="112" ht="20.1" customHeight="1" spans="1:3">
      <c r="A112" s="288">
        <v>2011302</v>
      </c>
      <c r="B112" s="290" t="s">
        <v>113</v>
      </c>
      <c r="C112" s="288"/>
    </row>
    <row r="113" ht="20.1" customHeight="1" spans="1:3">
      <c r="A113" s="288">
        <v>2011303</v>
      </c>
      <c r="B113" s="290" t="s">
        <v>114</v>
      </c>
      <c r="C113" s="288"/>
    </row>
    <row r="114" ht="20.1" customHeight="1" spans="1:3">
      <c r="A114" s="288">
        <v>2011304</v>
      </c>
      <c r="B114" s="290" t="s">
        <v>176</v>
      </c>
      <c r="C114" s="288"/>
    </row>
    <row r="115" ht="20.1" customHeight="1" spans="1:3">
      <c r="A115" s="288">
        <v>2011305</v>
      </c>
      <c r="B115" s="290" t="s">
        <v>177</v>
      </c>
      <c r="C115" s="288"/>
    </row>
    <row r="116" ht="20.1" customHeight="1" spans="1:3">
      <c r="A116" s="288">
        <v>2011306</v>
      </c>
      <c r="B116" s="290" t="s">
        <v>178</v>
      </c>
      <c r="C116" s="288"/>
    </row>
    <row r="117" ht="20.1" customHeight="1" spans="1:3">
      <c r="A117" s="288">
        <v>2011307</v>
      </c>
      <c r="B117" s="290" t="s">
        <v>179</v>
      </c>
      <c r="C117" s="288"/>
    </row>
    <row r="118" ht="20.1" customHeight="1" spans="1:3">
      <c r="A118" s="288">
        <v>2011308</v>
      </c>
      <c r="B118" s="290" t="s">
        <v>180</v>
      </c>
      <c r="C118" s="288">
        <v>230</v>
      </c>
    </row>
    <row r="119" ht="20.1" customHeight="1" spans="1:3">
      <c r="A119" s="288">
        <v>2011350</v>
      </c>
      <c r="B119" s="290" t="s">
        <v>121</v>
      </c>
      <c r="C119" s="288"/>
    </row>
    <row r="120" ht="20.1" customHeight="1" spans="1:3">
      <c r="A120" s="288">
        <v>2011399</v>
      </c>
      <c r="B120" s="290" t="s">
        <v>181</v>
      </c>
      <c r="C120" s="288">
        <v>304</v>
      </c>
    </row>
    <row r="121" ht="20.1" customHeight="1" spans="1:3">
      <c r="A121" s="288">
        <v>20114</v>
      </c>
      <c r="B121" s="289" t="s">
        <v>182</v>
      </c>
      <c r="C121" s="288">
        <f>SUM(C122:C132)</f>
        <v>0</v>
      </c>
    </row>
    <row r="122" ht="20.1" customHeight="1" spans="1:3">
      <c r="A122" s="288">
        <v>2011401</v>
      </c>
      <c r="B122" s="290" t="s">
        <v>112</v>
      </c>
      <c r="C122" s="288">
        <v>0</v>
      </c>
    </row>
    <row r="123" ht="20.1" customHeight="1" spans="1:3">
      <c r="A123" s="288">
        <v>2011402</v>
      </c>
      <c r="B123" s="290" t="s">
        <v>113</v>
      </c>
      <c r="C123" s="288">
        <v>0</v>
      </c>
    </row>
    <row r="124" ht="20.1" customHeight="1" spans="1:3">
      <c r="A124" s="288">
        <v>2011403</v>
      </c>
      <c r="B124" s="290" t="s">
        <v>114</v>
      </c>
      <c r="C124" s="288">
        <v>0</v>
      </c>
    </row>
    <row r="125" ht="20.1" customHeight="1" spans="1:3">
      <c r="A125" s="288">
        <v>2011404</v>
      </c>
      <c r="B125" s="290" t="s">
        <v>183</v>
      </c>
      <c r="C125" s="288">
        <v>0</v>
      </c>
    </row>
    <row r="126" ht="20.1" customHeight="1" spans="1:3">
      <c r="A126" s="288">
        <v>2011405</v>
      </c>
      <c r="B126" s="290" t="s">
        <v>184</v>
      </c>
      <c r="C126" s="288">
        <v>0</v>
      </c>
    </row>
    <row r="127" ht="20.1" customHeight="1" spans="1:3">
      <c r="A127" s="288">
        <v>2011408</v>
      </c>
      <c r="B127" s="290" t="s">
        <v>185</v>
      </c>
      <c r="C127" s="288">
        <v>0</v>
      </c>
    </row>
    <row r="128" ht="20.1" customHeight="1" spans="1:3">
      <c r="A128" s="288">
        <v>2011409</v>
      </c>
      <c r="B128" s="290" t="s">
        <v>186</v>
      </c>
      <c r="C128" s="288">
        <v>0</v>
      </c>
    </row>
    <row r="129" ht="20.1" customHeight="1" spans="1:3">
      <c r="A129" s="288">
        <v>2011410</v>
      </c>
      <c r="B129" s="290" t="s">
        <v>187</v>
      </c>
      <c r="C129" s="288">
        <v>0</v>
      </c>
    </row>
    <row r="130" ht="20.1" customHeight="1" spans="1:3">
      <c r="A130" s="288">
        <v>2011411</v>
      </c>
      <c r="B130" s="290" t="s">
        <v>188</v>
      </c>
      <c r="C130" s="288">
        <v>0</v>
      </c>
    </row>
    <row r="131" ht="20.1" customHeight="1" spans="1:3">
      <c r="A131" s="288">
        <v>2011450</v>
      </c>
      <c r="B131" s="290" t="s">
        <v>121</v>
      </c>
      <c r="C131" s="288">
        <v>0</v>
      </c>
    </row>
    <row r="132" ht="20.1" customHeight="1" spans="1:3">
      <c r="A132" s="288">
        <v>2011499</v>
      </c>
      <c r="B132" s="290" t="s">
        <v>189</v>
      </c>
      <c r="C132" s="288">
        <v>0</v>
      </c>
    </row>
    <row r="133" ht="20.1" customHeight="1" spans="1:3">
      <c r="A133" s="288">
        <v>20123</v>
      </c>
      <c r="B133" s="289" t="s">
        <v>190</v>
      </c>
      <c r="C133" s="288">
        <f>SUM(C134:C139)</f>
        <v>0</v>
      </c>
    </row>
    <row r="134" ht="20.1" customHeight="1" spans="1:3">
      <c r="A134" s="288">
        <v>2012301</v>
      </c>
      <c r="B134" s="290" t="s">
        <v>112</v>
      </c>
      <c r="C134" s="288">
        <v>0</v>
      </c>
    </row>
    <row r="135" ht="20.1" customHeight="1" spans="1:3">
      <c r="A135" s="288">
        <v>2012302</v>
      </c>
      <c r="B135" s="290" t="s">
        <v>113</v>
      </c>
      <c r="C135" s="288">
        <v>0</v>
      </c>
    </row>
    <row r="136" ht="20.1" customHeight="1" spans="1:3">
      <c r="A136" s="288">
        <v>2012303</v>
      </c>
      <c r="B136" s="290" t="s">
        <v>114</v>
      </c>
      <c r="C136" s="288">
        <v>0</v>
      </c>
    </row>
    <row r="137" ht="20.1" customHeight="1" spans="1:3">
      <c r="A137" s="288">
        <v>2012304</v>
      </c>
      <c r="B137" s="290" t="s">
        <v>191</v>
      </c>
      <c r="C137" s="288">
        <v>0</v>
      </c>
    </row>
    <row r="138" ht="20.1" customHeight="1" spans="1:3">
      <c r="A138" s="288">
        <v>2012350</v>
      </c>
      <c r="B138" s="290" t="s">
        <v>121</v>
      </c>
      <c r="C138" s="288">
        <v>0</v>
      </c>
    </row>
    <row r="139" ht="20.1" customHeight="1" spans="1:3">
      <c r="A139" s="288">
        <v>2012399</v>
      </c>
      <c r="B139" s="290" t="s">
        <v>192</v>
      </c>
      <c r="C139" s="288">
        <v>0</v>
      </c>
    </row>
    <row r="140" ht="20.1" customHeight="1" spans="1:3">
      <c r="A140" s="288">
        <v>20125</v>
      </c>
      <c r="B140" s="289" t="s">
        <v>193</v>
      </c>
      <c r="C140" s="288">
        <f>SUM(C141:C147)</f>
        <v>0</v>
      </c>
    </row>
    <row r="141" ht="20.1" customHeight="1" spans="1:3">
      <c r="A141" s="288">
        <v>2012501</v>
      </c>
      <c r="B141" s="290" t="s">
        <v>112</v>
      </c>
      <c r="C141" s="288">
        <v>0</v>
      </c>
    </row>
    <row r="142" ht="20.1" customHeight="1" spans="1:3">
      <c r="A142" s="288">
        <v>2012502</v>
      </c>
      <c r="B142" s="290" t="s">
        <v>113</v>
      </c>
      <c r="C142" s="288">
        <v>0</v>
      </c>
    </row>
    <row r="143" ht="20.1" customHeight="1" spans="1:3">
      <c r="A143" s="288">
        <v>2012503</v>
      </c>
      <c r="B143" s="290" t="s">
        <v>114</v>
      </c>
      <c r="C143" s="288">
        <v>0</v>
      </c>
    </row>
    <row r="144" ht="20.1" customHeight="1" spans="1:3">
      <c r="A144" s="288">
        <v>2012504</v>
      </c>
      <c r="B144" s="290" t="s">
        <v>194</v>
      </c>
      <c r="C144" s="288">
        <v>0</v>
      </c>
    </row>
    <row r="145" ht="20.1" customHeight="1" spans="1:3">
      <c r="A145" s="288">
        <v>2012505</v>
      </c>
      <c r="B145" s="290" t="s">
        <v>195</v>
      </c>
      <c r="C145" s="288">
        <v>0</v>
      </c>
    </row>
    <row r="146" ht="20.1" customHeight="1" spans="1:3">
      <c r="A146" s="288">
        <v>2012550</v>
      </c>
      <c r="B146" s="290" t="s">
        <v>121</v>
      </c>
      <c r="C146" s="288">
        <v>0</v>
      </c>
    </row>
    <row r="147" ht="20.1" customHeight="1" spans="1:3">
      <c r="A147" s="288">
        <v>2012599</v>
      </c>
      <c r="B147" s="290" t="s">
        <v>196</v>
      </c>
      <c r="C147" s="288">
        <v>0</v>
      </c>
    </row>
    <row r="148" ht="20.1" customHeight="1" spans="1:3">
      <c r="A148" s="288">
        <v>20126</v>
      </c>
      <c r="B148" s="289" t="s">
        <v>197</v>
      </c>
      <c r="C148" s="288">
        <f>SUM(C149:C153)</f>
        <v>0</v>
      </c>
    </row>
    <row r="149" ht="20.1" customHeight="1" spans="1:3">
      <c r="A149" s="288">
        <v>2012601</v>
      </c>
      <c r="B149" s="290" t="s">
        <v>112</v>
      </c>
      <c r="C149" s="288">
        <v>0</v>
      </c>
    </row>
    <row r="150" ht="20.1" customHeight="1" spans="1:3">
      <c r="A150" s="288">
        <v>2012602</v>
      </c>
      <c r="B150" s="290" t="s">
        <v>113</v>
      </c>
      <c r="C150" s="288">
        <v>0</v>
      </c>
    </row>
    <row r="151" ht="20.1" customHeight="1" spans="1:3">
      <c r="A151" s="288">
        <v>2012603</v>
      </c>
      <c r="B151" s="290" t="s">
        <v>114</v>
      </c>
      <c r="C151" s="288">
        <v>0</v>
      </c>
    </row>
    <row r="152" ht="20.1" customHeight="1" spans="1:3">
      <c r="A152" s="288">
        <v>2012604</v>
      </c>
      <c r="B152" s="290" t="s">
        <v>198</v>
      </c>
      <c r="C152" s="288">
        <v>0</v>
      </c>
    </row>
    <row r="153" ht="20.1" customHeight="1" spans="1:3">
      <c r="A153" s="288">
        <v>2012699</v>
      </c>
      <c r="B153" s="290" t="s">
        <v>199</v>
      </c>
      <c r="C153" s="288">
        <v>0</v>
      </c>
    </row>
    <row r="154" ht="20.1" customHeight="1" spans="1:3">
      <c r="A154" s="288">
        <v>20128</v>
      </c>
      <c r="B154" s="289" t="s">
        <v>200</v>
      </c>
      <c r="C154" s="288">
        <f>SUM(C155:C160)</f>
        <v>128</v>
      </c>
    </row>
    <row r="155" ht="20.1" customHeight="1" spans="1:3">
      <c r="A155" s="288">
        <v>2012801</v>
      </c>
      <c r="B155" s="290" t="s">
        <v>112</v>
      </c>
      <c r="C155" s="288">
        <v>89</v>
      </c>
    </row>
    <row r="156" ht="20.1" customHeight="1" spans="1:3">
      <c r="A156" s="288">
        <v>2012802</v>
      </c>
      <c r="B156" s="290" t="s">
        <v>113</v>
      </c>
      <c r="C156" s="288"/>
    </row>
    <row r="157" ht="20.1" customHeight="1" spans="1:3">
      <c r="A157" s="288">
        <v>2012803</v>
      </c>
      <c r="B157" s="290" t="s">
        <v>114</v>
      </c>
      <c r="C157" s="288"/>
    </row>
    <row r="158" ht="20.1" customHeight="1" spans="1:3">
      <c r="A158" s="288">
        <v>2012804</v>
      </c>
      <c r="B158" s="290" t="s">
        <v>126</v>
      </c>
      <c r="C158" s="288"/>
    </row>
    <row r="159" ht="20.1" customHeight="1" spans="1:3">
      <c r="A159" s="288">
        <v>2012850</v>
      </c>
      <c r="B159" s="290" t="s">
        <v>121</v>
      </c>
      <c r="C159" s="288"/>
    </row>
    <row r="160" ht="20.1" customHeight="1" spans="1:3">
      <c r="A160" s="288">
        <v>2012899</v>
      </c>
      <c r="B160" s="290" t="s">
        <v>201</v>
      </c>
      <c r="C160" s="288">
        <v>39</v>
      </c>
    </row>
    <row r="161" ht="20.1" customHeight="1" spans="1:3">
      <c r="A161" s="288">
        <v>20129</v>
      </c>
      <c r="B161" s="289" t="s">
        <v>202</v>
      </c>
      <c r="C161" s="288">
        <f>SUM(C162:C167)</f>
        <v>612</v>
      </c>
    </row>
    <row r="162" ht="20.1" customHeight="1" spans="1:3">
      <c r="A162" s="288">
        <v>2012901</v>
      </c>
      <c r="B162" s="290" t="s">
        <v>112</v>
      </c>
      <c r="C162" s="288">
        <v>329</v>
      </c>
    </row>
    <row r="163" ht="20.1" customHeight="1" spans="1:3">
      <c r="A163" s="288">
        <v>2012902</v>
      </c>
      <c r="B163" s="290" t="s">
        <v>113</v>
      </c>
      <c r="C163" s="288">
        <v>11</v>
      </c>
    </row>
    <row r="164" ht="20.1" customHeight="1" spans="1:3">
      <c r="A164" s="288">
        <v>2012903</v>
      </c>
      <c r="B164" s="290" t="s">
        <v>114</v>
      </c>
      <c r="C164" s="288"/>
    </row>
    <row r="165" ht="20.1" customHeight="1" spans="1:3">
      <c r="A165" s="288">
        <v>2012906</v>
      </c>
      <c r="B165" s="290" t="s">
        <v>203</v>
      </c>
      <c r="C165" s="288">
        <v>175</v>
      </c>
    </row>
    <row r="166" ht="20.1" customHeight="1" spans="1:3">
      <c r="A166" s="288">
        <v>2012950</v>
      </c>
      <c r="B166" s="290" t="s">
        <v>121</v>
      </c>
      <c r="C166" s="288"/>
    </row>
    <row r="167" ht="20.1" customHeight="1" spans="1:3">
      <c r="A167" s="288">
        <v>2012999</v>
      </c>
      <c r="B167" s="290" t="s">
        <v>204</v>
      </c>
      <c r="C167" s="288">
        <v>97</v>
      </c>
    </row>
    <row r="168" ht="20.1" customHeight="1" spans="1:3">
      <c r="A168" s="288">
        <v>20131</v>
      </c>
      <c r="B168" s="289" t="s">
        <v>205</v>
      </c>
      <c r="C168" s="288">
        <f>SUM(C169:C174)</f>
        <v>1979</v>
      </c>
    </row>
    <row r="169" ht="20.1" customHeight="1" spans="1:3">
      <c r="A169" s="288">
        <v>2013101</v>
      </c>
      <c r="B169" s="290" t="s">
        <v>112</v>
      </c>
      <c r="C169" s="288">
        <v>888</v>
      </c>
    </row>
    <row r="170" ht="20.1" customHeight="1" spans="1:3">
      <c r="A170" s="288">
        <v>2013102</v>
      </c>
      <c r="B170" s="290" t="s">
        <v>113</v>
      </c>
      <c r="C170" s="288"/>
    </row>
    <row r="171" ht="20.1" customHeight="1" spans="1:3">
      <c r="A171" s="288">
        <v>2013103</v>
      </c>
      <c r="B171" s="290" t="s">
        <v>114</v>
      </c>
      <c r="C171" s="288"/>
    </row>
    <row r="172" ht="20.1" customHeight="1" spans="1:3">
      <c r="A172" s="288">
        <v>2013105</v>
      </c>
      <c r="B172" s="290" t="s">
        <v>206</v>
      </c>
      <c r="C172" s="288"/>
    </row>
    <row r="173" ht="20.1" customHeight="1" spans="1:3">
      <c r="A173" s="288">
        <v>2013150</v>
      </c>
      <c r="B173" s="290" t="s">
        <v>121</v>
      </c>
      <c r="C173" s="288"/>
    </row>
    <row r="174" ht="20.1" customHeight="1" spans="1:3">
      <c r="A174" s="288">
        <v>2013199</v>
      </c>
      <c r="B174" s="290" t="s">
        <v>207</v>
      </c>
      <c r="C174" s="288">
        <v>1091</v>
      </c>
    </row>
    <row r="175" ht="20.1" customHeight="1" spans="1:3">
      <c r="A175" s="288">
        <v>20132</v>
      </c>
      <c r="B175" s="289" t="s">
        <v>208</v>
      </c>
      <c r="C175" s="288">
        <f>SUM(C176:C181)</f>
        <v>675</v>
      </c>
    </row>
    <row r="176" ht="20.1" customHeight="1" spans="1:3">
      <c r="A176" s="288">
        <v>2013201</v>
      </c>
      <c r="B176" s="290" t="s">
        <v>112</v>
      </c>
      <c r="C176" s="288">
        <v>471</v>
      </c>
    </row>
    <row r="177" ht="20.1" customHeight="1" spans="1:3">
      <c r="A177" s="288">
        <v>2013202</v>
      </c>
      <c r="B177" s="290" t="s">
        <v>113</v>
      </c>
      <c r="C177" s="288"/>
    </row>
    <row r="178" ht="20.1" customHeight="1" spans="1:3">
      <c r="A178" s="288">
        <v>2013203</v>
      </c>
      <c r="B178" s="290" t="s">
        <v>114</v>
      </c>
      <c r="C178" s="288"/>
    </row>
    <row r="179" ht="20.1" customHeight="1" spans="1:3">
      <c r="A179" s="288">
        <v>2013204</v>
      </c>
      <c r="B179" s="290" t="s">
        <v>209</v>
      </c>
      <c r="C179" s="288"/>
    </row>
    <row r="180" ht="20.1" customHeight="1" spans="1:3">
      <c r="A180" s="288">
        <v>2013250</v>
      </c>
      <c r="B180" s="290" t="s">
        <v>121</v>
      </c>
      <c r="C180" s="288"/>
    </row>
    <row r="181" ht="20.1" customHeight="1" spans="1:3">
      <c r="A181" s="288">
        <v>2013299</v>
      </c>
      <c r="B181" s="290" t="s">
        <v>210</v>
      </c>
      <c r="C181" s="288">
        <v>204</v>
      </c>
    </row>
    <row r="182" ht="20.1" customHeight="1" spans="1:3">
      <c r="A182" s="288">
        <v>20133</v>
      </c>
      <c r="B182" s="289" t="s">
        <v>211</v>
      </c>
      <c r="C182" s="288">
        <f>SUM(C183:C188)</f>
        <v>525</v>
      </c>
    </row>
    <row r="183" ht="20.1" customHeight="1" spans="1:3">
      <c r="A183" s="288">
        <v>2013301</v>
      </c>
      <c r="B183" s="290" t="s">
        <v>112</v>
      </c>
      <c r="C183" s="288">
        <v>321</v>
      </c>
    </row>
    <row r="184" ht="20.1" customHeight="1" spans="1:3">
      <c r="A184" s="288">
        <v>2013302</v>
      </c>
      <c r="B184" s="290" t="s">
        <v>113</v>
      </c>
      <c r="C184" s="288"/>
    </row>
    <row r="185" ht="20.1" customHeight="1" spans="1:3">
      <c r="A185" s="288">
        <v>2013303</v>
      </c>
      <c r="B185" s="290" t="s">
        <v>114</v>
      </c>
      <c r="C185" s="288"/>
    </row>
    <row r="186" ht="20.1" customHeight="1" spans="1:3">
      <c r="A186" s="288">
        <v>2013304</v>
      </c>
      <c r="B186" s="290" t="s">
        <v>212</v>
      </c>
      <c r="C186" s="288"/>
    </row>
    <row r="187" ht="20.1" customHeight="1" spans="1:3">
      <c r="A187" s="288">
        <v>2013350</v>
      </c>
      <c r="B187" s="290" t="s">
        <v>121</v>
      </c>
      <c r="C187" s="288"/>
    </row>
    <row r="188" ht="20.1" customHeight="1" spans="1:3">
      <c r="A188" s="288">
        <v>2013399</v>
      </c>
      <c r="B188" s="290" t="s">
        <v>213</v>
      </c>
      <c r="C188" s="288">
        <v>204</v>
      </c>
    </row>
    <row r="189" ht="20.1" customHeight="1" spans="1:3">
      <c r="A189" s="288">
        <v>20134</v>
      </c>
      <c r="B189" s="289" t="s">
        <v>214</v>
      </c>
      <c r="C189" s="288">
        <f>SUM(C190:C196)</f>
        <v>252</v>
      </c>
    </row>
    <row r="190" ht="20.1" customHeight="1" spans="1:3">
      <c r="A190" s="288">
        <v>2013401</v>
      </c>
      <c r="B190" s="290" t="s">
        <v>112</v>
      </c>
      <c r="C190" s="288">
        <v>117</v>
      </c>
    </row>
    <row r="191" ht="20.1" customHeight="1" spans="1:3">
      <c r="A191" s="288">
        <v>2013402</v>
      </c>
      <c r="B191" s="290" t="s">
        <v>113</v>
      </c>
      <c r="C191" s="288"/>
    </row>
    <row r="192" ht="20.1" customHeight="1" spans="1:3">
      <c r="A192" s="288">
        <v>2013403</v>
      </c>
      <c r="B192" s="290" t="s">
        <v>114</v>
      </c>
      <c r="C192" s="288"/>
    </row>
    <row r="193" ht="20.1" customHeight="1" spans="1:3">
      <c r="A193" s="288">
        <v>2013404</v>
      </c>
      <c r="B193" s="290" t="s">
        <v>215</v>
      </c>
      <c r="C193" s="288"/>
    </row>
    <row r="194" ht="20.1" customHeight="1" spans="1:3">
      <c r="A194" s="288">
        <v>2013405</v>
      </c>
      <c r="B194" s="290" t="s">
        <v>216</v>
      </c>
      <c r="C194" s="288"/>
    </row>
    <row r="195" ht="20.1" customHeight="1" spans="1:3">
      <c r="A195" s="288">
        <v>2013450</v>
      </c>
      <c r="B195" s="290" t="s">
        <v>121</v>
      </c>
      <c r="C195" s="288"/>
    </row>
    <row r="196" ht="20.1" customHeight="1" spans="1:3">
      <c r="A196" s="288">
        <v>2013499</v>
      </c>
      <c r="B196" s="290" t="s">
        <v>217</v>
      </c>
      <c r="C196" s="288">
        <v>135</v>
      </c>
    </row>
    <row r="197" ht="20.1" customHeight="1" spans="1:3">
      <c r="A197" s="288">
        <v>20135</v>
      </c>
      <c r="B197" s="289" t="s">
        <v>218</v>
      </c>
      <c r="C197" s="288">
        <f>SUM(C198:C202)</f>
        <v>0</v>
      </c>
    </row>
    <row r="198" ht="20.1" customHeight="1" spans="1:3">
      <c r="A198" s="288">
        <v>2013501</v>
      </c>
      <c r="B198" s="290" t="s">
        <v>112</v>
      </c>
      <c r="C198" s="288">
        <v>0</v>
      </c>
    </row>
    <row r="199" ht="20.1" customHeight="1" spans="1:3">
      <c r="A199" s="288">
        <v>2013502</v>
      </c>
      <c r="B199" s="290" t="s">
        <v>113</v>
      </c>
      <c r="C199" s="288">
        <v>0</v>
      </c>
    </row>
    <row r="200" ht="20.1" customHeight="1" spans="1:3">
      <c r="A200" s="288">
        <v>2013503</v>
      </c>
      <c r="B200" s="290" t="s">
        <v>114</v>
      </c>
      <c r="C200" s="288">
        <v>0</v>
      </c>
    </row>
    <row r="201" ht="20.1" customHeight="1" spans="1:3">
      <c r="A201" s="288">
        <v>2013550</v>
      </c>
      <c r="B201" s="290" t="s">
        <v>121</v>
      </c>
      <c r="C201" s="288">
        <v>0</v>
      </c>
    </row>
    <row r="202" ht="20.1" customHeight="1" spans="1:3">
      <c r="A202" s="288">
        <v>2013599</v>
      </c>
      <c r="B202" s="290" t="s">
        <v>219</v>
      </c>
      <c r="C202" s="288">
        <v>0</v>
      </c>
    </row>
    <row r="203" ht="20.1" customHeight="1" spans="1:3">
      <c r="A203" s="288">
        <v>20136</v>
      </c>
      <c r="B203" s="289" t="s">
        <v>220</v>
      </c>
      <c r="C203" s="288">
        <f>SUM(C204:C208)</f>
        <v>201</v>
      </c>
    </row>
    <row r="204" ht="20.1" customHeight="1" spans="1:3">
      <c r="A204" s="288">
        <v>2013601</v>
      </c>
      <c r="B204" s="290" t="s">
        <v>112</v>
      </c>
      <c r="C204" s="288">
        <v>201</v>
      </c>
    </row>
    <row r="205" ht="20.1" customHeight="1" spans="1:3">
      <c r="A205" s="288">
        <v>2013602</v>
      </c>
      <c r="B205" s="290" t="s">
        <v>113</v>
      </c>
      <c r="C205" s="288"/>
    </row>
    <row r="206" ht="20.1" customHeight="1" spans="1:3">
      <c r="A206" s="288">
        <v>2013603</v>
      </c>
      <c r="B206" s="290" t="s">
        <v>114</v>
      </c>
      <c r="C206" s="288">
        <v>0</v>
      </c>
    </row>
    <row r="207" ht="20.1" customHeight="1" spans="1:3">
      <c r="A207" s="288">
        <v>2013650</v>
      </c>
      <c r="B207" s="290" t="s">
        <v>121</v>
      </c>
      <c r="C207" s="288">
        <v>0</v>
      </c>
    </row>
    <row r="208" ht="20.1" customHeight="1" spans="1:3">
      <c r="A208" s="288">
        <v>2013699</v>
      </c>
      <c r="B208" s="290" t="s">
        <v>221</v>
      </c>
      <c r="C208" s="288"/>
    </row>
    <row r="209" ht="20.1" customHeight="1" spans="1:3">
      <c r="A209" s="288">
        <v>20137</v>
      </c>
      <c r="B209" s="289" t="s">
        <v>222</v>
      </c>
      <c r="C209" s="288">
        <f>SUM(C210:C215)</f>
        <v>0</v>
      </c>
    </row>
    <row r="210" ht="20.1" customHeight="1" spans="1:3">
      <c r="A210" s="288">
        <v>2013701</v>
      </c>
      <c r="B210" s="290" t="s">
        <v>112</v>
      </c>
      <c r="C210" s="288">
        <v>0</v>
      </c>
    </row>
    <row r="211" ht="20.1" customHeight="1" spans="1:3">
      <c r="A211" s="288">
        <v>2013702</v>
      </c>
      <c r="B211" s="290" t="s">
        <v>113</v>
      </c>
      <c r="C211" s="288">
        <v>0</v>
      </c>
    </row>
    <row r="212" ht="20.1" customHeight="1" spans="1:3">
      <c r="A212" s="288">
        <v>2013703</v>
      </c>
      <c r="B212" s="290" t="s">
        <v>114</v>
      </c>
      <c r="C212" s="288">
        <v>0</v>
      </c>
    </row>
    <row r="213" ht="20.1" customHeight="1" spans="1:3">
      <c r="A213" s="288">
        <v>2013704</v>
      </c>
      <c r="B213" s="290" t="s">
        <v>223</v>
      </c>
      <c r="C213" s="288">
        <v>0</v>
      </c>
    </row>
    <row r="214" ht="20.1" customHeight="1" spans="1:3">
      <c r="A214" s="288">
        <v>2013750</v>
      </c>
      <c r="B214" s="290" t="s">
        <v>121</v>
      </c>
      <c r="C214" s="288">
        <v>0</v>
      </c>
    </row>
    <row r="215" ht="20.1" customHeight="1" spans="1:3">
      <c r="A215" s="288">
        <v>2013799</v>
      </c>
      <c r="B215" s="290" t="s">
        <v>224</v>
      </c>
      <c r="C215" s="288">
        <v>0</v>
      </c>
    </row>
    <row r="216" ht="20.1" customHeight="1" spans="1:3">
      <c r="A216" s="288">
        <v>20138</v>
      </c>
      <c r="B216" s="289" t="s">
        <v>225</v>
      </c>
      <c r="C216" s="288">
        <f>SUM(C217:C230)</f>
        <v>4208</v>
      </c>
    </row>
    <row r="217" ht="20.1" customHeight="1" spans="1:3">
      <c r="A217" s="288">
        <v>2013801</v>
      </c>
      <c r="B217" s="290" t="s">
        <v>112</v>
      </c>
      <c r="C217" s="288">
        <v>3006</v>
      </c>
    </row>
    <row r="218" ht="20.1" customHeight="1" spans="1:3">
      <c r="A218" s="288">
        <v>2013802</v>
      </c>
      <c r="B218" s="290" t="s">
        <v>113</v>
      </c>
      <c r="C218" s="288"/>
    </row>
    <row r="219" ht="20.1" customHeight="1" spans="1:3">
      <c r="A219" s="288">
        <v>2013803</v>
      </c>
      <c r="B219" s="290" t="s">
        <v>114</v>
      </c>
      <c r="C219" s="288"/>
    </row>
    <row r="220" ht="20.1" customHeight="1" spans="1:3">
      <c r="A220" s="288">
        <v>2013804</v>
      </c>
      <c r="B220" s="290" t="s">
        <v>226</v>
      </c>
      <c r="C220" s="288">
        <v>154</v>
      </c>
    </row>
    <row r="221" ht="20.1" customHeight="1" spans="1:3">
      <c r="A221" s="288">
        <v>2013805</v>
      </c>
      <c r="B221" s="290" t="s">
        <v>227</v>
      </c>
      <c r="C221" s="288">
        <v>146</v>
      </c>
    </row>
    <row r="222" ht="20.1" customHeight="1" spans="1:3">
      <c r="A222" s="288">
        <v>2013808</v>
      </c>
      <c r="B222" s="290" t="s">
        <v>152</v>
      </c>
      <c r="C222" s="288"/>
    </row>
    <row r="223" ht="20.1" customHeight="1" spans="1:3">
      <c r="A223" s="288">
        <v>2013810</v>
      </c>
      <c r="B223" s="290" t="s">
        <v>228</v>
      </c>
      <c r="C223" s="288">
        <v>14</v>
      </c>
    </row>
    <row r="224" ht="20.1" customHeight="1" spans="1:3">
      <c r="A224" s="288">
        <v>2013812</v>
      </c>
      <c r="B224" s="290" t="s">
        <v>229</v>
      </c>
      <c r="C224" s="288">
        <v>10</v>
      </c>
    </row>
    <row r="225" ht="20.1" customHeight="1" spans="1:3">
      <c r="A225" s="288">
        <v>2013813</v>
      </c>
      <c r="B225" s="290" t="s">
        <v>230</v>
      </c>
      <c r="C225" s="288"/>
    </row>
    <row r="226" ht="20.1" customHeight="1" spans="1:3">
      <c r="A226" s="288">
        <v>2013814</v>
      </c>
      <c r="B226" s="290" t="s">
        <v>231</v>
      </c>
      <c r="C226" s="288"/>
    </row>
    <row r="227" ht="20.1" customHeight="1" spans="1:3">
      <c r="A227" s="288">
        <v>2013815</v>
      </c>
      <c r="B227" s="290" t="s">
        <v>232</v>
      </c>
      <c r="C227" s="288">
        <v>177</v>
      </c>
    </row>
    <row r="228" ht="20.1" customHeight="1" spans="1:3">
      <c r="A228" s="288">
        <v>2013816</v>
      </c>
      <c r="B228" s="290" t="s">
        <v>233</v>
      </c>
      <c r="C228" s="288">
        <v>144</v>
      </c>
    </row>
    <row r="229" ht="20.1" customHeight="1" spans="1:3">
      <c r="A229" s="288">
        <v>2013850</v>
      </c>
      <c r="B229" s="290" t="s">
        <v>121</v>
      </c>
      <c r="C229" s="288"/>
    </row>
    <row r="230" ht="20.1" customHeight="1" spans="1:3">
      <c r="A230" s="288">
        <v>2013899</v>
      </c>
      <c r="B230" s="290" t="s">
        <v>234</v>
      </c>
      <c r="C230" s="288">
        <v>557</v>
      </c>
    </row>
    <row r="231" ht="20.1" customHeight="1" spans="1:3">
      <c r="A231" s="288">
        <v>20139</v>
      </c>
      <c r="B231" s="289" t="s">
        <v>235</v>
      </c>
      <c r="C231" s="288">
        <f>SUM(C232:C237)</f>
        <v>143</v>
      </c>
    </row>
    <row r="232" ht="20.1" customHeight="1" spans="1:3">
      <c r="A232" s="288">
        <v>2013901</v>
      </c>
      <c r="B232" s="290" t="s">
        <v>112</v>
      </c>
      <c r="C232" s="288">
        <v>112</v>
      </c>
    </row>
    <row r="233" ht="20.1" customHeight="1" spans="1:3">
      <c r="A233" s="288">
        <v>2013902</v>
      </c>
      <c r="B233" s="290" t="s">
        <v>113</v>
      </c>
      <c r="C233" s="288"/>
    </row>
    <row r="234" ht="20.1" customHeight="1" spans="1:3">
      <c r="A234" s="288">
        <v>2013903</v>
      </c>
      <c r="B234" s="290" t="s">
        <v>114</v>
      </c>
      <c r="C234" s="288"/>
    </row>
    <row r="235" ht="20.1" customHeight="1" spans="1:3">
      <c r="A235" s="288">
        <v>2013904</v>
      </c>
      <c r="B235" s="290" t="s">
        <v>206</v>
      </c>
      <c r="C235" s="288"/>
    </row>
    <row r="236" ht="20.1" customHeight="1" spans="1:3">
      <c r="A236" s="288">
        <v>2013950</v>
      </c>
      <c r="B236" s="290" t="s">
        <v>121</v>
      </c>
      <c r="C236" s="288"/>
    </row>
    <row r="237" ht="20.1" customHeight="1" spans="1:3">
      <c r="A237" s="288">
        <v>2013999</v>
      </c>
      <c r="B237" s="290" t="s">
        <v>236</v>
      </c>
      <c r="C237" s="288">
        <v>31</v>
      </c>
    </row>
    <row r="238" ht="20.1" customHeight="1" spans="1:3">
      <c r="A238" s="288">
        <v>20140</v>
      </c>
      <c r="B238" s="289" t="s">
        <v>237</v>
      </c>
      <c r="C238" s="288">
        <f>SUM(C239:C243)</f>
        <v>237</v>
      </c>
    </row>
    <row r="239" ht="20.1" customHeight="1" spans="1:3">
      <c r="A239" s="288">
        <v>2014001</v>
      </c>
      <c r="B239" s="290" t="s">
        <v>112</v>
      </c>
      <c r="C239" s="288"/>
    </row>
    <row r="240" ht="20.1" customHeight="1" spans="1:3">
      <c r="A240" s="288">
        <v>2014002</v>
      </c>
      <c r="B240" s="290" t="s">
        <v>113</v>
      </c>
      <c r="C240" s="288"/>
    </row>
    <row r="241" ht="20.1" customHeight="1" spans="1:3">
      <c r="A241" s="288">
        <v>2014003</v>
      </c>
      <c r="B241" s="290" t="s">
        <v>114</v>
      </c>
      <c r="C241" s="288"/>
    </row>
    <row r="242" ht="20.1" customHeight="1" spans="1:3">
      <c r="A242" s="288">
        <v>2014004</v>
      </c>
      <c r="B242" s="290" t="s">
        <v>238</v>
      </c>
      <c r="C242" s="288">
        <v>13</v>
      </c>
    </row>
    <row r="243" ht="20.1" customHeight="1" spans="1:3">
      <c r="A243" s="288">
        <v>2014099</v>
      </c>
      <c r="B243" s="290" t="s">
        <v>239</v>
      </c>
      <c r="C243" s="288">
        <v>224</v>
      </c>
    </row>
    <row r="244" ht="20.1" customHeight="1" spans="1:3">
      <c r="A244" s="288">
        <v>20199</v>
      </c>
      <c r="B244" s="289" t="s">
        <v>240</v>
      </c>
      <c r="C244" s="288">
        <f>SUM(C245:C246)</f>
        <v>98</v>
      </c>
    </row>
    <row r="245" ht="20.1" customHeight="1" spans="1:3">
      <c r="A245" s="288">
        <v>2019901</v>
      </c>
      <c r="B245" s="290" t="s">
        <v>241</v>
      </c>
      <c r="C245" s="288">
        <v>0</v>
      </c>
    </row>
    <row r="246" ht="20.1" customHeight="1" spans="1:3">
      <c r="A246" s="288">
        <v>2019999</v>
      </c>
      <c r="B246" s="290" t="s">
        <v>242</v>
      </c>
      <c r="C246" s="288">
        <v>98</v>
      </c>
    </row>
    <row r="247" ht="20.1" customHeight="1" spans="1:3">
      <c r="A247" s="288">
        <v>202</v>
      </c>
      <c r="B247" s="289" t="s">
        <v>243</v>
      </c>
      <c r="C247" s="288">
        <f>C248+C255+C258+C261+C267+C272+C274+C279+C285</f>
        <v>0</v>
      </c>
    </row>
    <row r="248" ht="20.1" customHeight="1" spans="1:3">
      <c r="A248" s="288">
        <v>20201</v>
      </c>
      <c r="B248" s="289" t="s">
        <v>244</v>
      </c>
      <c r="C248" s="288">
        <f>SUM(C249:C254)</f>
        <v>0</v>
      </c>
    </row>
    <row r="249" ht="20.1" customHeight="1" spans="1:3">
      <c r="A249" s="288">
        <v>2020101</v>
      </c>
      <c r="B249" s="290" t="s">
        <v>112</v>
      </c>
      <c r="C249" s="288">
        <v>0</v>
      </c>
    </row>
    <row r="250" ht="20.1" customHeight="1" spans="1:3">
      <c r="A250" s="288">
        <v>2020102</v>
      </c>
      <c r="B250" s="290" t="s">
        <v>113</v>
      </c>
      <c r="C250" s="288">
        <v>0</v>
      </c>
    </row>
    <row r="251" ht="20.1" customHeight="1" spans="1:3">
      <c r="A251" s="288">
        <v>2020103</v>
      </c>
      <c r="B251" s="290" t="s">
        <v>114</v>
      </c>
      <c r="C251" s="288">
        <v>0</v>
      </c>
    </row>
    <row r="252" ht="20.1" customHeight="1" spans="1:3">
      <c r="A252" s="288">
        <v>2020104</v>
      </c>
      <c r="B252" s="290" t="s">
        <v>206</v>
      </c>
      <c r="C252" s="288">
        <v>0</v>
      </c>
    </row>
    <row r="253" ht="20.1" customHeight="1" spans="1:3">
      <c r="A253" s="288">
        <v>2020150</v>
      </c>
      <c r="B253" s="290" t="s">
        <v>121</v>
      </c>
      <c r="C253" s="288">
        <v>0</v>
      </c>
    </row>
    <row r="254" ht="20.1" customHeight="1" spans="1:3">
      <c r="A254" s="288">
        <v>2020199</v>
      </c>
      <c r="B254" s="290" t="s">
        <v>245</v>
      </c>
      <c r="C254" s="288">
        <v>0</v>
      </c>
    </row>
    <row r="255" ht="20.1" customHeight="1" spans="1:3">
      <c r="A255" s="288">
        <v>20202</v>
      </c>
      <c r="B255" s="289" t="s">
        <v>246</v>
      </c>
      <c r="C255" s="288">
        <f>SUM(C256:C257)</f>
        <v>0</v>
      </c>
    </row>
    <row r="256" ht="20.1" customHeight="1" spans="1:3">
      <c r="A256" s="288">
        <v>2020201</v>
      </c>
      <c r="B256" s="290" t="s">
        <v>247</v>
      </c>
      <c r="C256" s="288">
        <v>0</v>
      </c>
    </row>
    <row r="257" ht="20.1" customHeight="1" spans="1:3">
      <c r="A257" s="288">
        <v>2020202</v>
      </c>
      <c r="B257" s="290" t="s">
        <v>248</v>
      </c>
      <c r="C257" s="288">
        <v>0</v>
      </c>
    </row>
    <row r="258" ht="20.1" customHeight="1" spans="1:3">
      <c r="A258" s="288">
        <v>20203</v>
      </c>
      <c r="B258" s="289" t="s">
        <v>249</v>
      </c>
      <c r="C258" s="288">
        <f>SUM(C259:C260)</f>
        <v>0</v>
      </c>
    </row>
    <row r="259" ht="20.1" customHeight="1" spans="1:3">
      <c r="A259" s="288">
        <v>2020304</v>
      </c>
      <c r="B259" s="290" t="s">
        <v>250</v>
      </c>
      <c r="C259" s="288">
        <v>0</v>
      </c>
    </row>
    <row r="260" ht="20.1" customHeight="1" spans="1:3">
      <c r="A260" s="288">
        <v>2020306</v>
      </c>
      <c r="B260" s="290" t="s">
        <v>251</v>
      </c>
      <c r="C260" s="288">
        <v>0</v>
      </c>
    </row>
    <row r="261" ht="20.1" customHeight="1" spans="1:3">
      <c r="A261" s="288">
        <v>20204</v>
      </c>
      <c r="B261" s="289" t="s">
        <v>252</v>
      </c>
      <c r="C261" s="288">
        <f>SUM(C262:C266)</f>
        <v>0</v>
      </c>
    </row>
    <row r="262" ht="20.1" customHeight="1" spans="1:3">
      <c r="A262" s="288">
        <v>2020401</v>
      </c>
      <c r="B262" s="290" t="s">
        <v>253</v>
      </c>
      <c r="C262" s="288">
        <v>0</v>
      </c>
    </row>
    <row r="263" ht="20.1" customHeight="1" spans="1:3">
      <c r="A263" s="288">
        <v>2020402</v>
      </c>
      <c r="B263" s="290" t="s">
        <v>254</v>
      </c>
      <c r="C263" s="288">
        <v>0</v>
      </c>
    </row>
    <row r="264" ht="20.1" customHeight="1" spans="1:3">
      <c r="A264" s="288">
        <v>2020403</v>
      </c>
      <c r="B264" s="290" t="s">
        <v>255</v>
      </c>
      <c r="C264" s="288">
        <v>0</v>
      </c>
    </row>
    <row r="265" ht="20.1" customHeight="1" spans="1:3">
      <c r="A265" s="288">
        <v>2020404</v>
      </c>
      <c r="B265" s="290" t="s">
        <v>256</v>
      </c>
      <c r="C265" s="288">
        <v>0</v>
      </c>
    </row>
    <row r="266" ht="20.1" customHeight="1" spans="1:3">
      <c r="A266" s="288">
        <v>2020499</v>
      </c>
      <c r="B266" s="290" t="s">
        <v>257</v>
      </c>
      <c r="C266" s="288">
        <v>0</v>
      </c>
    </row>
    <row r="267" ht="20.1" customHeight="1" spans="1:3">
      <c r="A267" s="288">
        <v>20205</v>
      </c>
      <c r="B267" s="289" t="s">
        <v>258</v>
      </c>
      <c r="C267" s="288">
        <f>SUM(C268:C271)</f>
        <v>0</v>
      </c>
    </row>
    <row r="268" ht="20.1" customHeight="1" spans="1:3">
      <c r="A268" s="288">
        <v>2020503</v>
      </c>
      <c r="B268" s="290" t="s">
        <v>259</v>
      </c>
      <c r="C268" s="288">
        <v>0</v>
      </c>
    </row>
    <row r="269" ht="20.1" customHeight="1" spans="1:3">
      <c r="A269" s="288">
        <v>2020504</v>
      </c>
      <c r="B269" s="290" t="s">
        <v>260</v>
      </c>
      <c r="C269" s="288">
        <v>0</v>
      </c>
    </row>
    <row r="270" ht="20.1" customHeight="1" spans="1:3">
      <c r="A270" s="288">
        <v>2020505</v>
      </c>
      <c r="B270" s="290" t="s">
        <v>261</v>
      </c>
      <c r="C270" s="288">
        <v>0</v>
      </c>
    </row>
    <row r="271" ht="20.1" customHeight="1" spans="1:3">
      <c r="A271" s="288">
        <v>2020599</v>
      </c>
      <c r="B271" s="290" t="s">
        <v>262</v>
      </c>
      <c r="C271" s="288">
        <v>0</v>
      </c>
    </row>
    <row r="272" ht="20.1" customHeight="1" spans="1:3">
      <c r="A272" s="288">
        <v>20206</v>
      </c>
      <c r="B272" s="289" t="s">
        <v>263</v>
      </c>
      <c r="C272" s="288">
        <f>C273</f>
        <v>0</v>
      </c>
    </row>
    <row r="273" ht="20.1" customHeight="1" spans="1:3">
      <c r="A273" s="288">
        <v>2020601</v>
      </c>
      <c r="B273" s="290" t="s">
        <v>264</v>
      </c>
      <c r="C273" s="288">
        <v>0</v>
      </c>
    </row>
    <row r="274" ht="20.1" customHeight="1" spans="1:3">
      <c r="A274" s="288">
        <v>20207</v>
      </c>
      <c r="B274" s="289" t="s">
        <v>265</v>
      </c>
      <c r="C274" s="288">
        <f>SUM(C275:C278)</f>
        <v>0</v>
      </c>
    </row>
    <row r="275" ht="20.1" customHeight="1" spans="1:3">
      <c r="A275" s="288">
        <v>2020701</v>
      </c>
      <c r="B275" s="290" t="s">
        <v>266</v>
      </c>
      <c r="C275" s="288">
        <v>0</v>
      </c>
    </row>
    <row r="276" ht="20.1" customHeight="1" spans="1:3">
      <c r="A276" s="288">
        <v>2020702</v>
      </c>
      <c r="B276" s="290" t="s">
        <v>267</v>
      </c>
      <c r="C276" s="288">
        <v>0</v>
      </c>
    </row>
    <row r="277" ht="20.1" customHeight="1" spans="1:3">
      <c r="A277" s="288">
        <v>2020703</v>
      </c>
      <c r="B277" s="290" t="s">
        <v>268</v>
      </c>
      <c r="C277" s="288">
        <v>0</v>
      </c>
    </row>
    <row r="278" ht="20.1" customHeight="1" spans="1:3">
      <c r="A278" s="288">
        <v>2020799</v>
      </c>
      <c r="B278" s="290" t="s">
        <v>269</v>
      </c>
      <c r="C278" s="288">
        <v>0</v>
      </c>
    </row>
    <row r="279" ht="20.1" customHeight="1" spans="1:3">
      <c r="A279" s="288">
        <v>20208</v>
      </c>
      <c r="B279" s="289" t="s">
        <v>270</v>
      </c>
      <c r="C279" s="288">
        <f>SUM(C280:C284)</f>
        <v>0</v>
      </c>
    </row>
    <row r="280" ht="20.1" customHeight="1" spans="1:3">
      <c r="A280" s="288">
        <v>2020801</v>
      </c>
      <c r="B280" s="290" t="s">
        <v>112</v>
      </c>
      <c r="C280" s="288">
        <v>0</v>
      </c>
    </row>
    <row r="281" ht="20.1" customHeight="1" spans="1:3">
      <c r="A281" s="288">
        <v>2020802</v>
      </c>
      <c r="B281" s="290" t="s">
        <v>113</v>
      </c>
      <c r="C281" s="288">
        <v>0</v>
      </c>
    </row>
    <row r="282" ht="20.1" customHeight="1" spans="1:3">
      <c r="A282" s="288">
        <v>2020803</v>
      </c>
      <c r="B282" s="290" t="s">
        <v>114</v>
      </c>
      <c r="C282" s="288">
        <v>0</v>
      </c>
    </row>
    <row r="283" ht="20.1" customHeight="1" spans="1:3">
      <c r="A283" s="288">
        <v>2020850</v>
      </c>
      <c r="B283" s="290" t="s">
        <v>121</v>
      </c>
      <c r="C283" s="288">
        <v>0</v>
      </c>
    </row>
    <row r="284" ht="20.1" customHeight="1" spans="1:3">
      <c r="A284" s="288">
        <v>2020899</v>
      </c>
      <c r="B284" s="290" t="s">
        <v>271</v>
      </c>
      <c r="C284" s="288">
        <v>0</v>
      </c>
    </row>
    <row r="285" ht="20.1" customHeight="1" spans="1:3">
      <c r="A285" s="288">
        <v>20299</v>
      </c>
      <c r="B285" s="289" t="s">
        <v>272</v>
      </c>
      <c r="C285" s="288">
        <f>C286</f>
        <v>0</v>
      </c>
    </row>
    <row r="286" ht="20.1" customHeight="1" spans="1:3">
      <c r="A286" s="288">
        <v>2029999</v>
      </c>
      <c r="B286" s="290" t="s">
        <v>273</v>
      </c>
      <c r="C286" s="288">
        <v>0</v>
      </c>
    </row>
    <row r="287" ht="20.1" customHeight="1" spans="1:3">
      <c r="A287" s="288">
        <v>203</v>
      </c>
      <c r="B287" s="289" t="s">
        <v>274</v>
      </c>
      <c r="C287" s="288">
        <f>SUM(C288,C292,C294,C296,C304)</f>
        <v>276</v>
      </c>
    </row>
    <row r="288" ht="20.1" customHeight="1" spans="1:3">
      <c r="A288" s="288">
        <v>20301</v>
      </c>
      <c r="B288" s="289" t="s">
        <v>275</v>
      </c>
      <c r="C288" s="288">
        <f>SUM(C289:C291)</f>
        <v>0</v>
      </c>
    </row>
    <row r="289" ht="20.1" customHeight="1" spans="1:3">
      <c r="A289" s="288">
        <v>2030101</v>
      </c>
      <c r="B289" s="290" t="s">
        <v>276</v>
      </c>
      <c r="C289" s="288">
        <v>0</v>
      </c>
    </row>
    <row r="290" ht="20.1" customHeight="1" spans="1:3">
      <c r="A290" s="288">
        <v>2030102</v>
      </c>
      <c r="B290" s="290" t="s">
        <v>277</v>
      </c>
      <c r="C290" s="288">
        <v>0</v>
      </c>
    </row>
    <row r="291" ht="20.1" customHeight="1" spans="1:3">
      <c r="A291" s="288">
        <v>2030199</v>
      </c>
      <c r="B291" s="290" t="s">
        <v>278</v>
      </c>
      <c r="C291" s="288">
        <v>0</v>
      </c>
    </row>
    <row r="292" ht="20.1" customHeight="1" spans="1:3">
      <c r="A292" s="288">
        <v>20304</v>
      </c>
      <c r="B292" s="289" t="s">
        <v>279</v>
      </c>
      <c r="C292" s="288">
        <f>C293</f>
        <v>0</v>
      </c>
    </row>
    <row r="293" ht="20.1" customHeight="1" spans="1:3">
      <c r="A293" s="288">
        <v>2030401</v>
      </c>
      <c r="B293" s="290" t="s">
        <v>280</v>
      </c>
      <c r="C293" s="288">
        <v>0</v>
      </c>
    </row>
    <row r="294" ht="20.1" customHeight="1" spans="1:3">
      <c r="A294" s="288">
        <v>20305</v>
      </c>
      <c r="B294" s="289" t="s">
        <v>281</v>
      </c>
      <c r="C294" s="288">
        <f>C295</f>
        <v>0</v>
      </c>
    </row>
    <row r="295" ht="20.1" customHeight="1" spans="1:3">
      <c r="A295" s="288">
        <v>2030501</v>
      </c>
      <c r="B295" s="290" t="s">
        <v>282</v>
      </c>
      <c r="C295" s="288">
        <v>0</v>
      </c>
    </row>
    <row r="296" ht="20.1" customHeight="1" spans="1:3">
      <c r="A296" s="288">
        <v>20306</v>
      </c>
      <c r="B296" s="289" t="s">
        <v>283</v>
      </c>
      <c r="C296" s="288">
        <f>SUM(C297:C303)</f>
        <v>250</v>
      </c>
    </row>
    <row r="297" ht="20.1" customHeight="1" spans="1:3">
      <c r="A297" s="288">
        <v>2030601</v>
      </c>
      <c r="B297" s="290" t="s">
        <v>284</v>
      </c>
      <c r="C297" s="288">
        <v>49</v>
      </c>
    </row>
    <row r="298" ht="20.1" customHeight="1" spans="1:3">
      <c r="A298" s="288">
        <v>2030602</v>
      </c>
      <c r="B298" s="290" t="s">
        <v>285</v>
      </c>
      <c r="C298" s="288"/>
    </row>
    <row r="299" ht="20.1" customHeight="1" spans="1:3">
      <c r="A299" s="288">
        <v>2030603</v>
      </c>
      <c r="B299" s="290" t="s">
        <v>286</v>
      </c>
      <c r="C299" s="288">
        <v>20</v>
      </c>
    </row>
    <row r="300" ht="20.1" customHeight="1" spans="1:3">
      <c r="A300" s="288">
        <v>2030604</v>
      </c>
      <c r="B300" s="290" t="s">
        <v>287</v>
      </c>
      <c r="C300" s="288"/>
    </row>
    <row r="301" ht="20.1" customHeight="1" spans="1:3">
      <c r="A301" s="288">
        <v>2030607</v>
      </c>
      <c r="B301" s="290" t="s">
        <v>288</v>
      </c>
      <c r="C301" s="288">
        <v>150</v>
      </c>
    </row>
    <row r="302" ht="20.1" customHeight="1" spans="1:3">
      <c r="A302" s="288">
        <v>2030608</v>
      </c>
      <c r="B302" s="290" t="s">
        <v>289</v>
      </c>
      <c r="C302" s="288"/>
    </row>
    <row r="303" ht="20.1" customHeight="1" spans="1:3">
      <c r="A303" s="288">
        <v>2030699</v>
      </c>
      <c r="B303" s="290" t="s">
        <v>290</v>
      </c>
      <c r="C303" s="288">
        <v>31</v>
      </c>
    </row>
    <row r="304" ht="20.1" customHeight="1" spans="1:3">
      <c r="A304" s="288">
        <v>20399</v>
      </c>
      <c r="B304" s="289" t="s">
        <v>291</v>
      </c>
      <c r="C304" s="288">
        <f>C305</f>
        <v>26</v>
      </c>
    </row>
    <row r="305" ht="20.1" customHeight="1" spans="1:3">
      <c r="A305" s="288">
        <v>2039999</v>
      </c>
      <c r="B305" s="290" t="s">
        <v>292</v>
      </c>
      <c r="C305" s="288">
        <v>26</v>
      </c>
    </row>
    <row r="306" ht="20.1" customHeight="1" spans="1:3">
      <c r="A306" s="288">
        <v>204</v>
      </c>
      <c r="B306" s="289" t="s">
        <v>293</v>
      </c>
      <c r="C306" s="288">
        <f>C307+C310+C321+C328+C336+C345+C359+C369+C379+C387+C393</f>
        <v>19234</v>
      </c>
    </row>
    <row r="307" ht="20.1" customHeight="1" spans="1:3">
      <c r="A307" s="288">
        <v>20401</v>
      </c>
      <c r="B307" s="289" t="s">
        <v>294</v>
      </c>
      <c r="C307" s="288">
        <v>46</v>
      </c>
    </row>
    <row r="308" ht="20.1" customHeight="1" spans="1:3">
      <c r="A308" s="288">
        <v>2040101</v>
      </c>
      <c r="B308" s="290" t="s">
        <v>295</v>
      </c>
      <c r="C308" s="288">
        <v>47</v>
      </c>
    </row>
    <row r="309" ht="20.1" customHeight="1" spans="1:3">
      <c r="A309" s="288">
        <v>2040199</v>
      </c>
      <c r="B309" s="290" t="s">
        <v>296</v>
      </c>
      <c r="C309" s="288"/>
    </row>
    <row r="310" ht="20.1" customHeight="1" spans="1:3">
      <c r="A310" s="288">
        <v>20402</v>
      </c>
      <c r="B310" s="289" t="s">
        <v>297</v>
      </c>
      <c r="C310" s="288">
        <f>SUM(C311:C320)</f>
        <v>14968</v>
      </c>
    </row>
    <row r="311" ht="20.1" customHeight="1" spans="1:3">
      <c r="A311" s="288">
        <v>2040201</v>
      </c>
      <c r="B311" s="290" t="s">
        <v>112</v>
      </c>
      <c r="C311" s="288">
        <v>6436</v>
      </c>
    </row>
    <row r="312" ht="20.1" customHeight="1" spans="1:3">
      <c r="A312" s="288">
        <v>2040202</v>
      </c>
      <c r="B312" s="290" t="s">
        <v>113</v>
      </c>
      <c r="C312" s="288">
        <v>5216</v>
      </c>
    </row>
    <row r="313" ht="20.1" customHeight="1" spans="1:3">
      <c r="A313" s="288">
        <v>2040203</v>
      </c>
      <c r="B313" s="290" t="s">
        <v>114</v>
      </c>
      <c r="C313" s="288"/>
    </row>
    <row r="314" ht="20.1" customHeight="1" spans="1:3">
      <c r="A314" s="288">
        <v>2040219</v>
      </c>
      <c r="B314" s="290" t="s">
        <v>152</v>
      </c>
      <c r="C314" s="288"/>
    </row>
    <row r="315" ht="20.1" customHeight="1" spans="1:3">
      <c r="A315" s="288">
        <v>2040220</v>
      </c>
      <c r="B315" s="290" t="s">
        <v>298</v>
      </c>
      <c r="C315" s="288">
        <v>1774</v>
      </c>
    </row>
    <row r="316" ht="20.1" customHeight="1" spans="1:3">
      <c r="A316" s="288">
        <v>2040221</v>
      </c>
      <c r="B316" s="290" t="s">
        <v>299</v>
      </c>
      <c r="C316" s="288"/>
    </row>
    <row r="317" ht="20.1" customHeight="1" spans="1:3">
      <c r="A317" s="288">
        <v>2040222</v>
      </c>
      <c r="B317" s="290" t="s">
        <v>300</v>
      </c>
      <c r="C317" s="288"/>
    </row>
    <row r="318" ht="20.1" customHeight="1" spans="1:3">
      <c r="A318" s="288">
        <v>2040223</v>
      </c>
      <c r="B318" s="290" t="s">
        <v>301</v>
      </c>
      <c r="C318" s="288"/>
    </row>
    <row r="319" ht="20.1" customHeight="1" spans="1:3">
      <c r="A319" s="288">
        <v>2040250</v>
      </c>
      <c r="B319" s="290" t="s">
        <v>121</v>
      </c>
      <c r="C319" s="288"/>
    </row>
    <row r="320" ht="20.1" customHeight="1" spans="1:3">
      <c r="A320" s="288">
        <v>2040299</v>
      </c>
      <c r="B320" s="290" t="s">
        <v>302</v>
      </c>
      <c r="C320" s="288">
        <v>1542</v>
      </c>
    </row>
    <row r="321" ht="20.1" customHeight="1" spans="1:3">
      <c r="A321" s="288">
        <v>20403</v>
      </c>
      <c r="B321" s="289" t="s">
        <v>303</v>
      </c>
      <c r="C321" s="288">
        <f>SUM(C322:C327)</f>
        <v>0</v>
      </c>
    </row>
    <row r="322" ht="20.1" customHeight="1" spans="1:3">
      <c r="A322" s="288">
        <v>2040301</v>
      </c>
      <c r="B322" s="290" t="s">
        <v>112</v>
      </c>
      <c r="C322" s="288">
        <v>0</v>
      </c>
    </row>
    <row r="323" ht="20.1" customHeight="1" spans="1:3">
      <c r="A323" s="288">
        <v>2040302</v>
      </c>
      <c r="B323" s="290" t="s">
        <v>113</v>
      </c>
      <c r="C323" s="288">
        <v>0</v>
      </c>
    </row>
    <row r="324" ht="20.1" customHeight="1" spans="1:3">
      <c r="A324" s="288">
        <v>2040303</v>
      </c>
      <c r="B324" s="290" t="s">
        <v>114</v>
      </c>
      <c r="C324" s="288">
        <v>0</v>
      </c>
    </row>
    <row r="325" ht="20.1" customHeight="1" spans="1:3">
      <c r="A325" s="288">
        <v>2040304</v>
      </c>
      <c r="B325" s="290" t="s">
        <v>304</v>
      </c>
      <c r="C325" s="288">
        <v>0</v>
      </c>
    </row>
    <row r="326" ht="20.1" customHeight="1" spans="1:3">
      <c r="A326" s="288">
        <v>2040350</v>
      </c>
      <c r="B326" s="290" t="s">
        <v>121</v>
      </c>
      <c r="C326" s="288">
        <v>0</v>
      </c>
    </row>
    <row r="327" ht="20.1" customHeight="1" spans="1:3">
      <c r="A327" s="288">
        <v>2040399</v>
      </c>
      <c r="B327" s="290" t="s">
        <v>305</v>
      </c>
      <c r="C327" s="288"/>
    </row>
    <row r="328" ht="20.1" customHeight="1" spans="1:3">
      <c r="A328" s="288">
        <v>20404</v>
      </c>
      <c r="B328" s="289" t="s">
        <v>306</v>
      </c>
      <c r="C328" s="288">
        <f>SUM(C329:C335)</f>
        <v>365</v>
      </c>
    </row>
    <row r="329" ht="20.1" customHeight="1" spans="1:3">
      <c r="A329" s="288">
        <v>2040401</v>
      </c>
      <c r="B329" s="290" t="s">
        <v>112</v>
      </c>
      <c r="C329" s="288">
        <v>133</v>
      </c>
    </row>
    <row r="330" ht="20.1" customHeight="1" spans="1:3">
      <c r="A330" s="288">
        <v>2040402</v>
      </c>
      <c r="B330" s="290" t="s">
        <v>113</v>
      </c>
      <c r="C330" s="288"/>
    </row>
    <row r="331" ht="20.1" customHeight="1" spans="1:3">
      <c r="A331" s="288">
        <v>2040403</v>
      </c>
      <c r="B331" s="290" t="s">
        <v>114</v>
      </c>
      <c r="C331" s="288"/>
    </row>
    <row r="332" ht="20.1" customHeight="1" spans="1:3">
      <c r="A332" s="288">
        <v>2040409</v>
      </c>
      <c r="B332" s="290" t="s">
        <v>307</v>
      </c>
      <c r="C332" s="288"/>
    </row>
    <row r="333" ht="20.1" customHeight="1" spans="1:3">
      <c r="A333" s="288">
        <v>2040410</v>
      </c>
      <c r="B333" s="290" t="s">
        <v>308</v>
      </c>
      <c r="C333" s="288"/>
    </row>
    <row r="334" ht="20.1" customHeight="1" spans="1:3">
      <c r="A334" s="288">
        <v>2040450</v>
      </c>
      <c r="B334" s="290" t="s">
        <v>121</v>
      </c>
      <c r="C334" s="288"/>
    </row>
    <row r="335" ht="20.1" customHeight="1" spans="1:3">
      <c r="A335" s="288">
        <v>2040499</v>
      </c>
      <c r="B335" s="290" t="s">
        <v>309</v>
      </c>
      <c r="C335" s="288">
        <v>232</v>
      </c>
    </row>
    <row r="336" ht="20.1" customHeight="1" spans="1:3">
      <c r="A336" s="288">
        <v>20405</v>
      </c>
      <c r="B336" s="289" t="s">
        <v>310</v>
      </c>
      <c r="C336" s="288">
        <f>SUM(C337:C344)</f>
        <v>507</v>
      </c>
    </row>
    <row r="337" ht="20.1" customHeight="1" spans="1:3">
      <c r="A337" s="288">
        <v>2040501</v>
      </c>
      <c r="B337" s="290" t="s">
        <v>112</v>
      </c>
      <c r="C337" s="288">
        <v>0</v>
      </c>
    </row>
    <row r="338" ht="20.1" customHeight="1" spans="1:3">
      <c r="A338" s="288">
        <v>2040502</v>
      </c>
      <c r="B338" s="290" t="s">
        <v>113</v>
      </c>
      <c r="C338" s="288">
        <v>0</v>
      </c>
    </row>
    <row r="339" ht="20.1" customHeight="1" spans="1:3">
      <c r="A339" s="288">
        <v>2040503</v>
      </c>
      <c r="B339" s="290" t="s">
        <v>114</v>
      </c>
      <c r="C339" s="288">
        <v>0</v>
      </c>
    </row>
    <row r="340" ht="20.1" customHeight="1" spans="1:3">
      <c r="A340" s="288">
        <v>2040504</v>
      </c>
      <c r="B340" s="290" t="s">
        <v>311</v>
      </c>
      <c r="C340" s="288">
        <v>0</v>
      </c>
    </row>
    <row r="341" ht="20.1" customHeight="1" spans="1:3">
      <c r="A341" s="288">
        <v>2040505</v>
      </c>
      <c r="B341" s="290" t="s">
        <v>312</v>
      </c>
      <c r="C341" s="288">
        <v>0</v>
      </c>
    </row>
    <row r="342" ht="20.1" customHeight="1" spans="1:3">
      <c r="A342" s="288">
        <v>2040506</v>
      </c>
      <c r="B342" s="290" t="s">
        <v>313</v>
      </c>
      <c r="C342" s="288">
        <v>0</v>
      </c>
    </row>
    <row r="343" ht="20.1" customHeight="1" spans="1:3">
      <c r="A343" s="288">
        <v>2040550</v>
      </c>
      <c r="B343" s="290" t="s">
        <v>121</v>
      </c>
      <c r="C343" s="288">
        <v>0</v>
      </c>
    </row>
    <row r="344" ht="20.1" customHeight="1" spans="1:3">
      <c r="A344" s="288">
        <v>2040599</v>
      </c>
      <c r="B344" s="290" t="s">
        <v>314</v>
      </c>
      <c r="C344" s="288">
        <v>507</v>
      </c>
    </row>
    <row r="345" ht="20.1" customHeight="1" spans="1:3">
      <c r="A345" s="288">
        <v>20406</v>
      </c>
      <c r="B345" s="289" t="s">
        <v>315</v>
      </c>
      <c r="C345" s="288">
        <f>SUM(C346:C358)</f>
        <v>1653</v>
      </c>
    </row>
    <row r="346" ht="20.1" customHeight="1" spans="1:3">
      <c r="A346" s="288">
        <v>2040601</v>
      </c>
      <c r="B346" s="290" t="s">
        <v>112</v>
      </c>
      <c r="C346" s="288">
        <v>1168</v>
      </c>
    </row>
    <row r="347" ht="20.1" customHeight="1" spans="1:3">
      <c r="A347" s="288">
        <v>2040602</v>
      </c>
      <c r="B347" s="290" t="s">
        <v>113</v>
      </c>
      <c r="C347" s="288">
        <v>92</v>
      </c>
    </row>
    <row r="348" ht="20.1" customHeight="1" spans="1:3">
      <c r="A348" s="288">
        <v>2040603</v>
      </c>
      <c r="B348" s="290" t="s">
        <v>114</v>
      </c>
      <c r="C348" s="288"/>
    </row>
    <row r="349" ht="20.1" customHeight="1" spans="1:3">
      <c r="A349" s="288">
        <v>2040604</v>
      </c>
      <c r="B349" s="290" t="s">
        <v>316</v>
      </c>
      <c r="C349" s="288">
        <v>20</v>
      </c>
    </row>
    <row r="350" ht="20.1" customHeight="1" spans="1:3">
      <c r="A350" s="288">
        <v>2040605</v>
      </c>
      <c r="B350" s="290" t="s">
        <v>317</v>
      </c>
      <c r="C350" s="288">
        <v>29</v>
      </c>
    </row>
    <row r="351" ht="20.1" customHeight="1" spans="1:3">
      <c r="A351" s="288">
        <v>2040606</v>
      </c>
      <c r="B351" s="290" t="s">
        <v>318</v>
      </c>
      <c r="C351" s="288">
        <v>14</v>
      </c>
    </row>
    <row r="352" ht="20.1" customHeight="1" spans="1:3">
      <c r="A352" s="288">
        <v>2040607</v>
      </c>
      <c r="B352" s="290" t="s">
        <v>319</v>
      </c>
      <c r="C352" s="288">
        <v>15</v>
      </c>
    </row>
    <row r="353" ht="20.1" customHeight="1" spans="1:3">
      <c r="A353" s="288">
        <v>2040608</v>
      </c>
      <c r="B353" s="290" t="s">
        <v>320</v>
      </c>
      <c r="C353" s="288"/>
    </row>
    <row r="354" ht="20.1" customHeight="1" spans="1:3">
      <c r="A354" s="288">
        <v>2040610</v>
      </c>
      <c r="B354" s="290" t="s">
        <v>321</v>
      </c>
      <c r="C354" s="288">
        <v>21</v>
      </c>
    </row>
    <row r="355" ht="20.1" customHeight="1" spans="1:3">
      <c r="A355" s="288">
        <v>2040612</v>
      </c>
      <c r="B355" s="290" t="s">
        <v>322</v>
      </c>
      <c r="C355" s="288"/>
    </row>
    <row r="356" ht="20.1" customHeight="1" spans="1:3">
      <c r="A356" s="288">
        <v>2040613</v>
      </c>
      <c r="B356" s="290" t="s">
        <v>152</v>
      </c>
      <c r="C356" s="288"/>
    </row>
    <row r="357" ht="20.1" customHeight="1" spans="1:3">
      <c r="A357" s="288">
        <v>2040650</v>
      </c>
      <c r="B357" s="290" t="s">
        <v>121</v>
      </c>
      <c r="C357" s="288"/>
    </row>
    <row r="358" ht="20.1" customHeight="1" spans="1:3">
      <c r="A358" s="288">
        <v>2040699</v>
      </c>
      <c r="B358" s="290" t="s">
        <v>323</v>
      </c>
      <c r="C358" s="288">
        <v>294</v>
      </c>
    </row>
    <row r="359" ht="20.1" customHeight="1" spans="1:3">
      <c r="A359" s="288">
        <v>20407</v>
      </c>
      <c r="B359" s="289" t="s">
        <v>324</v>
      </c>
      <c r="C359" s="288">
        <f>SUM(C360:C368)</f>
        <v>207</v>
      </c>
    </row>
    <row r="360" ht="20.1" customHeight="1" spans="1:3">
      <c r="A360" s="288">
        <v>2040701</v>
      </c>
      <c r="B360" s="290" t="s">
        <v>112</v>
      </c>
      <c r="C360" s="288"/>
    </row>
    <row r="361" ht="20.1" customHeight="1" spans="1:3">
      <c r="A361" s="288">
        <v>2040702</v>
      </c>
      <c r="B361" s="290" t="s">
        <v>113</v>
      </c>
      <c r="C361" s="288"/>
    </row>
    <row r="362" ht="20.1" customHeight="1" spans="1:3">
      <c r="A362" s="288">
        <v>2040703</v>
      </c>
      <c r="B362" s="290" t="s">
        <v>114</v>
      </c>
      <c r="C362" s="288"/>
    </row>
    <row r="363" ht="20.1" customHeight="1" spans="1:3">
      <c r="A363" s="288">
        <v>2040704</v>
      </c>
      <c r="B363" s="290" t="s">
        <v>325</v>
      </c>
      <c r="C363" s="288">
        <v>207</v>
      </c>
    </row>
    <row r="364" ht="20.1" customHeight="1" spans="1:3">
      <c r="A364" s="288">
        <v>2040705</v>
      </c>
      <c r="B364" s="290" t="s">
        <v>326</v>
      </c>
      <c r="C364" s="288"/>
    </row>
    <row r="365" ht="20.1" customHeight="1" spans="1:3">
      <c r="A365" s="288">
        <v>2040706</v>
      </c>
      <c r="B365" s="290" t="s">
        <v>327</v>
      </c>
      <c r="C365" s="288"/>
    </row>
    <row r="366" ht="20.1" customHeight="1" spans="1:3">
      <c r="A366" s="288">
        <v>2040707</v>
      </c>
      <c r="B366" s="290" t="s">
        <v>152</v>
      </c>
      <c r="C366" s="288"/>
    </row>
    <row r="367" ht="20.1" customHeight="1" spans="1:3">
      <c r="A367" s="288">
        <v>2040750</v>
      </c>
      <c r="B367" s="290" t="s">
        <v>121</v>
      </c>
      <c r="C367" s="288"/>
    </row>
    <row r="368" ht="20.1" customHeight="1" spans="1:3">
      <c r="A368" s="288">
        <v>2040799</v>
      </c>
      <c r="B368" s="290" t="s">
        <v>328</v>
      </c>
      <c r="C368" s="288"/>
    </row>
    <row r="369" ht="20.1" customHeight="1" spans="1:3">
      <c r="A369" s="288">
        <v>20408</v>
      </c>
      <c r="B369" s="289" t="s">
        <v>329</v>
      </c>
      <c r="C369" s="288">
        <f>SUM(C370:C378)</f>
        <v>441</v>
      </c>
    </row>
    <row r="370" ht="20.1" customHeight="1" spans="1:3">
      <c r="A370" s="288">
        <v>2040801</v>
      </c>
      <c r="B370" s="290" t="s">
        <v>112</v>
      </c>
      <c r="C370" s="288">
        <v>387</v>
      </c>
    </row>
    <row r="371" ht="20.1" customHeight="1" spans="1:3">
      <c r="A371" s="288">
        <v>2040802</v>
      </c>
      <c r="B371" s="290" t="s">
        <v>113</v>
      </c>
      <c r="C371" s="288"/>
    </row>
    <row r="372" ht="20.1" customHeight="1" spans="1:3">
      <c r="A372" s="288">
        <v>2040803</v>
      </c>
      <c r="B372" s="290" t="s">
        <v>114</v>
      </c>
      <c r="C372" s="288"/>
    </row>
    <row r="373" ht="20.1" customHeight="1" spans="1:3">
      <c r="A373" s="288">
        <v>2040804</v>
      </c>
      <c r="B373" s="290" t="s">
        <v>330</v>
      </c>
      <c r="C373" s="288"/>
    </row>
    <row r="374" ht="20.1" customHeight="1" spans="1:3">
      <c r="A374" s="288">
        <v>2040805</v>
      </c>
      <c r="B374" s="290" t="s">
        <v>331</v>
      </c>
      <c r="C374" s="288"/>
    </row>
    <row r="375" ht="20.1" customHeight="1" spans="1:3">
      <c r="A375" s="288">
        <v>2040806</v>
      </c>
      <c r="B375" s="290" t="s">
        <v>332</v>
      </c>
      <c r="C375" s="288"/>
    </row>
    <row r="376" ht="20.1" customHeight="1" spans="1:3">
      <c r="A376" s="288">
        <v>2040807</v>
      </c>
      <c r="B376" s="290" t="s">
        <v>152</v>
      </c>
      <c r="C376" s="288"/>
    </row>
    <row r="377" ht="20.1" customHeight="1" spans="1:3">
      <c r="A377" s="288">
        <v>2040850</v>
      </c>
      <c r="B377" s="290" t="s">
        <v>121</v>
      </c>
      <c r="C377" s="288"/>
    </row>
    <row r="378" ht="20.1" customHeight="1" spans="1:3">
      <c r="A378" s="288">
        <v>2040899</v>
      </c>
      <c r="B378" s="290" t="s">
        <v>333</v>
      </c>
      <c r="C378" s="288">
        <v>54</v>
      </c>
    </row>
    <row r="379" ht="20.1" customHeight="1" spans="1:3">
      <c r="A379" s="288">
        <v>20409</v>
      </c>
      <c r="B379" s="289" t="s">
        <v>334</v>
      </c>
      <c r="C379" s="288">
        <f>SUM(C380:C386)</f>
        <v>32</v>
      </c>
    </row>
    <row r="380" ht="20.1" customHeight="1" spans="1:3">
      <c r="A380" s="288">
        <v>2040901</v>
      </c>
      <c r="B380" s="290" t="s">
        <v>112</v>
      </c>
      <c r="C380" s="288"/>
    </row>
    <row r="381" ht="20.1" customHeight="1" spans="1:3">
      <c r="A381" s="288">
        <v>2040902</v>
      </c>
      <c r="B381" s="290" t="s">
        <v>113</v>
      </c>
      <c r="C381" s="288"/>
    </row>
    <row r="382" ht="20.1" customHeight="1" spans="1:3">
      <c r="A382" s="288">
        <v>2040903</v>
      </c>
      <c r="B382" s="290" t="s">
        <v>114</v>
      </c>
      <c r="C382" s="288"/>
    </row>
    <row r="383" ht="20.1" customHeight="1" spans="1:3">
      <c r="A383" s="288">
        <v>2040904</v>
      </c>
      <c r="B383" s="290" t="s">
        <v>335</v>
      </c>
      <c r="C383" s="288"/>
    </row>
    <row r="384" ht="20.1" customHeight="1" spans="1:3">
      <c r="A384" s="288">
        <v>2040905</v>
      </c>
      <c r="B384" s="290" t="s">
        <v>336</v>
      </c>
      <c r="C384" s="288"/>
    </row>
    <row r="385" ht="20.1" customHeight="1" spans="1:3">
      <c r="A385" s="288">
        <v>2040950</v>
      </c>
      <c r="B385" s="290" t="s">
        <v>121</v>
      </c>
      <c r="C385" s="288"/>
    </row>
    <row r="386" ht="20.1" customHeight="1" spans="1:3">
      <c r="A386" s="288">
        <v>2040999</v>
      </c>
      <c r="B386" s="290" t="s">
        <v>337</v>
      </c>
      <c r="C386" s="288">
        <v>32</v>
      </c>
    </row>
    <row r="387" ht="20.1" customHeight="1" spans="1:3">
      <c r="A387" s="288">
        <v>20410</v>
      </c>
      <c r="B387" s="289" t="s">
        <v>338</v>
      </c>
      <c r="C387" s="288">
        <f>SUM(C388:C392)</f>
        <v>0</v>
      </c>
    </row>
    <row r="388" ht="20.1" customHeight="1" spans="1:3">
      <c r="A388" s="288">
        <v>2041001</v>
      </c>
      <c r="B388" s="290" t="s">
        <v>112</v>
      </c>
      <c r="C388" s="288">
        <v>0</v>
      </c>
    </row>
    <row r="389" ht="20.1" customHeight="1" spans="1:3">
      <c r="A389" s="288">
        <v>2041002</v>
      </c>
      <c r="B389" s="290" t="s">
        <v>113</v>
      </c>
      <c r="C389" s="288">
        <v>0</v>
      </c>
    </row>
    <row r="390" ht="20.1" customHeight="1" spans="1:3">
      <c r="A390" s="288">
        <v>2041006</v>
      </c>
      <c r="B390" s="290" t="s">
        <v>152</v>
      </c>
      <c r="C390" s="288">
        <v>0</v>
      </c>
    </row>
    <row r="391" ht="20.1" customHeight="1" spans="1:3">
      <c r="A391" s="288">
        <v>2041007</v>
      </c>
      <c r="B391" s="290" t="s">
        <v>339</v>
      </c>
      <c r="C391" s="288">
        <v>0</v>
      </c>
    </row>
    <row r="392" ht="20.1" customHeight="1" spans="1:3">
      <c r="A392" s="288">
        <v>2041099</v>
      </c>
      <c r="B392" s="290" t="s">
        <v>340</v>
      </c>
      <c r="C392" s="288">
        <v>0</v>
      </c>
    </row>
    <row r="393" ht="20.1" customHeight="1" spans="1:3">
      <c r="A393" s="288">
        <v>20499</v>
      </c>
      <c r="B393" s="289" t="s">
        <v>341</v>
      </c>
      <c r="C393" s="288">
        <f>C394+C395</f>
        <v>1015</v>
      </c>
    </row>
    <row r="394" ht="20.1" customHeight="1" spans="1:3">
      <c r="A394" s="288">
        <v>2049902</v>
      </c>
      <c r="B394" s="290" t="s">
        <v>342</v>
      </c>
      <c r="C394" s="288">
        <v>161</v>
      </c>
    </row>
    <row r="395" ht="20.1" customHeight="1" spans="1:3">
      <c r="A395" s="288">
        <v>2049999</v>
      </c>
      <c r="B395" s="290" t="s">
        <v>343</v>
      </c>
      <c r="C395" s="288">
        <v>854</v>
      </c>
    </row>
    <row r="396" ht="20.1" customHeight="1" spans="1:3">
      <c r="A396" s="288">
        <v>205</v>
      </c>
      <c r="B396" s="289" t="s">
        <v>344</v>
      </c>
      <c r="C396" s="288">
        <f>C397+C402+C409+C415+C421+C425+C429+C433+C439+C446</f>
        <v>93062</v>
      </c>
    </row>
    <row r="397" ht="20.1" customHeight="1" spans="1:3">
      <c r="A397" s="288">
        <v>20501</v>
      </c>
      <c r="B397" s="289" t="s">
        <v>345</v>
      </c>
      <c r="C397" s="288">
        <f>SUM(C398:C401)</f>
        <v>3100</v>
      </c>
    </row>
    <row r="398" ht="20.1" customHeight="1" spans="1:3">
      <c r="A398" s="288">
        <v>2050101</v>
      </c>
      <c r="B398" s="290" t="s">
        <v>112</v>
      </c>
      <c r="C398" s="288">
        <v>2497</v>
      </c>
    </row>
    <row r="399" ht="20.1" customHeight="1" spans="1:3">
      <c r="A399" s="288">
        <v>2050102</v>
      </c>
      <c r="B399" s="290" t="s">
        <v>113</v>
      </c>
      <c r="C399" s="288"/>
    </row>
    <row r="400" ht="20.1" customHeight="1" spans="1:3">
      <c r="A400" s="288">
        <v>2050103</v>
      </c>
      <c r="B400" s="290" t="s">
        <v>114</v>
      </c>
      <c r="C400" s="288"/>
    </row>
    <row r="401" ht="20.1" customHeight="1" spans="1:3">
      <c r="A401" s="288">
        <v>2050199</v>
      </c>
      <c r="B401" s="290" t="s">
        <v>346</v>
      </c>
      <c r="C401" s="288">
        <v>603</v>
      </c>
    </row>
    <row r="402" ht="20.1" customHeight="1" spans="1:3">
      <c r="A402" s="288">
        <v>20502</v>
      </c>
      <c r="B402" s="289" t="s">
        <v>347</v>
      </c>
      <c r="C402" s="288">
        <f>SUM(C403:C408)</f>
        <v>84279</v>
      </c>
    </row>
    <row r="403" ht="20.1" customHeight="1" spans="1:3">
      <c r="A403" s="288">
        <v>2050201</v>
      </c>
      <c r="B403" s="290" t="s">
        <v>348</v>
      </c>
      <c r="C403" s="288">
        <v>4898</v>
      </c>
    </row>
    <row r="404" ht="20.1" customHeight="1" spans="1:3">
      <c r="A404" s="288">
        <v>2050202</v>
      </c>
      <c r="B404" s="290" t="s">
        <v>349</v>
      </c>
      <c r="C404" s="288">
        <v>19169</v>
      </c>
    </row>
    <row r="405" ht="20.1" customHeight="1" spans="1:3">
      <c r="A405" s="288">
        <v>2050203</v>
      </c>
      <c r="B405" s="290" t="s">
        <v>350</v>
      </c>
      <c r="C405" s="288">
        <v>16685</v>
      </c>
    </row>
    <row r="406" ht="20.1" customHeight="1" spans="1:3">
      <c r="A406" s="288">
        <v>2050204</v>
      </c>
      <c r="B406" s="290" t="s">
        <v>351</v>
      </c>
      <c r="C406" s="288">
        <v>8961</v>
      </c>
    </row>
    <row r="407" ht="20.1" customHeight="1" spans="1:3">
      <c r="A407" s="288">
        <v>2050205</v>
      </c>
      <c r="B407" s="290" t="s">
        <v>352</v>
      </c>
      <c r="C407" s="288"/>
    </row>
    <row r="408" ht="20.1" customHeight="1" spans="1:3">
      <c r="A408" s="288">
        <v>2050299</v>
      </c>
      <c r="B408" s="290" t="s">
        <v>353</v>
      </c>
      <c r="C408" s="288">
        <v>34566</v>
      </c>
    </row>
    <row r="409" ht="20.1" customHeight="1" spans="1:3">
      <c r="A409" s="288">
        <v>20503</v>
      </c>
      <c r="B409" s="289" t="s">
        <v>354</v>
      </c>
      <c r="C409" s="288">
        <f>SUM(C410:C414)</f>
        <v>3543</v>
      </c>
    </row>
    <row r="410" ht="20.1" customHeight="1" spans="1:3">
      <c r="A410" s="288">
        <v>2050301</v>
      </c>
      <c r="B410" s="290" t="s">
        <v>355</v>
      </c>
      <c r="C410" s="288"/>
    </row>
    <row r="411" ht="20.1" customHeight="1" spans="1:3">
      <c r="A411" s="288">
        <v>2050302</v>
      </c>
      <c r="B411" s="290" t="s">
        <v>356</v>
      </c>
      <c r="C411" s="288">
        <v>3543</v>
      </c>
    </row>
    <row r="412" ht="20.1" customHeight="1" spans="1:3">
      <c r="A412" s="288">
        <v>2050303</v>
      </c>
      <c r="B412" s="290" t="s">
        <v>357</v>
      </c>
      <c r="C412" s="288"/>
    </row>
    <row r="413" ht="20.1" customHeight="1" spans="1:3">
      <c r="A413" s="288">
        <v>2050305</v>
      </c>
      <c r="B413" s="290" t="s">
        <v>358</v>
      </c>
      <c r="C413" s="288"/>
    </row>
    <row r="414" ht="20.1" customHeight="1" spans="1:3">
      <c r="A414" s="288">
        <v>2050399</v>
      </c>
      <c r="B414" s="290" t="s">
        <v>359</v>
      </c>
      <c r="C414" s="288"/>
    </row>
    <row r="415" ht="20.1" customHeight="1" spans="1:3">
      <c r="A415" s="288">
        <v>20504</v>
      </c>
      <c r="B415" s="289" t="s">
        <v>360</v>
      </c>
      <c r="C415" s="288">
        <f>SUM(C416:C420)</f>
        <v>23</v>
      </c>
    </row>
    <row r="416" ht="20.1" customHeight="1" spans="1:3">
      <c r="A416" s="288">
        <v>2050401</v>
      </c>
      <c r="B416" s="290" t="s">
        <v>361</v>
      </c>
      <c r="C416" s="288"/>
    </row>
    <row r="417" ht="20.1" customHeight="1" spans="1:3">
      <c r="A417" s="288">
        <v>2050402</v>
      </c>
      <c r="B417" s="290" t="s">
        <v>362</v>
      </c>
      <c r="C417" s="288"/>
    </row>
    <row r="418" ht="20.1" customHeight="1" spans="1:3">
      <c r="A418" s="288">
        <v>2050403</v>
      </c>
      <c r="B418" s="290" t="s">
        <v>363</v>
      </c>
      <c r="C418" s="288">
        <v>23</v>
      </c>
    </row>
    <row r="419" ht="20.1" customHeight="1" spans="1:3">
      <c r="A419" s="288">
        <v>2050404</v>
      </c>
      <c r="B419" s="290" t="s">
        <v>364</v>
      </c>
      <c r="C419" s="288"/>
    </row>
    <row r="420" ht="20.1" customHeight="1" spans="1:3">
      <c r="A420" s="288">
        <v>2050499</v>
      </c>
      <c r="B420" s="290" t="s">
        <v>365</v>
      </c>
      <c r="C420" s="288"/>
    </row>
    <row r="421" ht="20.1" customHeight="1" spans="1:3">
      <c r="A421" s="288">
        <v>20505</v>
      </c>
      <c r="B421" s="289" t="s">
        <v>366</v>
      </c>
      <c r="C421" s="288">
        <f>SUM(C422:C424)</f>
        <v>77</v>
      </c>
    </row>
    <row r="422" ht="20.1" customHeight="1" spans="1:3">
      <c r="A422" s="288">
        <v>2050501</v>
      </c>
      <c r="B422" s="290" t="s">
        <v>367</v>
      </c>
      <c r="C422" s="288"/>
    </row>
    <row r="423" ht="20.1" customHeight="1" spans="1:3">
      <c r="A423" s="288">
        <v>2050502</v>
      </c>
      <c r="B423" s="290" t="s">
        <v>368</v>
      </c>
      <c r="C423" s="288"/>
    </row>
    <row r="424" ht="20.1" customHeight="1" spans="1:3">
      <c r="A424" s="288">
        <v>2050599</v>
      </c>
      <c r="B424" s="290" t="s">
        <v>369</v>
      </c>
      <c r="C424" s="288">
        <v>77</v>
      </c>
    </row>
    <row r="425" ht="20.1" customHeight="1" spans="1:3">
      <c r="A425" s="288">
        <v>20506</v>
      </c>
      <c r="B425" s="289" t="s">
        <v>370</v>
      </c>
      <c r="C425" s="288">
        <f>SUM(C426:C428)</f>
        <v>0</v>
      </c>
    </row>
    <row r="426" ht="20.1" customHeight="1" spans="1:3">
      <c r="A426" s="288">
        <v>2050601</v>
      </c>
      <c r="B426" s="290" t="s">
        <v>371</v>
      </c>
      <c r="C426" s="288">
        <v>0</v>
      </c>
    </row>
    <row r="427" ht="20.1" customHeight="1" spans="1:3">
      <c r="A427" s="288">
        <v>2050602</v>
      </c>
      <c r="B427" s="290" t="s">
        <v>372</v>
      </c>
      <c r="C427" s="288">
        <v>0</v>
      </c>
    </row>
    <row r="428" ht="20.1" customHeight="1" spans="1:3">
      <c r="A428" s="288">
        <v>2050699</v>
      </c>
      <c r="B428" s="290" t="s">
        <v>373</v>
      </c>
      <c r="C428" s="288">
        <v>0</v>
      </c>
    </row>
    <row r="429" ht="20.1" customHeight="1" spans="1:3">
      <c r="A429" s="288">
        <v>20507</v>
      </c>
      <c r="B429" s="289" t="s">
        <v>374</v>
      </c>
      <c r="C429" s="288">
        <f>SUM(C430:C432)</f>
        <v>314</v>
      </c>
    </row>
    <row r="430" ht="20.1" customHeight="1" spans="1:3">
      <c r="A430" s="288">
        <v>2050701</v>
      </c>
      <c r="B430" s="290" t="s">
        <v>375</v>
      </c>
      <c r="C430" s="288">
        <v>314</v>
      </c>
    </row>
    <row r="431" ht="20.1" customHeight="1" spans="1:3">
      <c r="A431" s="288">
        <v>2050702</v>
      </c>
      <c r="B431" s="290" t="s">
        <v>376</v>
      </c>
      <c r="C431" s="288"/>
    </row>
    <row r="432" ht="20.1" customHeight="1" spans="1:3">
      <c r="A432" s="288">
        <v>2050799</v>
      </c>
      <c r="B432" s="290" t="s">
        <v>377</v>
      </c>
      <c r="C432" s="288"/>
    </row>
    <row r="433" ht="20.1" customHeight="1" spans="1:3">
      <c r="A433" s="288">
        <v>20508</v>
      </c>
      <c r="B433" s="289" t="s">
        <v>378</v>
      </c>
      <c r="C433" s="288">
        <f>SUM(C434:C438)</f>
        <v>493</v>
      </c>
    </row>
    <row r="434" ht="20.1" customHeight="1" spans="1:3">
      <c r="A434" s="288">
        <v>2050801</v>
      </c>
      <c r="B434" s="290" t="s">
        <v>379</v>
      </c>
      <c r="C434" s="288">
        <v>282</v>
      </c>
    </row>
    <row r="435" ht="20.1" customHeight="1" spans="1:3">
      <c r="A435" s="288">
        <v>2050802</v>
      </c>
      <c r="B435" s="290" t="s">
        <v>380</v>
      </c>
      <c r="C435" s="288">
        <v>211</v>
      </c>
    </row>
    <row r="436" ht="20.1" customHeight="1" spans="1:3">
      <c r="A436" s="288">
        <v>2050803</v>
      </c>
      <c r="B436" s="290" t="s">
        <v>381</v>
      </c>
      <c r="C436" s="288"/>
    </row>
    <row r="437" ht="20.1" customHeight="1" spans="1:3">
      <c r="A437" s="288">
        <v>2050804</v>
      </c>
      <c r="B437" s="290" t="s">
        <v>382</v>
      </c>
      <c r="C437" s="288"/>
    </row>
    <row r="438" ht="20.1" customHeight="1" spans="1:3">
      <c r="A438" s="288">
        <v>2050899</v>
      </c>
      <c r="B438" s="290" t="s">
        <v>383</v>
      </c>
      <c r="C438" s="288"/>
    </row>
    <row r="439" ht="20.1" customHeight="1" spans="1:3">
      <c r="A439" s="288">
        <v>20509</v>
      </c>
      <c r="B439" s="289" t="s">
        <v>384</v>
      </c>
      <c r="C439" s="288">
        <f>SUM(C440:C445)</f>
        <v>0</v>
      </c>
    </row>
    <row r="440" ht="20.1" customHeight="1" spans="1:3">
      <c r="A440" s="288">
        <v>2050901</v>
      </c>
      <c r="B440" s="290" t="s">
        <v>385</v>
      </c>
      <c r="C440" s="288">
        <v>0</v>
      </c>
    </row>
    <row r="441" ht="20.1" customHeight="1" spans="1:3">
      <c r="A441" s="288">
        <v>2050902</v>
      </c>
      <c r="B441" s="290" t="s">
        <v>386</v>
      </c>
      <c r="C441" s="288">
        <v>0</v>
      </c>
    </row>
    <row r="442" ht="20.1" customHeight="1" spans="1:3">
      <c r="A442" s="288">
        <v>2050903</v>
      </c>
      <c r="B442" s="290" t="s">
        <v>387</v>
      </c>
      <c r="C442" s="288">
        <v>0</v>
      </c>
    </row>
    <row r="443" ht="20.1" customHeight="1" spans="1:3">
      <c r="A443" s="288">
        <v>2050904</v>
      </c>
      <c r="B443" s="290" t="s">
        <v>388</v>
      </c>
      <c r="C443" s="288">
        <v>0</v>
      </c>
    </row>
    <row r="444" ht="20.1" customHeight="1" spans="1:3">
      <c r="A444" s="288">
        <v>2050905</v>
      </c>
      <c r="B444" s="290" t="s">
        <v>389</v>
      </c>
      <c r="C444" s="288">
        <v>0</v>
      </c>
    </row>
    <row r="445" ht="20.1" customHeight="1" spans="1:3">
      <c r="A445" s="288">
        <v>2050999</v>
      </c>
      <c r="B445" s="290" t="s">
        <v>390</v>
      </c>
      <c r="C445" s="288">
        <v>0</v>
      </c>
    </row>
    <row r="446" ht="20.1" customHeight="1" spans="1:3">
      <c r="A446" s="288">
        <v>20599</v>
      </c>
      <c r="B446" s="289" t="s">
        <v>391</v>
      </c>
      <c r="C446" s="288">
        <f>C447</f>
        <v>1233</v>
      </c>
    </row>
    <row r="447" ht="20.1" customHeight="1" spans="1:3">
      <c r="A447" s="288">
        <v>2059999</v>
      </c>
      <c r="B447" s="290" t="s">
        <v>392</v>
      </c>
      <c r="C447" s="288">
        <v>1233</v>
      </c>
    </row>
    <row r="448" ht="20.1" customHeight="1" spans="1:3">
      <c r="A448" s="288">
        <v>206</v>
      </c>
      <c r="B448" s="289" t="s">
        <v>393</v>
      </c>
      <c r="C448" s="288">
        <f>SUM(C449,C454,C463,C469,C474,C479,C484,C491,C495,C499)</f>
        <v>12500</v>
      </c>
    </row>
    <row r="449" ht="20.1" customHeight="1" spans="1:3">
      <c r="A449" s="288">
        <v>20601</v>
      </c>
      <c r="B449" s="289" t="s">
        <v>394</v>
      </c>
      <c r="C449" s="288">
        <f>SUM(C450:C453)</f>
        <v>469</v>
      </c>
    </row>
    <row r="450" ht="20.1" customHeight="1" spans="1:3">
      <c r="A450" s="288">
        <v>2060101</v>
      </c>
      <c r="B450" s="290" t="s">
        <v>112</v>
      </c>
      <c r="C450" s="288">
        <v>341</v>
      </c>
    </row>
    <row r="451" ht="20.1" customHeight="1" spans="1:3">
      <c r="A451" s="288">
        <v>2060102</v>
      </c>
      <c r="B451" s="290" t="s">
        <v>113</v>
      </c>
      <c r="C451" s="288"/>
    </row>
    <row r="452" ht="20.1" customHeight="1" spans="1:3">
      <c r="A452" s="288">
        <v>2060103</v>
      </c>
      <c r="B452" s="290" t="s">
        <v>114</v>
      </c>
      <c r="C452" s="288"/>
    </row>
    <row r="453" ht="20.1" customHeight="1" spans="1:3">
      <c r="A453" s="288">
        <v>2060199</v>
      </c>
      <c r="B453" s="290" t="s">
        <v>395</v>
      </c>
      <c r="C453" s="288">
        <v>128</v>
      </c>
    </row>
    <row r="454" ht="20.1" customHeight="1" spans="1:3">
      <c r="A454" s="288">
        <v>20602</v>
      </c>
      <c r="B454" s="289" t="s">
        <v>396</v>
      </c>
      <c r="C454" s="288">
        <f>SUM(C455:C462)</f>
        <v>0</v>
      </c>
    </row>
    <row r="455" ht="20.1" customHeight="1" spans="1:3">
      <c r="A455" s="288">
        <v>2060201</v>
      </c>
      <c r="B455" s="290" t="s">
        <v>397</v>
      </c>
      <c r="C455" s="288">
        <v>0</v>
      </c>
    </row>
    <row r="456" ht="20.1" customHeight="1" spans="1:3">
      <c r="A456" s="288">
        <v>2060203</v>
      </c>
      <c r="B456" s="290" t="s">
        <v>398</v>
      </c>
      <c r="C456" s="288">
        <v>0</v>
      </c>
    </row>
    <row r="457" ht="20.1" customHeight="1" spans="1:3">
      <c r="A457" s="288">
        <v>2060204</v>
      </c>
      <c r="B457" s="290" t="s">
        <v>399</v>
      </c>
      <c r="C457" s="288">
        <v>0</v>
      </c>
    </row>
    <row r="458" ht="20.1" customHeight="1" spans="1:3">
      <c r="A458" s="288">
        <v>2060205</v>
      </c>
      <c r="B458" s="290" t="s">
        <v>400</v>
      </c>
      <c r="C458" s="288">
        <v>0</v>
      </c>
    </row>
    <row r="459" ht="20.1" customHeight="1" spans="1:3">
      <c r="A459" s="288">
        <v>2060206</v>
      </c>
      <c r="B459" s="290" t="s">
        <v>401</v>
      </c>
      <c r="C459" s="288">
        <v>0</v>
      </c>
    </row>
    <row r="460" ht="20.1" customHeight="1" spans="1:3">
      <c r="A460" s="288">
        <v>2060207</v>
      </c>
      <c r="B460" s="290" t="s">
        <v>402</v>
      </c>
      <c r="C460" s="288">
        <v>0</v>
      </c>
    </row>
    <row r="461" ht="20.1" customHeight="1" spans="1:3">
      <c r="A461" s="288">
        <v>2060208</v>
      </c>
      <c r="B461" s="290" t="s">
        <v>403</v>
      </c>
      <c r="C461" s="288">
        <v>0</v>
      </c>
    </row>
    <row r="462" ht="20.1" customHeight="1" spans="1:3">
      <c r="A462" s="288">
        <v>2060299</v>
      </c>
      <c r="B462" s="290" t="s">
        <v>404</v>
      </c>
      <c r="C462" s="288">
        <v>0</v>
      </c>
    </row>
    <row r="463" ht="20.1" customHeight="1" spans="1:3">
      <c r="A463" s="288">
        <v>20603</v>
      </c>
      <c r="B463" s="289" t="s">
        <v>405</v>
      </c>
      <c r="C463" s="288">
        <f>SUM(C464:C468)</f>
        <v>0</v>
      </c>
    </row>
    <row r="464" ht="20.1" customHeight="1" spans="1:3">
      <c r="A464" s="288">
        <v>2060301</v>
      </c>
      <c r="B464" s="290" t="s">
        <v>397</v>
      </c>
      <c r="C464" s="288">
        <v>0</v>
      </c>
    </row>
    <row r="465" ht="20.1" customHeight="1" spans="1:3">
      <c r="A465" s="288">
        <v>2060302</v>
      </c>
      <c r="B465" s="290" t="s">
        <v>406</v>
      </c>
      <c r="C465" s="288">
        <v>0</v>
      </c>
    </row>
    <row r="466" ht="20.1" customHeight="1" spans="1:3">
      <c r="A466" s="288">
        <v>2060303</v>
      </c>
      <c r="B466" s="290" t="s">
        <v>407</v>
      </c>
      <c r="C466" s="288">
        <v>0</v>
      </c>
    </row>
    <row r="467" ht="20.1" customHeight="1" spans="1:3">
      <c r="A467" s="288">
        <v>2060304</v>
      </c>
      <c r="B467" s="290" t="s">
        <v>408</v>
      </c>
      <c r="C467" s="288">
        <v>0</v>
      </c>
    </row>
    <row r="468" ht="20.1" customHeight="1" spans="1:3">
      <c r="A468" s="288">
        <v>2060399</v>
      </c>
      <c r="B468" s="290" t="s">
        <v>409</v>
      </c>
      <c r="C468" s="288">
        <v>0</v>
      </c>
    </row>
    <row r="469" ht="20.1" customHeight="1" spans="1:3">
      <c r="A469" s="288">
        <v>20604</v>
      </c>
      <c r="B469" s="289" t="s">
        <v>410</v>
      </c>
      <c r="C469" s="288">
        <f>SUM(C470:C473)</f>
        <v>4202</v>
      </c>
    </row>
    <row r="470" ht="20.1" customHeight="1" spans="1:3">
      <c r="A470" s="288">
        <v>2060401</v>
      </c>
      <c r="B470" s="290" t="s">
        <v>397</v>
      </c>
      <c r="C470" s="288"/>
    </row>
    <row r="471" ht="20.1" customHeight="1" spans="1:3">
      <c r="A471" s="288">
        <v>2060404</v>
      </c>
      <c r="B471" s="290" t="s">
        <v>411</v>
      </c>
      <c r="C471" s="288">
        <v>4080</v>
      </c>
    </row>
    <row r="472" ht="20.1" customHeight="1" spans="1:3">
      <c r="A472" s="288">
        <v>2060405</v>
      </c>
      <c r="B472" s="290" t="s">
        <v>412</v>
      </c>
      <c r="C472" s="288"/>
    </row>
    <row r="473" ht="20.1" customHeight="1" spans="1:3">
      <c r="A473" s="288">
        <v>2060499</v>
      </c>
      <c r="B473" s="290" t="s">
        <v>413</v>
      </c>
      <c r="C473" s="288">
        <v>122</v>
      </c>
    </row>
    <row r="474" ht="20.1" customHeight="1" spans="1:3">
      <c r="A474" s="288">
        <v>20605</v>
      </c>
      <c r="B474" s="289" t="s">
        <v>414</v>
      </c>
      <c r="C474" s="288">
        <f>SUM(C475:C478)</f>
        <v>2242</v>
      </c>
    </row>
    <row r="475" ht="20.1" customHeight="1" spans="1:3">
      <c r="A475" s="288">
        <v>2060501</v>
      </c>
      <c r="B475" s="290" t="s">
        <v>397</v>
      </c>
      <c r="C475" s="288"/>
    </row>
    <row r="476" ht="20.1" customHeight="1" spans="1:3">
      <c r="A476" s="288">
        <v>2060502</v>
      </c>
      <c r="B476" s="290" t="s">
        <v>415</v>
      </c>
      <c r="C476" s="288">
        <v>49</v>
      </c>
    </row>
    <row r="477" ht="20.1" customHeight="1" spans="1:3">
      <c r="A477" s="288">
        <v>2060503</v>
      </c>
      <c r="B477" s="290" t="s">
        <v>416</v>
      </c>
      <c r="C477" s="288"/>
    </row>
    <row r="478" ht="20.1" customHeight="1" spans="1:3">
      <c r="A478" s="288">
        <v>2060599</v>
      </c>
      <c r="B478" s="290" t="s">
        <v>417</v>
      </c>
      <c r="C478" s="288">
        <v>2193</v>
      </c>
    </row>
    <row r="479" ht="20.1" customHeight="1" spans="1:3">
      <c r="A479" s="288">
        <v>20606</v>
      </c>
      <c r="B479" s="289" t="s">
        <v>418</v>
      </c>
      <c r="C479" s="288">
        <f>SUM(C480:C483)</f>
        <v>0</v>
      </c>
    </row>
    <row r="480" ht="20.1" customHeight="1" spans="1:3">
      <c r="A480" s="288">
        <v>2060601</v>
      </c>
      <c r="B480" s="290" t="s">
        <v>419</v>
      </c>
      <c r="C480" s="288">
        <v>0</v>
      </c>
    </row>
    <row r="481" ht="20.1" customHeight="1" spans="1:3">
      <c r="A481" s="288">
        <v>2060602</v>
      </c>
      <c r="B481" s="290" t="s">
        <v>420</v>
      </c>
      <c r="C481" s="288">
        <v>0</v>
      </c>
    </row>
    <row r="482" ht="20.1" customHeight="1" spans="1:3">
      <c r="A482" s="288">
        <v>2060603</v>
      </c>
      <c r="B482" s="290" t="s">
        <v>421</v>
      </c>
      <c r="C482" s="288">
        <v>0</v>
      </c>
    </row>
    <row r="483" ht="20.1" customHeight="1" spans="1:3">
      <c r="A483" s="288">
        <v>2060699</v>
      </c>
      <c r="B483" s="290" t="s">
        <v>422</v>
      </c>
      <c r="C483" s="288">
        <v>0</v>
      </c>
    </row>
    <row r="484" ht="20.1" customHeight="1" spans="1:3">
      <c r="A484" s="288">
        <v>20607</v>
      </c>
      <c r="B484" s="289" t="s">
        <v>423</v>
      </c>
      <c r="C484" s="288">
        <f>SUM(C485:C490)</f>
        <v>81</v>
      </c>
    </row>
    <row r="485" ht="20.1" customHeight="1" spans="1:3">
      <c r="A485" s="288">
        <v>2060701</v>
      </c>
      <c r="B485" s="290" t="s">
        <v>397</v>
      </c>
      <c r="C485" s="288"/>
    </row>
    <row r="486" ht="20.1" customHeight="1" spans="1:3">
      <c r="A486" s="288">
        <v>2060702</v>
      </c>
      <c r="B486" s="290" t="s">
        <v>424</v>
      </c>
      <c r="C486" s="288">
        <v>14</v>
      </c>
    </row>
    <row r="487" ht="20.1" customHeight="1" spans="1:3">
      <c r="A487" s="288">
        <v>2060703</v>
      </c>
      <c r="B487" s="290" t="s">
        <v>425</v>
      </c>
      <c r="C487" s="288"/>
    </row>
    <row r="488" ht="20.1" customHeight="1" spans="1:3">
      <c r="A488" s="288">
        <v>2060704</v>
      </c>
      <c r="B488" s="290" t="s">
        <v>426</v>
      </c>
      <c r="C488" s="288"/>
    </row>
    <row r="489" ht="20.1" customHeight="1" spans="1:3">
      <c r="A489" s="288">
        <v>2060705</v>
      </c>
      <c r="B489" s="290" t="s">
        <v>427</v>
      </c>
      <c r="C489" s="288">
        <v>12</v>
      </c>
    </row>
    <row r="490" ht="20.1" customHeight="1" spans="1:3">
      <c r="A490" s="288">
        <v>2060799</v>
      </c>
      <c r="B490" s="290" t="s">
        <v>428</v>
      </c>
      <c r="C490" s="288">
        <v>55</v>
      </c>
    </row>
    <row r="491" ht="20.1" customHeight="1" spans="1:3">
      <c r="A491" s="288">
        <v>20608</v>
      </c>
      <c r="B491" s="289" t="s">
        <v>429</v>
      </c>
      <c r="C491" s="288">
        <f>SUM(C492:C494)</f>
        <v>0</v>
      </c>
    </row>
    <row r="492" ht="20.1" customHeight="1" spans="1:3">
      <c r="A492" s="288">
        <v>2060801</v>
      </c>
      <c r="B492" s="290" t="s">
        <v>430</v>
      </c>
      <c r="C492" s="288">
        <v>0</v>
      </c>
    </row>
    <row r="493" ht="20.1" customHeight="1" spans="1:3">
      <c r="A493" s="288">
        <v>2060802</v>
      </c>
      <c r="B493" s="290" t="s">
        <v>431</v>
      </c>
      <c r="C493" s="288">
        <v>0</v>
      </c>
    </row>
    <row r="494" ht="20.1" customHeight="1" spans="1:3">
      <c r="A494" s="288">
        <v>2060899</v>
      </c>
      <c r="B494" s="290" t="s">
        <v>432</v>
      </c>
      <c r="C494" s="288">
        <v>0</v>
      </c>
    </row>
    <row r="495" ht="20.1" customHeight="1" spans="1:3">
      <c r="A495" s="288">
        <v>20609</v>
      </c>
      <c r="B495" s="289" t="s">
        <v>433</v>
      </c>
      <c r="C495" s="288">
        <f>SUM(C496:C498)</f>
        <v>102</v>
      </c>
    </row>
    <row r="496" ht="20.1" customHeight="1" spans="1:3">
      <c r="A496" s="288">
        <v>2060901</v>
      </c>
      <c r="B496" s="290" t="s">
        <v>434</v>
      </c>
      <c r="C496" s="288"/>
    </row>
    <row r="497" ht="20.1" customHeight="1" spans="1:3">
      <c r="A497" s="288">
        <v>2060902</v>
      </c>
      <c r="B497" s="290" t="s">
        <v>435</v>
      </c>
      <c r="C497" s="288">
        <v>102</v>
      </c>
    </row>
    <row r="498" ht="20.1" customHeight="1" spans="1:3">
      <c r="A498" s="288">
        <v>2060999</v>
      </c>
      <c r="B498" s="290" t="s">
        <v>436</v>
      </c>
      <c r="C498" s="288"/>
    </row>
    <row r="499" ht="20.1" customHeight="1" spans="1:3">
      <c r="A499" s="288">
        <v>20699</v>
      </c>
      <c r="B499" s="289" t="s">
        <v>437</v>
      </c>
      <c r="C499" s="288">
        <f>SUM(C500:C503)</f>
        <v>5404</v>
      </c>
    </row>
    <row r="500" ht="20.1" customHeight="1" spans="1:3">
      <c r="A500" s="288">
        <v>2069901</v>
      </c>
      <c r="B500" s="290" t="s">
        <v>438</v>
      </c>
      <c r="C500" s="288">
        <v>0</v>
      </c>
    </row>
    <row r="501" ht="20.1" customHeight="1" spans="1:3">
      <c r="A501" s="288">
        <v>2069902</v>
      </c>
      <c r="B501" s="290" t="s">
        <v>439</v>
      </c>
      <c r="C501" s="288">
        <v>0</v>
      </c>
    </row>
    <row r="502" ht="20.1" customHeight="1" spans="1:3">
      <c r="A502" s="288">
        <v>2069903</v>
      </c>
      <c r="B502" s="290" t="s">
        <v>440</v>
      </c>
      <c r="C502" s="288">
        <v>0</v>
      </c>
    </row>
    <row r="503" ht="20.1" customHeight="1" spans="1:3">
      <c r="A503" s="288">
        <v>2069999</v>
      </c>
      <c r="B503" s="290" t="s">
        <v>441</v>
      </c>
      <c r="C503" s="288">
        <v>5404</v>
      </c>
    </row>
    <row r="504" ht="20.1" customHeight="1" spans="1:3">
      <c r="A504" s="288">
        <v>207</v>
      </c>
      <c r="B504" s="289" t="s">
        <v>442</v>
      </c>
      <c r="C504" s="288">
        <f>SUM(C505,C521,C529,C540,C549,C557)</f>
        <v>8331</v>
      </c>
    </row>
    <row r="505" ht="20.1" customHeight="1" spans="1:3">
      <c r="A505" s="288">
        <v>20701</v>
      </c>
      <c r="B505" s="289" t="s">
        <v>443</v>
      </c>
      <c r="C505" s="288">
        <f>SUM(C506:C520)</f>
        <v>4490</v>
      </c>
    </row>
    <row r="506" ht="20.1" customHeight="1" spans="1:3">
      <c r="A506" s="288">
        <v>2070101</v>
      </c>
      <c r="B506" s="290" t="s">
        <v>112</v>
      </c>
      <c r="C506" s="288">
        <v>322</v>
      </c>
    </row>
    <row r="507" ht="20.1" customHeight="1" spans="1:3">
      <c r="A507" s="288">
        <v>2070102</v>
      </c>
      <c r="B507" s="290" t="s">
        <v>113</v>
      </c>
      <c r="C507" s="288"/>
    </row>
    <row r="508" ht="20.1" customHeight="1" spans="1:3">
      <c r="A508" s="288">
        <v>2070103</v>
      </c>
      <c r="B508" s="290" t="s">
        <v>114</v>
      </c>
      <c r="C508" s="288"/>
    </row>
    <row r="509" ht="20.1" customHeight="1" spans="1:3">
      <c r="A509" s="288">
        <v>2070104</v>
      </c>
      <c r="B509" s="290" t="s">
        <v>444</v>
      </c>
      <c r="C509" s="288">
        <v>124</v>
      </c>
    </row>
    <row r="510" ht="20.1" customHeight="1" spans="1:3">
      <c r="A510" s="288">
        <v>2070105</v>
      </c>
      <c r="B510" s="290" t="s">
        <v>445</v>
      </c>
      <c r="C510" s="288"/>
    </row>
    <row r="511" ht="20.1" customHeight="1" spans="1:3">
      <c r="A511" s="288">
        <v>2070106</v>
      </c>
      <c r="B511" s="290" t="s">
        <v>446</v>
      </c>
      <c r="C511" s="288"/>
    </row>
    <row r="512" ht="20.1" customHeight="1" spans="1:3">
      <c r="A512" s="288">
        <v>2070107</v>
      </c>
      <c r="B512" s="290" t="s">
        <v>447</v>
      </c>
      <c r="C512" s="288"/>
    </row>
    <row r="513" ht="20.1" customHeight="1" spans="1:3">
      <c r="A513" s="288">
        <v>2070108</v>
      </c>
      <c r="B513" s="290" t="s">
        <v>448</v>
      </c>
      <c r="C513" s="288">
        <v>272</v>
      </c>
    </row>
    <row r="514" ht="20.1" customHeight="1" spans="1:3">
      <c r="A514" s="288">
        <v>2070109</v>
      </c>
      <c r="B514" s="290" t="s">
        <v>449</v>
      </c>
      <c r="C514" s="288"/>
    </row>
    <row r="515" ht="20.1" customHeight="1" spans="1:3">
      <c r="A515" s="288">
        <v>2070110</v>
      </c>
      <c r="B515" s="290" t="s">
        <v>450</v>
      </c>
      <c r="C515" s="288"/>
    </row>
    <row r="516" ht="20.1" customHeight="1" spans="1:3">
      <c r="A516" s="288">
        <v>2070111</v>
      </c>
      <c r="B516" s="290" t="s">
        <v>451</v>
      </c>
      <c r="C516" s="288">
        <v>230</v>
      </c>
    </row>
    <row r="517" ht="20.1" customHeight="1" spans="1:3">
      <c r="A517" s="288">
        <v>2070112</v>
      </c>
      <c r="B517" s="290" t="s">
        <v>452</v>
      </c>
      <c r="C517" s="288">
        <v>481</v>
      </c>
    </row>
    <row r="518" ht="20.1" customHeight="1" spans="1:3">
      <c r="A518" s="288">
        <v>2070113</v>
      </c>
      <c r="B518" s="290" t="s">
        <v>453</v>
      </c>
      <c r="C518" s="288">
        <v>21</v>
      </c>
    </row>
    <row r="519" ht="20.1" customHeight="1" spans="1:3">
      <c r="A519" s="288">
        <v>2070114</v>
      </c>
      <c r="B519" s="290" t="s">
        <v>454</v>
      </c>
      <c r="C519" s="288"/>
    </row>
    <row r="520" ht="20.1" customHeight="1" spans="1:3">
      <c r="A520" s="288">
        <v>2070199</v>
      </c>
      <c r="B520" s="290" t="s">
        <v>455</v>
      </c>
      <c r="C520" s="288">
        <v>3040</v>
      </c>
    </row>
    <row r="521" ht="20.1" customHeight="1" spans="1:3">
      <c r="A521" s="288">
        <v>20702</v>
      </c>
      <c r="B521" s="289" t="s">
        <v>456</v>
      </c>
      <c r="C521" s="288">
        <f>SUM(C522:C528)</f>
        <v>1492</v>
      </c>
    </row>
    <row r="522" ht="20.1" customHeight="1" spans="1:3">
      <c r="A522" s="288">
        <v>2070201</v>
      </c>
      <c r="B522" s="290" t="s">
        <v>112</v>
      </c>
      <c r="C522" s="288">
        <v>28</v>
      </c>
    </row>
    <row r="523" ht="20.1" customHeight="1" spans="1:3">
      <c r="A523" s="288">
        <v>2070202</v>
      </c>
      <c r="B523" s="290" t="s">
        <v>113</v>
      </c>
      <c r="C523" s="288"/>
    </row>
    <row r="524" ht="20.1" customHeight="1" spans="1:3">
      <c r="A524" s="288">
        <v>2070203</v>
      </c>
      <c r="B524" s="290" t="s">
        <v>114</v>
      </c>
      <c r="C524" s="288"/>
    </row>
    <row r="525" ht="20.1" customHeight="1" spans="1:3">
      <c r="A525" s="288">
        <v>2070204</v>
      </c>
      <c r="B525" s="290" t="s">
        <v>457</v>
      </c>
      <c r="C525" s="288">
        <v>170</v>
      </c>
    </row>
    <row r="526" ht="20.1" customHeight="1" spans="1:3">
      <c r="A526" s="288">
        <v>2070205</v>
      </c>
      <c r="B526" s="290" t="s">
        <v>458</v>
      </c>
      <c r="C526" s="288">
        <v>167</v>
      </c>
    </row>
    <row r="527" ht="20.1" customHeight="1" spans="1:3">
      <c r="A527" s="288">
        <v>2070206</v>
      </c>
      <c r="B527" s="290" t="s">
        <v>459</v>
      </c>
      <c r="C527" s="288"/>
    </row>
    <row r="528" ht="20.1" customHeight="1" spans="1:3">
      <c r="A528" s="288">
        <v>2070299</v>
      </c>
      <c r="B528" s="290" t="s">
        <v>460</v>
      </c>
      <c r="C528" s="288">
        <v>1127</v>
      </c>
    </row>
    <row r="529" ht="20.1" customHeight="1" spans="1:3">
      <c r="A529" s="288">
        <v>20703</v>
      </c>
      <c r="B529" s="289" t="s">
        <v>461</v>
      </c>
      <c r="C529" s="288">
        <f>SUM(C530:C539)</f>
        <v>0</v>
      </c>
    </row>
    <row r="530" ht="20.1" customHeight="1" spans="1:3">
      <c r="A530" s="288">
        <v>2070301</v>
      </c>
      <c r="B530" s="290" t="s">
        <v>112</v>
      </c>
      <c r="C530" s="288">
        <v>0</v>
      </c>
    </row>
    <row r="531" ht="20.1" customHeight="1" spans="1:3">
      <c r="A531" s="288">
        <v>2070302</v>
      </c>
      <c r="B531" s="290" t="s">
        <v>113</v>
      </c>
      <c r="C531" s="288">
        <v>0</v>
      </c>
    </row>
    <row r="532" ht="20.1" customHeight="1" spans="1:3">
      <c r="A532" s="288">
        <v>2070303</v>
      </c>
      <c r="B532" s="290" t="s">
        <v>114</v>
      </c>
      <c r="C532" s="288">
        <v>0</v>
      </c>
    </row>
    <row r="533" ht="20.1" customHeight="1" spans="1:3">
      <c r="A533" s="288">
        <v>2070304</v>
      </c>
      <c r="B533" s="290" t="s">
        <v>462</v>
      </c>
      <c r="C533" s="288">
        <v>0</v>
      </c>
    </row>
    <row r="534" ht="20.1" customHeight="1" spans="1:3">
      <c r="A534" s="288">
        <v>2070305</v>
      </c>
      <c r="B534" s="290" t="s">
        <v>463</v>
      </c>
      <c r="C534" s="288">
        <v>0</v>
      </c>
    </row>
    <row r="535" ht="20.1" customHeight="1" spans="1:3">
      <c r="A535" s="288">
        <v>2070306</v>
      </c>
      <c r="B535" s="290" t="s">
        <v>464</v>
      </c>
      <c r="C535" s="288">
        <v>0</v>
      </c>
    </row>
    <row r="536" ht="20.1" customHeight="1" spans="1:3">
      <c r="A536" s="288">
        <v>2070307</v>
      </c>
      <c r="B536" s="290" t="s">
        <v>465</v>
      </c>
      <c r="C536" s="288">
        <v>0</v>
      </c>
    </row>
    <row r="537" ht="20.1" customHeight="1" spans="1:3">
      <c r="A537" s="288">
        <v>2070308</v>
      </c>
      <c r="B537" s="290" t="s">
        <v>466</v>
      </c>
      <c r="C537" s="288">
        <v>0</v>
      </c>
    </row>
    <row r="538" ht="20.1" customHeight="1" spans="1:3">
      <c r="A538" s="288">
        <v>2070309</v>
      </c>
      <c r="B538" s="290" t="s">
        <v>467</v>
      </c>
      <c r="C538" s="288">
        <v>0</v>
      </c>
    </row>
    <row r="539" ht="20.1" customHeight="1" spans="1:3">
      <c r="A539" s="288">
        <v>2070399</v>
      </c>
      <c r="B539" s="290" t="s">
        <v>468</v>
      </c>
      <c r="C539" s="288">
        <v>0</v>
      </c>
    </row>
    <row r="540" ht="20.1" customHeight="1" spans="1:3">
      <c r="A540" s="288">
        <v>20706</v>
      </c>
      <c r="B540" s="289" t="s">
        <v>469</v>
      </c>
      <c r="C540" s="288">
        <f>SUM(C541:C548)</f>
        <v>22</v>
      </c>
    </row>
    <row r="541" ht="20.1" customHeight="1" spans="1:3">
      <c r="A541" s="288">
        <v>2070601</v>
      </c>
      <c r="B541" s="290" t="s">
        <v>112</v>
      </c>
      <c r="C541" s="288">
        <v>0</v>
      </c>
    </row>
    <row r="542" ht="20.1" customHeight="1" spans="1:3">
      <c r="A542" s="288">
        <v>2070602</v>
      </c>
      <c r="B542" s="290" t="s">
        <v>113</v>
      </c>
      <c r="C542" s="288">
        <v>0</v>
      </c>
    </row>
    <row r="543" ht="20.1" customHeight="1" spans="1:3">
      <c r="A543" s="288">
        <v>2070603</v>
      </c>
      <c r="B543" s="290" t="s">
        <v>114</v>
      </c>
      <c r="C543" s="288">
        <v>0</v>
      </c>
    </row>
    <row r="544" ht="20.1" customHeight="1" spans="1:3">
      <c r="A544" s="288">
        <v>2070604</v>
      </c>
      <c r="B544" s="290" t="s">
        <v>470</v>
      </c>
      <c r="C544" s="288">
        <v>0</v>
      </c>
    </row>
    <row r="545" ht="20.1" customHeight="1" spans="1:3">
      <c r="A545" s="288">
        <v>2070605</v>
      </c>
      <c r="B545" s="290" t="s">
        <v>471</v>
      </c>
      <c r="C545" s="288">
        <v>0</v>
      </c>
    </row>
    <row r="546" ht="20.1" customHeight="1" spans="1:3">
      <c r="A546" s="288">
        <v>2070606</v>
      </c>
      <c r="B546" s="290" t="s">
        <v>472</v>
      </c>
      <c r="C546" s="288">
        <v>0</v>
      </c>
    </row>
    <row r="547" ht="20.1" customHeight="1" spans="1:3">
      <c r="A547" s="288">
        <v>2070607</v>
      </c>
      <c r="B547" s="290" t="s">
        <v>473</v>
      </c>
      <c r="C547" s="288">
        <v>0</v>
      </c>
    </row>
    <row r="548" ht="20.1" customHeight="1" spans="1:3">
      <c r="A548" s="288">
        <v>2070699</v>
      </c>
      <c r="B548" s="290" t="s">
        <v>474</v>
      </c>
      <c r="C548" s="288">
        <v>22</v>
      </c>
    </row>
    <row r="549" ht="20.1" customHeight="1" spans="1:3">
      <c r="A549" s="288">
        <v>20708</v>
      </c>
      <c r="B549" s="289" t="s">
        <v>475</v>
      </c>
      <c r="C549" s="288">
        <f>SUM(C550:C556)</f>
        <v>1431</v>
      </c>
    </row>
    <row r="550" ht="20.1" customHeight="1" spans="1:3">
      <c r="A550" s="288">
        <v>2070801</v>
      </c>
      <c r="B550" s="290" t="s">
        <v>112</v>
      </c>
      <c r="C550" s="288">
        <v>872</v>
      </c>
    </row>
    <row r="551" ht="20.1" customHeight="1" spans="1:3">
      <c r="A551" s="288">
        <v>2070802</v>
      </c>
      <c r="B551" s="290" t="s">
        <v>113</v>
      </c>
      <c r="C551" s="288"/>
    </row>
    <row r="552" ht="20.1" customHeight="1" spans="1:3">
      <c r="A552" s="288">
        <v>2070803</v>
      </c>
      <c r="B552" s="290" t="s">
        <v>114</v>
      </c>
      <c r="C552" s="288"/>
    </row>
    <row r="553" ht="20.1" customHeight="1" spans="1:3">
      <c r="A553" s="288">
        <v>2070806</v>
      </c>
      <c r="B553" s="290" t="s">
        <v>476</v>
      </c>
      <c r="C553" s="288"/>
    </row>
    <row r="554" ht="20.1" customHeight="1" spans="1:3">
      <c r="A554" s="288">
        <v>2070807</v>
      </c>
      <c r="B554" s="290" t="s">
        <v>477</v>
      </c>
      <c r="C554" s="288"/>
    </row>
    <row r="555" ht="20.1" customHeight="1" spans="1:3">
      <c r="A555" s="288">
        <v>2070808</v>
      </c>
      <c r="B555" s="290" t="s">
        <v>478</v>
      </c>
      <c r="C555" s="288"/>
    </row>
    <row r="556" ht="20.1" customHeight="1" spans="1:3">
      <c r="A556" s="288">
        <v>2070899</v>
      </c>
      <c r="B556" s="290" t="s">
        <v>479</v>
      </c>
      <c r="C556" s="288">
        <v>559</v>
      </c>
    </row>
    <row r="557" ht="20.1" customHeight="1" spans="1:3">
      <c r="A557" s="288">
        <v>20799</v>
      </c>
      <c r="B557" s="289" t="s">
        <v>480</v>
      </c>
      <c r="C557" s="288">
        <f>SUM(C558:C560)</f>
        <v>896</v>
      </c>
    </row>
    <row r="558" ht="20.1" customHeight="1" spans="1:3">
      <c r="A558" s="288">
        <v>2079902</v>
      </c>
      <c r="B558" s="290" t="s">
        <v>481</v>
      </c>
      <c r="C558" s="288">
        <v>0</v>
      </c>
    </row>
    <row r="559" ht="20.1" customHeight="1" spans="1:3">
      <c r="A559" s="288">
        <v>2079903</v>
      </c>
      <c r="B559" s="290" t="s">
        <v>482</v>
      </c>
      <c r="C559" s="288">
        <v>0</v>
      </c>
    </row>
    <row r="560" ht="20.1" customHeight="1" spans="1:3">
      <c r="A560" s="288">
        <v>2079999</v>
      </c>
      <c r="B560" s="290" t="s">
        <v>483</v>
      </c>
      <c r="C560" s="288">
        <v>896</v>
      </c>
    </row>
    <row r="561" ht="20.1" customHeight="1" spans="1:3">
      <c r="A561" s="288">
        <v>208</v>
      </c>
      <c r="B561" s="289" t="s">
        <v>484</v>
      </c>
      <c r="C561" s="288">
        <f>C562+C581+C589+C591+C600+C604+C614+C623+C630+C638+C647+C653+C656+C659+C662+C665+C668+C672+C676+C685+C688</f>
        <v>95177</v>
      </c>
    </row>
    <row r="562" ht="20.1" customHeight="1" spans="1:3">
      <c r="A562" s="288">
        <v>20801</v>
      </c>
      <c r="B562" s="289" t="s">
        <v>485</v>
      </c>
      <c r="C562" s="288">
        <f>SUM(C563:C580)</f>
        <v>1943</v>
      </c>
    </row>
    <row r="563" ht="20.1" customHeight="1" spans="1:3">
      <c r="A563" s="288">
        <v>2080101</v>
      </c>
      <c r="B563" s="290" t="s">
        <v>112</v>
      </c>
      <c r="C563" s="288">
        <v>1432</v>
      </c>
    </row>
    <row r="564" ht="20.1" customHeight="1" spans="1:3">
      <c r="A564" s="288">
        <v>2080102</v>
      </c>
      <c r="B564" s="290" t="s">
        <v>113</v>
      </c>
      <c r="C564" s="288"/>
    </row>
    <row r="565" ht="20.1" customHeight="1" spans="1:3">
      <c r="A565" s="288">
        <v>2080103</v>
      </c>
      <c r="B565" s="290" t="s">
        <v>114</v>
      </c>
      <c r="C565" s="288"/>
    </row>
    <row r="566" ht="20.1" customHeight="1" spans="1:3">
      <c r="A566" s="288">
        <v>2080104</v>
      </c>
      <c r="B566" s="290" t="s">
        <v>486</v>
      </c>
      <c r="C566" s="288"/>
    </row>
    <row r="567" ht="20.1" customHeight="1" spans="1:3">
      <c r="A567" s="288">
        <v>2080105</v>
      </c>
      <c r="B567" s="290" t="s">
        <v>487</v>
      </c>
      <c r="C567" s="288"/>
    </row>
    <row r="568" ht="20.1" customHeight="1" spans="1:3">
      <c r="A568" s="288">
        <v>2080106</v>
      </c>
      <c r="B568" s="290" t="s">
        <v>488</v>
      </c>
      <c r="C568" s="288"/>
    </row>
    <row r="569" ht="20.1" customHeight="1" spans="1:3">
      <c r="A569" s="288">
        <v>2080107</v>
      </c>
      <c r="B569" s="290" t="s">
        <v>489</v>
      </c>
      <c r="C569" s="288">
        <v>378</v>
      </c>
    </row>
    <row r="570" ht="20.1" customHeight="1" spans="1:3">
      <c r="A570" s="288">
        <v>2080108</v>
      </c>
      <c r="B570" s="290" t="s">
        <v>152</v>
      </c>
      <c r="C570" s="288"/>
    </row>
    <row r="571" ht="20.1" customHeight="1" spans="1:3">
      <c r="A571" s="288">
        <v>2080109</v>
      </c>
      <c r="B571" s="290" t="s">
        <v>490</v>
      </c>
      <c r="C571" s="288"/>
    </row>
    <row r="572" ht="20.1" customHeight="1" spans="1:3">
      <c r="A572" s="288">
        <v>2080110</v>
      </c>
      <c r="B572" s="290" t="s">
        <v>491</v>
      </c>
      <c r="C572" s="288"/>
    </row>
    <row r="573" ht="20.1" customHeight="1" spans="1:3">
      <c r="A573" s="288">
        <v>2080111</v>
      </c>
      <c r="B573" s="290" t="s">
        <v>492</v>
      </c>
      <c r="C573" s="288"/>
    </row>
    <row r="574" ht="20.1" customHeight="1" spans="1:3">
      <c r="A574" s="288">
        <v>2080112</v>
      </c>
      <c r="B574" s="290" t="s">
        <v>493</v>
      </c>
      <c r="C574" s="288"/>
    </row>
    <row r="575" ht="20.1" customHeight="1" spans="1:3">
      <c r="A575" s="288">
        <v>2080113</v>
      </c>
      <c r="B575" s="290" t="s">
        <v>494</v>
      </c>
      <c r="C575" s="288"/>
    </row>
    <row r="576" ht="20.1" customHeight="1" spans="1:3">
      <c r="A576" s="288">
        <v>2080114</v>
      </c>
      <c r="B576" s="290" t="s">
        <v>495</v>
      </c>
      <c r="C576" s="288"/>
    </row>
    <row r="577" ht="20.1" customHeight="1" spans="1:3">
      <c r="A577" s="288">
        <v>2080115</v>
      </c>
      <c r="B577" s="290" t="s">
        <v>496</v>
      </c>
      <c r="C577" s="288"/>
    </row>
    <row r="578" ht="20.1" customHeight="1" spans="1:3">
      <c r="A578" s="288">
        <v>2080116</v>
      </c>
      <c r="B578" s="290" t="s">
        <v>497</v>
      </c>
      <c r="C578" s="288"/>
    </row>
    <row r="579" ht="20.1" customHeight="1" spans="1:3">
      <c r="A579" s="288">
        <v>2080150</v>
      </c>
      <c r="B579" s="290" t="s">
        <v>121</v>
      </c>
      <c r="C579" s="288"/>
    </row>
    <row r="580" ht="20.1" customHeight="1" spans="1:3">
      <c r="A580" s="288">
        <v>2080199</v>
      </c>
      <c r="B580" s="290" t="s">
        <v>498</v>
      </c>
      <c r="C580" s="288">
        <v>133</v>
      </c>
    </row>
    <row r="581" ht="20.1" customHeight="1" spans="1:3">
      <c r="A581" s="288">
        <v>20802</v>
      </c>
      <c r="B581" s="289" t="s">
        <v>499</v>
      </c>
      <c r="C581" s="288">
        <f>SUM(C582:C588)</f>
        <v>1100</v>
      </c>
    </row>
    <row r="582" ht="20.1" customHeight="1" spans="1:3">
      <c r="A582" s="288">
        <v>2080201</v>
      </c>
      <c r="B582" s="290" t="s">
        <v>112</v>
      </c>
      <c r="C582" s="288">
        <v>699</v>
      </c>
    </row>
    <row r="583" ht="20.1" customHeight="1" spans="1:3">
      <c r="A583" s="288">
        <v>2080202</v>
      </c>
      <c r="B583" s="290" t="s">
        <v>113</v>
      </c>
      <c r="C583" s="288"/>
    </row>
    <row r="584" ht="20.1" customHeight="1" spans="1:3">
      <c r="A584" s="288">
        <v>2080203</v>
      </c>
      <c r="B584" s="290" t="s">
        <v>114</v>
      </c>
      <c r="C584" s="288"/>
    </row>
    <row r="585" ht="20.1" customHeight="1" spans="1:3">
      <c r="A585" s="288">
        <v>2080206</v>
      </c>
      <c r="B585" s="290" t="s">
        <v>500</v>
      </c>
      <c r="C585" s="288"/>
    </row>
    <row r="586" ht="20.1" customHeight="1" spans="1:3">
      <c r="A586" s="288">
        <v>2080207</v>
      </c>
      <c r="B586" s="290" t="s">
        <v>501</v>
      </c>
      <c r="C586" s="288">
        <v>8</v>
      </c>
    </row>
    <row r="587" ht="20.1" customHeight="1" spans="1:3">
      <c r="A587" s="288">
        <v>2080208</v>
      </c>
      <c r="B587" s="290" t="s">
        <v>502</v>
      </c>
      <c r="C587" s="288"/>
    </row>
    <row r="588" ht="20.1" customHeight="1" spans="1:3">
      <c r="A588" s="288">
        <v>2080299</v>
      </c>
      <c r="B588" s="290" t="s">
        <v>503</v>
      </c>
      <c r="C588" s="288">
        <v>393</v>
      </c>
    </row>
    <row r="589" ht="20.1" customHeight="1" spans="1:3">
      <c r="A589" s="288">
        <v>20804</v>
      </c>
      <c r="B589" s="289" t="s">
        <v>504</v>
      </c>
      <c r="C589" s="288">
        <f>C590</f>
        <v>0</v>
      </c>
    </row>
    <row r="590" ht="20.1" customHeight="1" spans="1:3">
      <c r="A590" s="288">
        <v>2080402</v>
      </c>
      <c r="B590" s="290" t="s">
        <v>505</v>
      </c>
      <c r="C590" s="288">
        <v>0</v>
      </c>
    </row>
    <row r="591" ht="20.1" customHeight="1" spans="1:3">
      <c r="A591" s="288">
        <v>20805</v>
      </c>
      <c r="B591" s="289" t="s">
        <v>506</v>
      </c>
      <c r="C591" s="288">
        <f>SUM(C592:C599)</f>
        <v>46849</v>
      </c>
    </row>
    <row r="592" ht="20.1" customHeight="1" spans="1:3">
      <c r="A592" s="288">
        <v>2080501</v>
      </c>
      <c r="B592" s="290" t="s">
        <v>507</v>
      </c>
      <c r="C592" s="288">
        <v>25</v>
      </c>
    </row>
    <row r="593" ht="20.1" customHeight="1" spans="1:3">
      <c r="A593" s="288">
        <v>2080502</v>
      </c>
      <c r="B593" s="290" t="s">
        <v>508</v>
      </c>
      <c r="C593" s="288">
        <v>0</v>
      </c>
    </row>
    <row r="594" ht="20.1" customHeight="1" spans="1:3">
      <c r="A594" s="288">
        <v>2080503</v>
      </c>
      <c r="B594" s="290" t="s">
        <v>509</v>
      </c>
      <c r="C594" s="288">
        <v>0</v>
      </c>
    </row>
    <row r="595" ht="20.1" customHeight="1" spans="1:3">
      <c r="A595" s="288">
        <v>2080505</v>
      </c>
      <c r="B595" s="290" t="s">
        <v>510</v>
      </c>
      <c r="C595" s="288">
        <v>11445</v>
      </c>
    </row>
    <row r="596" ht="20.1" customHeight="1" spans="1:3">
      <c r="A596" s="288">
        <v>2080506</v>
      </c>
      <c r="B596" s="290" t="s">
        <v>511</v>
      </c>
      <c r="C596" s="288">
        <v>2400</v>
      </c>
    </row>
    <row r="597" ht="20.1" customHeight="1" spans="1:3">
      <c r="A597" s="288">
        <v>2080507</v>
      </c>
      <c r="B597" s="290" t="s">
        <v>512</v>
      </c>
      <c r="C597" s="288">
        <v>32600</v>
      </c>
    </row>
    <row r="598" ht="20.1" customHeight="1" spans="1:3">
      <c r="A598" s="288">
        <v>2080508</v>
      </c>
      <c r="B598" s="290" t="s">
        <v>513</v>
      </c>
      <c r="C598" s="288">
        <v>379</v>
      </c>
    </row>
    <row r="599" ht="20.1" customHeight="1" spans="1:3">
      <c r="A599" s="288">
        <v>2080599</v>
      </c>
      <c r="B599" s="290" t="s">
        <v>514</v>
      </c>
      <c r="C599" s="288">
        <v>0</v>
      </c>
    </row>
    <row r="600" ht="20.1" customHeight="1" spans="1:3">
      <c r="A600" s="288">
        <v>20806</v>
      </c>
      <c r="B600" s="289" t="s">
        <v>515</v>
      </c>
      <c r="C600" s="288">
        <f>SUM(C601:C603)</f>
        <v>0</v>
      </c>
    </row>
    <row r="601" ht="20.1" customHeight="1" spans="1:3">
      <c r="A601" s="288">
        <v>2080601</v>
      </c>
      <c r="B601" s="290" t="s">
        <v>516</v>
      </c>
      <c r="C601" s="288">
        <v>0</v>
      </c>
    </row>
    <row r="602" ht="20.1" customHeight="1" spans="1:3">
      <c r="A602" s="288">
        <v>2080602</v>
      </c>
      <c r="B602" s="290" t="s">
        <v>517</v>
      </c>
      <c r="C602" s="288">
        <v>0</v>
      </c>
    </row>
    <row r="603" ht="20.1" customHeight="1" spans="1:3">
      <c r="A603" s="288">
        <v>2080699</v>
      </c>
      <c r="B603" s="290" t="s">
        <v>518</v>
      </c>
      <c r="C603" s="288">
        <v>0</v>
      </c>
    </row>
    <row r="604" ht="20.1" customHeight="1" spans="1:3">
      <c r="A604" s="288">
        <v>20807</v>
      </c>
      <c r="B604" s="289" t="s">
        <v>519</v>
      </c>
      <c r="C604" s="288">
        <f>SUM(C605:C613)</f>
        <v>3350</v>
      </c>
    </row>
    <row r="605" ht="20.1" customHeight="1" spans="1:3">
      <c r="A605" s="288">
        <v>2080701</v>
      </c>
      <c r="B605" s="290" t="s">
        <v>520</v>
      </c>
      <c r="C605" s="288">
        <v>0</v>
      </c>
    </row>
    <row r="606" ht="20.1" customHeight="1" spans="1:3">
      <c r="A606" s="288">
        <v>2080702</v>
      </c>
      <c r="B606" s="290" t="s">
        <v>521</v>
      </c>
      <c r="C606" s="288">
        <v>0</v>
      </c>
    </row>
    <row r="607" ht="20.1" customHeight="1" spans="1:3">
      <c r="A607" s="288">
        <v>2080704</v>
      </c>
      <c r="B607" s="290" t="s">
        <v>522</v>
      </c>
      <c r="C607" s="288">
        <v>0</v>
      </c>
    </row>
    <row r="608" ht="20.1" customHeight="1" spans="1:3">
      <c r="A608" s="288">
        <v>2080705</v>
      </c>
      <c r="B608" s="290" t="s">
        <v>523</v>
      </c>
      <c r="C608" s="288">
        <v>0</v>
      </c>
    </row>
    <row r="609" ht="20.1" customHeight="1" spans="1:3">
      <c r="A609" s="288">
        <v>2080709</v>
      </c>
      <c r="B609" s="290" t="s">
        <v>524</v>
      </c>
      <c r="C609" s="288">
        <v>0</v>
      </c>
    </row>
    <row r="610" ht="20.1" customHeight="1" spans="1:3">
      <c r="A610" s="288">
        <v>2080711</v>
      </c>
      <c r="B610" s="290" t="s">
        <v>525</v>
      </c>
      <c r="C610" s="288">
        <v>0</v>
      </c>
    </row>
    <row r="611" ht="20.1" customHeight="1" spans="1:3">
      <c r="A611" s="288">
        <v>2080712</v>
      </c>
      <c r="B611" s="290" t="s">
        <v>526</v>
      </c>
      <c r="C611" s="288">
        <v>0</v>
      </c>
    </row>
    <row r="612" ht="20.1" customHeight="1" spans="1:3">
      <c r="A612" s="288">
        <v>2080713</v>
      </c>
      <c r="B612" s="290" t="s">
        <v>527</v>
      </c>
      <c r="C612" s="288">
        <v>0</v>
      </c>
    </row>
    <row r="613" ht="20.1" customHeight="1" spans="1:3">
      <c r="A613" s="288">
        <v>2080799</v>
      </c>
      <c r="B613" s="290" t="s">
        <v>528</v>
      </c>
      <c r="C613" s="288">
        <v>3350</v>
      </c>
    </row>
    <row r="614" ht="20.1" customHeight="1" spans="1:3">
      <c r="A614" s="288">
        <v>20808</v>
      </c>
      <c r="B614" s="289" t="s">
        <v>529</v>
      </c>
      <c r="C614" s="288">
        <f>SUM(C615:C622)</f>
        <v>7074</v>
      </c>
    </row>
    <row r="615" ht="20.1" customHeight="1" spans="1:3">
      <c r="A615" s="288">
        <v>2080801</v>
      </c>
      <c r="B615" s="290" t="s">
        <v>530</v>
      </c>
      <c r="C615" s="288">
        <v>578</v>
      </c>
    </row>
    <row r="616" ht="20.1" customHeight="1" spans="1:3">
      <c r="A616" s="288">
        <v>2080802</v>
      </c>
      <c r="B616" s="290" t="s">
        <v>531</v>
      </c>
      <c r="C616" s="288">
        <v>3313</v>
      </c>
    </row>
    <row r="617" ht="20.1" customHeight="1" spans="1:3">
      <c r="A617" s="288">
        <v>2080803</v>
      </c>
      <c r="B617" s="290" t="s">
        <v>532</v>
      </c>
      <c r="C617" s="288"/>
    </row>
    <row r="618" ht="20.1" customHeight="1" spans="1:3">
      <c r="A618" s="288">
        <v>2080805</v>
      </c>
      <c r="B618" s="290" t="s">
        <v>533</v>
      </c>
      <c r="C618" s="288">
        <v>497</v>
      </c>
    </row>
    <row r="619" ht="20.1" customHeight="1" spans="1:3">
      <c r="A619" s="288">
        <v>2080806</v>
      </c>
      <c r="B619" s="290" t="s">
        <v>534</v>
      </c>
      <c r="C619" s="288"/>
    </row>
    <row r="620" ht="20.1" customHeight="1" spans="1:3">
      <c r="A620" s="288">
        <v>2080807</v>
      </c>
      <c r="B620" s="290" t="s">
        <v>535</v>
      </c>
      <c r="C620" s="288">
        <v>174</v>
      </c>
    </row>
    <row r="621" ht="20.1" customHeight="1" spans="1:3">
      <c r="A621" s="288">
        <v>2080808</v>
      </c>
      <c r="B621" s="290" t="s">
        <v>536</v>
      </c>
      <c r="C621" s="288">
        <v>26</v>
      </c>
    </row>
    <row r="622" ht="20.1" customHeight="1" spans="1:3">
      <c r="A622" s="288">
        <v>2080899</v>
      </c>
      <c r="B622" s="290" t="s">
        <v>537</v>
      </c>
      <c r="C622" s="288">
        <v>2486</v>
      </c>
    </row>
    <row r="623" ht="20.1" customHeight="1" spans="1:3">
      <c r="A623" s="288">
        <v>20809</v>
      </c>
      <c r="B623" s="289" t="s">
        <v>538</v>
      </c>
      <c r="C623" s="288">
        <f>SUM(C624:C629)</f>
        <v>668</v>
      </c>
    </row>
    <row r="624" ht="20.1" customHeight="1" spans="1:3">
      <c r="A624" s="288">
        <v>2080901</v>
      </c>
      <c r="B624" s="290" t="s">
        <v>539</v>
      </c>
      <c r="C624" s="288"/>
    </row>
    <row r="625" ht="20.1" customHeight="1" spans="1:3">
      <c r="A625" s="288">
        <v>2080902</v>
      </c>
      <c r="B625" s="290" t="s">
        <v>540</v>
      </c>
      <c r="C625" s="288">
        <v>46</v>
      </c>
    </row>
    <row r="626" ht="20.1" customHeight="1" spans="1:3">
      <c r="A626" s="288">
        <v>2080903</v>
      </c>
      <c r="B626" s="290" t="s">
        <v>541</v>
      </c>
      <c r="C626" s="288">
        <v>101</v>
      </c>
    </row>
    <row r="627" ht="20.1" customHeight="1" spans="1:3">
      <c r="A627" s="288">
        <v>2080904</v>
      </c>
      <c r="B627" s="290" t="s">
        <v>542</v>
      </c>
      <c r="C627" s="288">
        <v>32</v>
      </c>
    </row>
    <row r="628" ht="20.1" customHeight="1" spans="1:3">
      <c r="A628" s="288">
        <v>2080905</v>
      </c>
      <c r="B628" s="290" t="s">
        <v>543</v>
      </c>
      <c r="C628" s="288">
        <v>115</v>
      </c>
    </row>
    <row r="629" ht="20.1" customHeight="1" spans="1:3">
      <c r="A629" s="288">
        <v>2080999</v>
      </c>
      <c r="B629" s="290" t="s">
        <v>544</v>
      </c>
      <c r="C629" s="288">
        <v>374</v>
      </c>
    </row>
    <row r="630" ht="20.1" customHeight="1" spans="1:3">
      <c r="A630" s="288">
        <v>20810</v>
      </c>
      <c r="B630" s="289" t="s">
        <v>545</v>
      </c>
      <c r="C630" s="288">
        <f>SUM(C631:C637)</f>
        <v>1578</v>
      </c>
    </row>
    <row r="631" ht="20.1" customHeight="1" spans="1:3">
      <c r="A631" s="288">
        <v>2081001</v>
      </c>
      <c r="B631" s="290" t="s">
        <v>546</v>
      </c>
      <c r="C631" s="288">
        <v>227</v>
      </c>
    </row>
    <row r="632" ht="20.1" customHeight="1" spans="1:3">
      <c r="A632" s="288">
        <v>2081002</v>
      </c>
      <c r="B632" s="290" t="s">
        <v>547</v>
      </c>
      <c r="C632" s="288">
        <v>278</v>
      </c>
    </row>
    <row r="633" ht="20.1" customHeight="1" spans="1:3">
      <c r="A633" s="288">
        <v>2081003</v>
      </c>
      <c r="B633" s="290" t="s">
        <v>548</v>
      </c>
      <c r="C633" s="288"/>
    </row>
    <row r="634" ht="20.1" customHeight="1" spans="1:3">
      <c r="A634" s="288">
        <v>2081004</v>
      </c>
      <c r="B634" s="290" t="s">
        <v>549</v>
      </c>
      <c r="C634" s="288">
        <v>682</v>
      </c>
    </row>
    <row r="635" ht="20.1" customHeight="1" spans="1:3">
      <c r="A635" s="288">
        <v>2081005</v>
      </c>
      <c r="B635" s="290" t="s">
        <v>550</v>
      </c>
      <c r="C635" s="288"/>
    </row>
    <row r="636" ht="20.1" customHeight="1" spans="1:3">
      <c r="A636" s="288">
        <v>2081006</v>
      </c>
      <c r="B636" s="290" t="s">
        <v>551</v>
      </c>
      <c r="C636" s="288">
        <v>31</v>
      </c>
    </row>
    <row r="637" ht="20.1" customHeight="1" spans="1:3">
      <c r="A637" s="288">
        <v>2081099</v>
      </c>
      <c r="B637" s="290" t="s">
        <v>552</v>
      </c>
      <c r="C637" s="288">
        <v>360</v>
      </c>
    </row>
    <row r="638" ht="20.1" customHeight="1" spans="1:3">
      <c r="A638" s="288">
        <v>20811</v>
      </c>
      <c r="B638" s="289" t="s">
        <v>553</v>
      </c>
      <c r="C638" s="288">
        <f>SUM(C639:C646)</f>
        <v>3279</v>
      </c>
    </row>
    <row r="639" ht="20.1" customHeight="1" spans="1:3">
      <c r="A639" s="288">
        <v>2081101</v>
      </c>
      <c r="B639" s="290" t="s">
        <v>112</v>
      </c>
      <c r="C639" s="288">
        <v>194</v>
      </c>
    </row>
    <row r="640" ht="20.1" customHeight="1" spans="1:3">
      <c r="A640" s="288">
        <v>2081102</v>
      </c>
      <c r="B640" s="290" t="s">
        <v>113</v>
      </c>
      <c r="C640" s="288"/>
    </row>
    <row r="641" ht="20.1" customHeight="1" spans="1:3">
      <c r="A641" s="288">
        <v>2081103</v>
      </c>
      <c r="B641" s="290" t="s">
        <v>114</v>
      </c>
      <c r="C641" s="288"/>
    </row>
    <row r="642" ht="20.1" customHeight="1" spans="1:3">
      <c r="A642" s="288">
        <v>2081104</v>
      </c>
      <c r="B642" s="290" t="s">
        <v>554</v>
      </c>
      <c r="C642" s="288">
        <v>279</v>
      </c>
    </row>
    <row r="643" ht="20.1" customHeight="1" spans="1:3">
      <c r="A643" s="288">
        <v>2081105</v>
      </c>
      <c r="B643" s="290" t="s">
        <v>555</v>
      </c>
      <c r="C643" s="288">
        <v>467</v>
      </c>
    </row>
    <row r="644" ht="20.1" customHeight="1" spans="1:3">
      <c r="A644" s="288">
        <v>2081106</v>
      </c>
      <c r="B644" s="290" t="s">
        <v>556</v>
      </c>
      <c r="C644" s="288"/>
    </row>
    <row r="645" ht="20.1" customHeight="1" spans="1:3">
      <c r="A645" s="288">
        <v>2081107</v>
      </c>
      <c r="B645" s="290" t="s">
        <v>557</v>
      </c>
      <c r="C645" s="288">
        <v>1532</v>
      </c>
    </row>
    <row r="646" ht="20.1" customHeight="1" spans="1:3">
      <c r="A646" s="288">
        <v>2081199</v>
      </c>
      <c r="B646" s="290" t="s">
        <v>558</v>
      </c>
      <c r="C646" s="288">
        <v>807</v>
      </c>
    </row>
    <row r="647" ht="20.1" customHeight="1" spans="1:3">
      <c r="A647" s="288">
        <v>20816</v>
      </c>
      <c r="B647" s="289" t="s">
        <v>559</v>
      </c>
      <c r="C647" s="288">
        <f>SUM(C648:C652)</f>
        <v>31</v>
      </c>
    </row>
    <row r="648" ht="20.1" customHeight="1" spans="1:3">
      <c r="A648" s="288">
        <v>2081601</v>
      </c>
      <c r="B648" s="290" t="s">
        <v>112</v>
      </c>
      <c r="C648" s="288">
        <v>14</v>
      </c>
    </row>
    <row r="649" ht="20.1" customHeight="1" spans="1:3">
      <c r="A649" s="288">
        <v>2081602</v>
      </c>
      <c r="B649" s="290" t="s">
        <v>113</v>
      </c>
      <c r="C649" s="288"/>
    </row>
    <row r="650" ht="20.1" customHeight="1" spans="1:3">
      <c r="A650" s="288">
        <v>2081603</v>
      </c>
      <c r="B650" s="290" t="s">
        <v>114</v>
      </c>
      <c r="C650" s="288"/>
    </row>
    <row r="651" ht="20.1" customHeight="1" spans="1:3">
      <c r="A651" s="288">
        <v>2081650</v>
      </c>
      <c r="B651" s="290" t="s">
        <v>121</v>
      </c>
      <c r="C651" s="288">
        <v>14</v>
      </c>
    </row>
    <row r="652" ht="20.1" customHeight="1" spans="1:3">
      <c r="A652" s="288">
        <v>2081699</v>
      </c>
      <c r="B652" s="290" t="s">
        <v>560</v>
      </c>
      <c r="C652" s="288">
        <v>3</v>
      </c>
    </row>
    <row r="653" ht="20.1" customHeight="1" spans="1:3">
      <c r="A653" s="288">
        <v>20819</v>
      </c>
      <c r="B653" s="289" t="s">
        <v>561</v>
      </c>
      <c r="C653" s="288">
        <f>SUM(C654:C655)</f>
        <v>1217</v>
      </c>
    </row>
    <row r="654" ht="20.1" customHeight="1" spans="1:3">
      <c r="A654" s="288">
        <v>2081901</v>
      </c>
      <c r="B654" s="290" t="s">
        <v>562</v>
      </c>
      <c r="C654" s="288">
        <v>530</v>
      </c>
    </row>
    <row r="655" ht="20.1" customHeight="1" spans="1:3">
      <c r="A655" s="288">
        <v>2081902</v>
      </c>
      <c r="B655" s="290" t="s">
        <v>563</v>
      </c>
      <c r="C655" s="288">
        <v>687</v>
      </c>
    </row>
    <row r="656" ht="20.1" customHeight="1" spans="1:3">
      <c r="A656" s="288">
        <v>20820</v>
      </c>
      <c r="B656" s="289" t="s">
        <v>564</v>
      </c>
      <c r="C656" s="288">
        <f>SUM(C657:C658)</f>
        <v>326</v>
      </c>
    </row>
    <row r="657" ht="20.1" customHeight="1" spans="1:3">
      <c r="A657" s="288">
        <v>2082001</v>
      </c>
      <c r="B657" s="290" t="s">
        <v>565</v>
      </c>
      <c r="C657" s="288">
        <v>122</v>
      </c>
    </row>
    <row r="658" ht="20.1" customHeight="1" spans="1:3">
      <c r="A658" s="288">
        <v>2082002</v>
      </c>
      <c r="B658" s="290" t="s">
        <v>566</v>
      </c>
      <c r="C658" s="288">
        <v>204</v>
      </c>
    </row>
    <row r="659" ht="20.1" customHeight="1" spans="1:3">
      <c r="A659" s="288">
        <v>20821</v>
      </c>
      <c r="B659" s="289" t="s">
        <v>567</v>
      </c>
      <c r="C659" s="288">
        <f>SUM(C660:C661)</f>
        <v>1122</v>
      </c>
    </row>
    <row r="660" ht="20.1" customHeight="1" spans="1:3">
      <c r="A660" s="288">
        <v>2082101</v>
      </c>
      <c r="B660" s="290" t="s">
        <v>568</v>
      </c>
      <c r="C660" s="288">
        <v>408</v>
      </c>
    </row>
    <row r="661" ht="20.1" customHeight="1" spans="1:3">
      <c r="A661" s="288">
        <v>2082102</v>
      </c>
      <c r="B661" s="290" t="s">
        <v>569</v>
      </c>
      <c r="C661" s="288">
        <v>714</v>
      </c>
    </row>
    <row r="662" ht="20.1" customHeight="1" spans="1:3">
      <c r="A662" s="288">
        <v>20824</v>
      </c>
      <c r="B662" s="289" t="s">
        <v>570</v>
      </c>
      <c r="C662" s="288">
        <f>SUM(C663:C664)</f>
        <v>0</v>
      </c>
    </row>
    <row r="663" ht="20.1" customHeight="1" spans="1:3">
      <c r="A663" s="288">
        <v>2082401</v>
      </c>
      <c r="B663" s="290" t="s">
        <v>571</v>
      </c>
      <c r="C663" s="288">
        <v>0</v>
      </c>
    </row>
    <row r="664" ht="20.1" customHeight="1" spans="1:3">
      <c r="A664" s="288">
        <v>2082402</v>
      </c>
      <c r="B664" s="290" t="s">
        <v>572</v>
      </c>
      <c r="C664" s="288">
        <v>0</v>
      </c>
    </row>
    <row r="665" ht="20.1" customHeight="1" spans="1:3">
      <c r="A665" s="288">
        <v>20825</v>
      </c>
      <c r="B665" s="289" t="s">
        <v>573</v>
      </c>
      <c r="C665" s="288">
        <f>SUM(C666:C667)</f>
        <v>1124</v>
      </c>
    </row>
    <row r="666" ht="20.1" customHeight="1" spans="1:3">
      <c r="A666" s="288">
        <v>2082501</v>
      </c>
      <c r="B666" s="290" t="s">
        <v>574</v>
      </c>
      <c r="C666" s="288"/>
    </row>
    <row r="667" ht="20.1" customHeight="1" spans="1:3">
      <c r="A667" s="288">
        <v>2082502</v>
      </c>
      <c r="B667" s="290" t="s">
        <v>575</v>
      </c>
      <c r="C667" s="288">
        <v>1124</v>
      </c>
    </row>
    <row r="668" ht="20.1" customHeight="1" spans="1:3">
      <c r="A668" s="288">
        <v>20826</v>
      </c>
      <c r="B668" s="289" t="s">
        <v>576</v>
      </c>
      <c r="C668" s="288">
        <f>SUM(C669:C671)</f>
        <v>15000</v>
      </c>
    </row>
    <row r="669" ht="20.1" customHeight="1" spans="1:3">
      <c r="A669" s="288">
        <v>2082601</v>
      </c>
      <c r="B669" s="290" t="s">
        <v>577</v>
      </c>
      <c r="C669" s="288">
        <v>0</v>
      </c>
    </row>
    <row r="670" ht="20.1" customHeight="1" spans="1:3">
      <c r="A670" s="288">
        <v>2082602</v>
      </c>
      <c r="B670" s="290" t="s">
        <v>578</v>
      </c>
      <c r="C670" s="288">
        <v>15000</v>
      </c>
    </row>
    <row r="671" ht="20.1" customHeight="1" spans="1:3">
      <c r="A671" s="288">
        <v>2082699</v>
      </c>
      <c r="B671" s="290" t="s">
        <v>579</v>
      </c>
      <c r="C671" s="288">
        <v>0</v>
      </c>
    </row>
    <row r="672" ht="20.1" customHeight="1" spans="1:3">
      <c r="A672" s="288">
        <v>20827</v>
      </c>
      <c r="B672" s="289" t="s">
        <v>580</v>
      </c>
      <c r="C672" s="288">
        <f>SUM(C673:C675)</f>
        <v>0</v>
      </c>
    </row>
    <row r="673" ht="20.1" customHeight="1" spans="1:3">
      <c r="A673" s="288">
        <v>2082701</v>
      </c>
      <c r="B673" s="290" t="s">
        <v>581</v>
      </c>
      <c r="C673" s="288">
        <v>0</v>
      </c>
    </row>
    <row r="674" ht="20.1" customHeight="1" spans="1:3">
      <c r="A674" s="288">
        <v>2082702</v>
      </c>
      <c r="B674" s="290" t="s">
        <v>582</v>
      </c>
      <c r="C674" s="288"/>
    </row>
    <row r="675" ht="20.1" customHeight="1" spans="1:3">
      <c r="A675" s="288">
        <v>2082799</v>
      </c>
      <c r="B675" s="290" t="s">
        <v>583</v>
      </c>
      <c r="C675" s="288">
        <v>0</v>
      </c>
    </row>
    <row r="676" ht="20.1" customHeight="1" spans="1:3">
      <c r="A676" s="288">
        <v>20828</v>
      </c>
      <c r="B676" s="289" t="s">
        <v>584</v>
      </c>
      <c r="C676" s="288">
        <f>SUM(C677:C684)</f>
        <v>1856</v>
      </c>
    </row>
    <row r="677" ht="20.1" customHeight="1" spans="1:3">
      <c r="A677" s="288">
        <v>2082801</v>
      </c>
      <c r="B677" s="290" t="s">
        <v>112</v>
      </c>
      <c r="C677" s="288">
        <v>356</v>
      </c>
    </row>
    <row r="678" ht="20.1" customHeight="1" spans="1:3">
      <c r="A678" s="288">
        <v>2082802</v>
      </c>
      <c r="B678" s="290" t="s">
        <v>113</v>
      </c>
      <c r="C678" s="288"/>
    </row>
    <row r="679" ht="20.1" customHeight="1" spans="1:3">
      <c r="A679" s="288">
        <v>2082803</v>
      </c>
      <c r="B679" s="290" t="s">
        <v>114</v>
      </c>
      <c r="C679" s="288"/>
    </row>
    <row r="680" ht="20.1" customHeight="1" spans="1:3">
      <c r="A680" s="288">
        <v>2082804</v>
      </c>
      <c r="B680" s="290" t="s">
        <v>585</v>
      </c>
      <c r="C680" s="288">
        <v>544</v>
      </c>
    </row>
    <row r="681" ht="20.1" customHeight="1" spans="1:3">
      <c r="A681" s="288">
        <v>2082805</v>
      </c>
      <c r="B681" s="290" t="s">
        <v>586</v>
      </c>
      <c r="C681" s="288"/>
    </row>
    <row r="682" ht="20.1" customHeight="1" spans="1:3">
      <c r="A682" s="288">
        <v>2082806</v>
      </c>
      <c r="B682" s="290" t="s">
        <v>152</v>
      </c>
      <c r="C682" s="288"/>
    </row>
    <row r="683" ht="20.1" customHeight="1" spans="1:3">
      <c r="A683" s="288">
        <v>2082850</v>
      </c>
      <c r="B683" s="290" t="s">
        <v>121</v>
      </c>
      <c r="C683" s="288"/>
    </row>
    <row r="684" ht="20.1" customHeight="1" spans="1:3">
      <c r="A684" s="288">
        <v>2082899</v>
      </c>
      <c r="B684" s="290" t="s">
        <v>587</v>
      </c>
      <c r="C684" s="288">
        <v>956</v>
      </c>
    </row>
    <row r="685" ht="20.1" customHeight="1" spans="1:3">
      <c r="A685" s="288">
        <v>20830</v>
      </c>
      <c r="B685" s="289" t="s">
        <v>588</v>
      </c>
      <c r="C685" s="288">
        <f>SUM(C686:C687)</f>
        <v>0</v>
      </c>
    </row>
    <row r="686" ht="20.1" customHeight="1" spans="1:3">
      <c r="A686" s="288">
        <v>2083001</v>
      </c>
      <c r="B686" s="290" t="s">
        <v>589</v>
      </c>
      <c r="C686" s="288">
        <v>0</v>
      </c>
    </row>
    <row r="687" ht="20.1" customHeight="1" spans="1:3">
      <c r="A687" s="288">
        <v>2083099</v>
      </c>
      <c r="B687" s="290" t="s">
        <v>590</v>
      </c>
      <c r="C687" s="288">
        <v>0</v>
      </c>
    </row>
    <row r="688" ht="20.1" customHeight="1" spans="1:3">
      <c r="A688" s="288">
        <v>20899</v>
      </c>
      <c r="B688" s="289" t="s">
        <v>591</v>
      </c>
      <c r="C688" s="288">
        <f>C689</f>
        <v>8660</v>
      </c>
    </row>
    <row r="689" ht="20.1" customHeight="1" spans="1:3">
      <c r="A689" s="288">
        <v>2089999</v>
      </c>
      <c r="B689" s="290" t="s">
        <v>592</v>
      </c>
      <c r="C689" s="288">
        <v>8660</v>
      </c>
    </row>
    <row r="690" ht="20.1" customHeight="1" spans="1:3">
      <c r="A690" s="288">
        <v>210</v>
      </c>
      <c r="B690" s="289" t="s">
        <v>593</v>
      </c>
      <c r="C690" s="288">
        <f>C691+C696+C711+C715+C727+C731+C736+C740+C744+C747+C756+C758+C764+C769</f>
        <v>37940</v>
      </c>
    </row>
    <row r="691" ht="20.1" customHeight="1" spans="1:3">
      <c r="A691" s="288">
        <v>21001</v>
      </c>
      <c r="B691" s="289" t="s">
        <v>594</v>
      </c>
      <c r="C691" s="288">
        <f>SUM(C692:C695)</f>
        <v>1868</v>
      </c>
    </row>
    <row r="692" ht="20.1" customHeight="1" spans="1:3">
      <c r="A692" s="288">
        <v>2100101</v>
      </c>
      <c r="B692" s="290" t="s">
        <v>112</v>
      </c>
      <c r="C692" s="288">
        <v>889</v>
      </c>
    </row>
    <row r="693" ht="20.1" customHeight="1" spans="1:3">
      <c r="A693" s="288">
        <v>2100102</v>
      </c>
      <c r="B693" s="290" t="s">
        <v>113</v>
      </c>
      <c r="C693" s="288"/>
    </row>
    <row r="694" ht="20.1" customHeight="1" spans="1:3">
      <c r="A694" s="288">
        <v>2100103</v>
      </c>
      <c r="B694" s="290" t="s">
        <v>114</v>
      </c>
      <c r="C694" s="288"/>
    </row>
    <row r="695" ht="20.1" customHeight="1" spans="1:3">
      <c r="A695" s="288">
        <v>2100199</v>
      </c>
      <c r="B695" s="290" t="s">
        <v>595</v>
      </c>
      <c r="C695" s="288">
        <v>979</v>
      </c>
    </row>
    <row r="696" ht="20.1" customHeight="1" spans="1:3">
      <c r="A696" s="288">
        <v>21002</v>
      </c>
      <c r="B696" s="289" t="s">
        <v>596</v>
      </c>
      <c r="C696" s="288">
        <f>SUM(C697:C710)</f>
        <v>2504</v>
      </c>
    </row>
    <row r="697" ht="20.1" customHeight="1" spans="1:3">
      <c r="A697" s="288">
        <v>2100201</v>
      </c>
      <c r="B697" s="290" t="s">
        <v>597</v>
      </c>
      <c r="C697" s="288">
        <v>325</v>
      </c>
    </row>
    <row r="698" ht="20.1" customHeight="1" spans="1:3">
      <c r="A698" s="288">
        <v>2100202</v>
      </c>
      <c r="B698" s="290" t="s">
        <v>598</v>
      </c>
      <c r="C698" s="288">
        <v>235</v>
      </c>
    </row>
    <row r="699" ht="20.1" customHeight="1" spans="1:3">
      <c r="A699" s="288">
        <v>2100203</v>
      </c>
      <c r="B699" s="290" t="s">
        <v>599</v>
      </c>
      <c r="C699" s="288"/>
    </row>
    <row r="700" ht="20.1" customHeight="1" spans="1:3">
      <c r="A700" s="288">
        <v>2100204</v>
      </c>
      <c r="B700" s="290" t="s">
        <v>600</v>
      </c>
      <c r="C700" s="288"/>
    </row>
    <row r="701" ht="20.1" customHeight="1" spans="1:3">
      <c r="A701" s="288">
        <v>2100205</v>
      </c>
      <c r="B701" s="290" t="s">
        <v>601</v>
      </c>
      <c r="C701" s="288"/>
    </row>
    <row r="702" ht="20.1" customHeight="1" spans="1:3">
      <c r="A702" s="288">
        <v>2100206</v>
      </c>
      <c r="B702" s="290" t="s">
        <v>602</v>
      </c>
      <c r="C702" s="288">
        <v>1224</v>
      </c>
    </row>
    <row r="703" ht="20.1" customHeight="1" spans="1:3">
      <c r="A703" s="288">
        <v>2100207</v>
      </c>
      <c r="B703" s="290" t="s">
        <v>603</v>
      </c>
      <c r="C703" s="288"/>
    </row>
    <row r="704" ht="20.1" customHeight="1" spans="1:3">
      <c r="A704" s="288">
        <v>2100208</v>
      </c>
      <c r="B704" s="290" t="s">
        <v>604</v>
      </c>
      <c r="C704" s="288"/>
    </row>
    <row r="705" ht="20.1" customHeight="1" spans="1:3">
      <c r="A705" s="288">
        <v>2100209</v>
      </c>
      <c r="B705" s="290" t="s">
        <v>605</v>
      </c>
      <c r="C705" s="288"/>
    </row>
    <row r="706" ht="20.1" customHeight="1" spans="1:3">
      <c r="A706" s="288">
        <v>2100210</v>
      </c>
      <c r="B706" s="290" t="s">
        <v>606</v>
      </c>
      <c r="C706" s="288"/>
    </row>
    <row r="707" ht="20.1" customHeight="1" spans="1:3">
      <c r="A707" s="288">
        <v>2100211</v>
      </c>
      <c r="B707" s="290" t="s">
        <v>607</v>
      </c>
      <c r="C707" s="288"/>
    </row>
    <row r="708" ht="20.1" customHeight="1" spans="1:3">
      <c r="A708" s="288">
        <v>2100212</v>
      </c>
      <c r="B708" s="290" t="s">
        <v>608</v>
      </c>
      <c r="C708" s="288"/>
    </row>
    <row r="709" ht="20.1" customHeight="1" spans="1:3">
      <c r="A709" s="288">
        <v>2100213</v>
      </c>
      <c r="B709" s="290" t="s">
        <v>609</v>
      </c>
      <c r="C709" s="288"/>
    </row>
    <row r="710" ht="20.1" customHeight="1" spans="1:3">
      <c r="A710" s="288">
        <v>2100299</v>
      </c>
      <c r="B710" s="290" t="s">
        <v>610</v>
      </c>
      <c r="C710" s="288">
        <v>720</v>
      </c>
    </row>
    <row r="711" ht="20.1" customHeight="1" spans="1:3">
      <c r="A711" s="288">
        <v>21003</v>
      </c>
      <c r="B711" s="289" t="s">
        <v>611</v>
      </c>
      <c r="C711" s="288">
        <f>SUM(C712:C714)</f>
        <v>5890</v>
      </c>
    </row>
    <row r="712" ht="20.1" customHeight="1" spans="1:3">
      <c r="A712" s="288">
        <v>2100301</v>
      </c>
      <c r="B712" s="290" t="s">
        <v>612</v>
      </c>
      <c r="C712" s="288">
        <v>140</v>
      </c>
    </row>
    <row r="713" ht="20.1" customHeight="1" spans="1:3">
      <c r="A713" s="288">
        <v>2100302</v>
      </c>
      <c r="B713" s="290" t="s">
        <v>613</v>
      </c>
      <c r="C713" s="288">
        <v>3462</v>
      </c>
    </row>
    <row r="714" ht="20.1" customHeight="1" spans="1:3">
      <c r="A714" s="288">
        <v>2100399</v>
      </c>
      <c r="B714" s="290" t="s">
        <v>614</v>
      </c>
      <c r="C714" s="288">
        <v>2288</v>
      </c>
    </row>
    <row r="715" ht="20.1" customHeight="1" spans="1:3">
      <c r="A715" s="288">
        <v>21004</v>
      </c>
      <c r="B715" s="289" t="s">
        <v>615</v>
      </c>
      <c r="C715" s="288">
        <f>SUM(C716:C726)</f>
        <v>8367</v>
      </c>
    </row>
    <row r="716" ht="20.1" customHeight="1" spans="1:3">
      <c r="A716" s="288">
        <v>2100401</v>
      </c>
      <c r="B716" s="290" t="s">
        <v>616</v>
      </c>
      <c r="C716" s="288">
        <v>1439</v>
      </c>
    </row>
    <row r="717" ht="20.1" customHeight="1" spans="1:3">
      <c r="A717" s="288">
        <v>2100402</v>
      </c>
      <c r="B717" s="290" t="s">
        <v>617</v>
      </c>
      <c r="C717" s="288">
        <v>240</v>
      </c>
    </row>
    <row r="718" ht="20.1" customHeight="1" spans="1:3">
      <c r="A718" s="288">
        <v>2100403</v>
      </c>
      <c r="B718" s="290" t="s">
        <v>618</v>
      </c>
      <c r="C718" s="288">
        <v>224</v>
      </c>
    </row>
    <row r="719" ht="20.1" customHeight="1" spans="1:3">
      <c r="A719" s="288">
        <v>2100404</v>
      </c>
      <c r="B719" s="290" t="s">
        <v>619</v>
      </c>
      <c r="C719" s="288"/>
    </row>
    <row r="720" ht="20.1" customHeight="1" spans="1:3">
      <c r="A720" s="288">
        <v>2100405</v>
      </c>
      <c r="B720" s="290" t="s">
        <v>620</v>
      </c>
      <c r="C720" s="288"/>
    </row>
    <row r="721" ht="20.1" customHeight="1" spans="1:3">
      <c r="A721" s="288">
        <v>2100406</v>
      </c>
      <c r="B721" s="290" t="s">
        <v>621</v>
      </c>
      <c r="C721" s="288"/>
    </row>
    <row r="722" ht="20.1" customHeight="1" spans="1:3">
      <c r="A722" s="288">
        <v>2100407</v>
      </c>
      <c r="B722" s="290" t="s">
        <v>622</v>
      </c>
      <c r="C722" s="288"/>
    </row>
    <row r="723" ht="20.1" customHeight="1" spans="1:3">
      <c r="A723" s="288">
        <v>2100408</v>
      </c>
      <c r="B723" s="290" t="s">
        <v>623</v>
      </c>
      <c r="C723" s="288">
        <v>5141</v>
      </c>
    </row>
    <row r="724" ht="20.1" customHeight="1" spans="1:3">
      <c r="A724" s="288">
        <v>2100409</v>
      </c>
      <c r="B724" s="290" t="s">
        <v>624</v>
      </c>
      <c r="C724" s="288">
        <v>951</v>
      </c>
    </row>
    <row r="725" ht="20.1" customHeight="1" spans="1:3">
      <c r="A725" s="288">
        <v>2100410</v>
      </c>
      <c r="B725" s="290" t="s">
        <v>625</v>
      </c>
      <c r="C725" s="288">
        <v>286</v>
      </c>
    </row>
    <row r="726" ht="20.1" customHeight="1" spans="1:3">
      <c r="A726" s="288">
        <v>2100499</v>
      </c>
      <c r="B726" s="290" t="s">
        <v>626</v>
      </c>
      <c r="C726" s="288">
        <v>86</v>
      </c>
    </row>
    <row r="727" ht="20.1" customHeight="1" spans="1:3">
      <c r="A727" s="288">
        <v>21007</v>
      </c>
      <c r="B727" s="289" t="s">
        <v>627</v>
      </c>
      <c r="C727" s="288">
        <f>SUM(C728:C730)</f>
        <v>1211</v>
      </c>
    </row>
    <row r="728" ht="20.1" customHeight="1" spans="1:3">
      <c r="A728" s="288">
        <v>2100716</v>
      </c>
      <c r="B728" s="290" t="s">
        <v>628</v>
      </c>
      <c r="C728" s="288"/>
    </row>
    <row r="729" ht="20.1" customHeight="1" spans="1:3">
      <c r="A729" s="288">
        <v>2100717</v>
      </c>
      <c r="B729" s="290" t="s">
        <v>629</v>
      </c>
      <c r="C729" s="288">
        <v>1211</v>
      </c>
    </row>
    <row r="730" ht="20.1" customHeight="1" spans="1:3">
      <c r="A730" s="288">
        <v>2100799</v>
      </c>
      <c r="B730" s="290" t="s">
        <v>630</v>
      </c>
      <c r="C730" s="288"/>
    </row>
    <row r="731" ht="20.1" customHeight="1" spans="1:3">
      <c r="A731" s="288">
        <v>21011</v>
      </c>
      <c r="B731" s="289" t="s">
        <v>631</v>
      </c>
      <c r="C731" s="288">
        <f>SUM(C732:C735)</f>
        <v>8049</v>
      </c>
    </row>
    <row r="732" ht="20.1" customHeight="1" spans="1:3">
      <c r="A732" s="288">
        <v>2101101</v>
      </c>
      <c r="B732" s="290" t="s">
        <v>632</v>
      </c>
      <c r="C732" s="288">
        <v>3306</v>
      </c>
    </row>
    <row r="733" ht="20.1" customHeight="1" spans="1:3">
      <c r="A733" s="288">
        <v>2101102</v>
      </c>
      <c r="B733" s="290" t="s">
        <v>633</v>
      </c>
      <c r="C733" s="288">
        <v>3909</v>
      </c>
    </row>
    <row r="734" ht="20.1" customHeight="1" spans="1:3">
      <c r="A734" s="288">
        <v>2101103</v>
      </c>
      <c r="B734" s="290" t="s">
        <v>634</v>
      </c>
      <c r="C734" s="288">
        <v>834</v>
      </c>
    </row>
    <row r="735" ht="20.1" customHeight="1" spans="1:3">
      <c r="A735" s="288">
        <v>2101199</v>
      </c>
      <c r="B735" s="290" t="s">
        <v>635</v>
      </c>
      <c r="C735" s="288"/>
    </row>
    <row r="736" ht="20.1" customHeight="1" spans="1:3">
      <c r="A736" s="288">
        <v>21012</v>
      </c>
      <c r="B736" s="289" t="s">
        <v>636</v>
      </c>
      <c r="C736" s="288">
        <f>SUM(C737:C739)</f>
        <v>6043</v>
      </c>
    </row>
    <row r="737" ht="20.1" customHeight="1" spans="1:3">
      <c r="A737" s="288">
        <v>2101201</v>
      </c>
      <c r="B737" s="290" t="s">
        <v>637</v>
      </c>
      <c r="C737" s="288">
        <v>373</v>
      </c>
    </row>
    <row r="738" ht="20.1" customHeight="1" spans="1:3">
      <c r="A738" s="288">
        <v>2101202</v>
      </c>
      <c r="B738" s="290" t="s">
        <v>638</v>
      </c>
      <c r="C738" s="288">
        <v>5670</v>
      </c>
    </row>
    <row r="739" ht="20.1" customHeight="1" spans="1:3">
      <c r="A739" s="288">
        <v>2101299</v>
      </c>
      <c r="B739" s="290" t="s">
        <v>639</v>
      </c>
      <c r="C739" s="288"/>
    </row>
    <row r="740" ht="20.1" customHeight="1" spans="1:3">
      <c r="A740" s="288">
        <v>21013</v>
      </c>
      <c r="B740" s="289" t="s">
        <v>640</v>
      </c>
      <c r="C740" s="288">
        <f>SUM(C741:C743)</f>
        <v>2654</v>
      </c>
    </row>
    <row r="741" ht="20.1" customHeight="1" spans="1:3">
      <c r="A741" s="288">
        <v>2101301</v>
      </c>
      <c r="B741" s="290" t="s">
        <v>641</v>
      </c>
      <c r="C741" s="288">
        <v>2500</v>
      </c>
    </row>
    <row r="742" ht="20.1" customHeight="1" spans="1:3">
      <c r="A742" s="288">
        <v>2101302</v>
      </c>
      <c r="B742" s="290" t="s">
        <v>642</v>
      </c>
      <c r="C742" s="288">
        <v>0</v>
      </c>
    </row>
    <row r="743" ht="20.1" customHeight="1" spans="1:3">
      <c r="A743" s="288">
        <v>2101399</v>
      </c>
      <c r="B743" s="290" t="s">
        <v>643</v>
      </c>
      <c r="C743" s="288">
        <v>154</v>
      </c>
    </row>
    <row r="744" ht="20.1" customHeight="1" spans="1:3">
      <c r="A744" s="288">
        <v>21014</v>
      </c>
      <c r="B744" s="289" t="s">
        <v>644</v>
      </c>
      <c r="C744" s="288">
        <f>SUM(C745:C746)</f>
        <v>324</v>
      </c>
    </row>
    <row r="745" ht="20.1" customHeight="1" spans="1:3">
      <c r="A745" s="288">
        <v>2101401</v>
      </c>
      <c r="B745" s="290" t="s">
        <v>645</v>
      </c>
      <c r="C745" s="288">
        <v>324</v>
      </c>
    </row>
    <row r="746" ht="20.1" customHeight="1" spans="1:3">
      <c r="A746" s="288">
        <v>2101499</v>
      </c>
      <c r="B746" s="290" t="s">
        <v>646</v>
      </c>
      <c r="C746" s="288"/>
    </row>
    <row r="747" ht="20.1" customHeight="1" spans="1:3">
      <c r="A747" s="288">
        <v>21015</v>
      </c>
      <c r="B747" s="289" t="s">
        <v>647</v>
      </c>
      <c r="C747" s="288">
        <f>SUM(C748:C755)</f>
        <v>791</v>
      </c>
    </row>
    <row r="748" ht="20.1" customHeight="1" spans="1:3">
      <c r="A748" s="288">
        <v>2101501</v>
      </c>
      <c r="B748" s="290" t="s">
        <v>112</v>
      </c>
      <c r="C748" s="288">
        <v>631</v>
      </c>
    </row>
    <row r="749" ht="20.1" customHeight="1" spans="1:3">
      <c r="A749" s="288">
        <v>2101502</v>
      </c>
      <c r="B749" s="290" t="s">
        <v>113</v>
      </c>
      <c r="C749" s="288"/>
    </row>
    <row r="750" ht="20.1" customHeight="1" spans="1:3">
      <c r="A750" s="288">
        <v>2101503</v>
      </c>
      <c r="B750" s="290" t="s">
        <v>114</v>
      </c>
      <c r="C750" s="288"/>
    </row>
    <row r="751" ht="20.1" customHeight="1" spans="1:3">
      <c r="A751" s="288">
        <v>2101504</v>
      </c>
      <c r="B751" s="290" t="s">
        <v>152</v>
      </c>
      <c r="C751" s="288"/>
    </row>
    <row r="752" ht="20.1" customHeight="1" spans="1:3">
      <c r="A752" s="288">
        <v>2101505</v>
      </c>
      <c r="B752" s="290" t="s">
        <v>648</v>
      </c>
      <c r="C752" s="288"/>
    </row>
    <row r="753" ht="20.1" customHeight="1" spans="1:3">
      <c r="A753" s="288">
        <v>2101506</v>
      </c>
      <c r="B753" s="290" t="s">
        <v>649</v>
      </c>
      <c r="C753" s="288"/>
    </row>
    <row r="754" ht="20.1" customHeight="1" spans="1:3">
      <c r="A754" s="288">
        <v>2101550</v>
      </c>
      <c r="B754" s="290" t="s">
        <v>121</v>
      </c>
      <c r="C754" s="288"/>
    </row>
    <row r="755" ht="20.1" customHeight="1" spans="1:3">
      <c r="A755" s="288">
        <v>2101599</v>
      </c>
      <c r="B755" s="290" t="s">
        <v>650</v>
      </c>
      <c r="C755" s="288">
        <v>160</v>
      </c>
    </row>
    <row r="756" ht="20.1" customHeight="1" spans="1:3">
      <c r="A756" s="288">
        <v>21016</v>
      </c>
      <c r="B756" s="289" t="s">
        <v>651</v>
      </c>
      <c r="C756" s="288">
        <f>C757</f>
        <v>78</v>
      </c>
    </row>
    <row r="757" ht="20.1" customHeight="1" spans="1:3">
      <c r="A757" s="288">
        <v>2101601</v>
      </c>
      <c r="B757" s="290" t="s">
        <v>652</v>
      </c>
      <c r="C757" s="288">
        <v>78</v>
      </c>
    </row>
    <row r="758" ht="20.1" customHeight="1" spans="1:3">
      <c r="A758" s="288">
        <v>21017</v>
      </c>
      <c r="B758" s="289" t="s">
        <v>653</v>
      </c>
      <c r="C758" s="288">
        <f>SUM(C759:C763)</f>
        <v>6</v>
      </c>
    </row>
    <row r="759" ht="20.1" customHeight="1" spans="1:3">
      <c r="A759" s="288">
        <v>2101701</v>
      </c>
      <c r="B759" s="290" t="s">
        <v>112</v>
      </c>
      <c r="C759" s="288">
        <v>0</v>
      </c>
    </row>
    <row r="760" ht="20.1" customHeight="1" spans="1:3">
      <c r="A760" s="288">
        <v>2101702</v>
      </c>
      <c r="B760" s="290" t="s">
        <v>113</v>
      </c>
      <c r="C760" s="288">
        <v>0</v>
      </c>
    </row>
    <row r="761" ht="20.1" customHeight="1" spans="1:3">
      <c r="A761" s="288">
        <v>2101703</v>
      </c>
      <c r="B761" s="290" t="s">
        <v>114</v>
      </c>
      <c r="C761" s="288">
        <v>0</v>
      </c>
    </row>
    <row r="762" ht="20.1" customHeight="1" spans="1:3">
      <c r="A762" s="288">
        <v>2101704</v>
      </c>
      <c r="B762" s="290" t="s">
        <v>654</v>
      </c>
      <c r="C762" s="288">
        <v>6</v>
      </c>
    </row>
    <row r="763" ht="20.1" customHeight="1" spans="1:3">
      <c r="A763" s="288">
        <v>2101799</v>
      </c>
      <c r="B763" s="290" t="s">
        <v>655</v>
      </c>
      <c r="C763" s="288">
        <v>0</v>
      </c>
    </row>
    <row r="764" ht="20.1" customHeight="1" spans="1:3">
      <c r="A764" s="288">
        <v>21018</v>
      </c>
      <c r="B764" s="289" t="s">
        <v>656</v>
      </c>
      <c r="C764" s="288">
        <f>SUM(C765:C768)</f>
        <v>35</v>
      </c>
    </row>
    <row r="765" ht="20.1" customHeight="1" spans="1:3">
      <c r="A765" s="288">
        <v>2101801</v>
      </c>
      <c r="B765" s="290" t="s">
        <v>112</v>
      </c>
      <c r="C765" s="288"/>
    </row>
    <row r="766" ht="20.1" customHeight="1" spans="1:3">
      <c r="A766" s="288">
        <v>2101802</v>
      </c>
      <c r="B766" s="290" t="s">
        <v>113</v>
      </c>
      <c r="C766" s="288"/>
    </row>
    <row r="767" ht="20.1" customHeight="1" spans="1:3">
      <c r="A767" s="288">
        <v>2101803</v>
      </c>
      <c r="B767" s="290" t="s">
        <v>114</v>
      </c>
      <c r="C767" s="288"/>
    </row>
    <row r="768" ht="20.1" customHeight="1" spans="1:3">
      <c r="A768" s="288">
        <v>2101899</v>
      </c>
      <c r="B768" s="290" t="s">
        <v>657</v>
      </c>
      <c r="C768" s="288">
        <v>35</v>
      </c>
    </row>
    <row r="769" ht="20.1" customHeight="1" spans="1:3">
      <c r="A769" s="288">
        <v>21099</v>
      </c>
      <c r="B769" s="289" t="s">
        <v>658</v>
      </c>
      <c r="C769" s="288">
        <f>C770</f>
        <v>120</v>
      </c>
    </row>
    <row r="770" ht="20.1" customHeight="1" spans="1:3">
      <c r="A770" s="288">
        <v>2109999</v>
      </c>
      <c r="B770" s="290" t="s">
        <v>659</v>
      </c>
      <c r="C770" s="288">
        <v>120</v>
      </c>
    </row>
    <row r="771" ht="20.1" customHeight="1" spans="1:3">
      <c r="A771" s="288">
        <v>211</v>
      </c>
      <c r="B771" s="289" t="s">
        <v>660</v>
      </c>
      <c r="C771" s="288">
        <f>C772+C782+C786+C795+C802+C809+C812+C815+C817+C819+C825+C827+C829+C840</f>
        <v>25878</v>
      </c>
    </row>
    <row r="772" ht="20.1" customHeight="1" spans="1:3">
      <c r="A772" s="288">
        <v>21101</v>
      </c>
      <c r="B772" s="289" t="s">
        <v>661</v>
      </c>
      <c r="C772" s="288">
        <f>SUM(C773:C781)</f>
        <v>1836</v>
      </c>
    </row>
    <row r="773" ht="20.1" customHeight="1" spans="1:3">
      <c r="A773" s="288">
        <v>2110101</v>
      </c>
      <c r="B773" s="290" t="s">
        <v>112</v>
      </c>
      <c r="C773" s="296">
        <v>612</v>
      </c>
    </row>
    <row r="774" ht="20.1" customHeight="1" spans="1:3">
      <c r="A774" s="288">
        <v>2110102</v>
      </c>
      <c r="B774" s="290" t="s">
        <v>113</v>
      </c>
      <c r="C774" s="296">
        <v>612</v>
      </c>
    </row>
    <row r="775" ht="20.1" customHeight="1" spans="1:3">
      <c r="A775" s="288">
        <v>2110103</v>
      </c>
      <c r="B775" s="290" t="s">
        <v>114</v>
      </c>
      <c r="C775" s="296"/>
    </row>
    <row r="776" ht="20.1" customHeight="1" spans="1:3">
      <c r="A776" s="288">
        <v>2110104</v>
      </c>
      <c r="B776" s="290" t="s">
        <v>662</v>
      </c>
      <c r="C776" s="296">
        <v>102</v>
      </c>
    </row>
    <row r="777" ht="20.1" customHeight="1" spans="1:3">
      <c r="A777" s="288">
        <v>2110105</v>
      </c>
      <c r="B777" s="290" t="s">
        <v>663</v>
      </c>
      <c r="C777" s="296"/>
    </row>
    <row r="778" ht="20.1" customHeight="1" spans="1:3">
      <c r="A778" s="288">
        <v>2110106</v>
      </c>
      <c r="B778" s="290" t="s">
        <v>664</v>
      </c>
      <c r="C778" s="288"/>
    </row>
    <row r="779" ht="20.1" customHeight="1" spans="1:3">
      <c r="A779" s="288">
        <v>2110107</v>
      </c>
      <c r="B779" s="290" t="s">
        <v>665</v>
      </c>
      <c r="C779" s="288"/>
    </row>
    <row r="780" ht="20.1" customHeight="1" spans="1:3">
      <c r="A780" s="288">
        <v>2110108</v>
      </c>
      <c r="B780" s="290" t="s">
        <v>666</v>
      </c>
      <c r="C780" s="288"/>
    </row>
    <row r="781" ht="20.1" customHeight="1" spans="1:3">
      <c r="A781" s="288">
        <v>2110199</v>
      </c>
      <c r="B781" s="290" t="s">
        <v>667</v>
      </c>
      <c r="C781" s="288">
        <v>510</v>
      </c>
    </row>
    <row r="782" ht="20.1" customHeight="1" spans="1:3">
      <c r="A782" s="288">
        <v>21102</v>
      </c>
      <c r="B782" s="289" t="s">
        <v>668</v>
      </c>
      <c r="C782" s="288">
        <f>SUM(C783:C785)</f>
        <v>408</v>
      </c>
    </row>
    <row r="783" ht="20.1" customHeight="1" spans="1:3">
      <c r="A783" s="288">
        <v>2110203</v>
      </c>
      <c r="B783" s="290" t="s">
        <v>669</v>
      </c>
      <c r="C783" s="288">
        <v>102</v>
      </c>
    </row>
    <row r="784" ht="20.1" customHeight="1" spans="1:3">
      <c r="A784" s="288">
        <v>2110204</v>
      </c>
      <c r="B784" s="290" t="s">
        <v>670</v>
      </c>
      <c r="C784" s="288"/>
    </row>
    <row r="785" ht="20.1" customHeight="1" spans="1:3">
      <c r="A785" s="288">
        <v>2110299</v>
      </c>
      <c r="B785" s="290" t="s">
        <v>671</v>
      </c>
      <c r="C785" s="288">
        <v>306</v>
      </c>
    </row>
    <row r="786" ht="20.1" customHeight="1" spans="1:3">
      <c r="A786" s="288">
        <v>21103</v>
      </c>
      <c r="B786" s="289" t="s">
        <v>672</v>
      </c>
      <c r="C786" s="288">
        <f>SUM(C787:C794)</f>
        <v>8035</v>
      </c>
    </row>
    <row r="787" ht="20.1" customHeight="1" spans="1:3">
      <c r="A787" s="288">
        <v>2110301</v>
      </c>
      <c r="B787" s="290" t="s">
        <v>673</v>
      </c>
      <c r="C787" s="288">
        <v>1122</v>
      </c>
    </row>
    <row r="788" ht="20.1" customHeight="1" spans="1:3">
      <c r="A788" s="288">
        <v>2110302</v>
      </c>
      <c r="B788" s="290" t="s">
        <v>674</v>
      </c>
      <c r="C788" s="288">
        <v>4692</v>
      </c>
    </row>
    <row r="789" ht="20.1" customHeight="1" spans="1:3">
      <c r="A789" s="288">
        <v>2110303</v>
      </c>
      <c r="B789" s="290" t="s">
        <v>675</v>
      </c>
      <c r="C789" s="288"/>
    </row>
    <row r="790" ht="20.1" customHeight="1" spans="1:3">
      <c r="A790" s="288">
        <v>2110304</v>
      </c>
      <c r="B790" s="290" t="s">
        <v>676</v>
      </c>
      <c r="C790" s="288"/>
    </row>
    <row r="791" ht="20.1" customHeight="1" spans="1:3">
      <c r="A791" s="288">
        <v>2110305</v>
      </c>
      <c r="B791" s="290" t="s">
        <v>677</v>
      </c>
      <c r="C791" s="288"/>
    </row>
    <row r="792" ht="20.1" customHeight="1" spans="1:3">
      <c r="A792" s="288">
        <v>2110306</v>
      </c>
      <c r="B792" s="290" t="s">
        <v>678</v>
      </c>
      <c r="C792" s="288"/>
    </row>
    <row r="793" ht="20.1" customHeight="1" spans="1:3">
      <c r="A793" s="288">
        <v>2110307</v>
      </c>
      <c r="B793" s="290" t="s">
        <v>679</v>
      </c>
      <c r="C793" s="288">
        <v>1711</v>
      </c>
    </row>
    <row r="794" ht="20.1" customHeight="1" spans="1:3">
      <c r="A794" s="288">
        <v>2110399</v>
      </c>
      <c r="B794" s="290" t="s">
        <v>680</v>
      </c>
      <c r="C794" s="288">
        <v>510</v>
      </c>
    </row>
    <row r="795" ht="20.1" customHeight="1" spans="1:3">
      <c r="A795" s="288">
        <v>21104</v>
      </c>
      <c r="B795" s="289" t="s">
        <v>681</v>
      </c>
      <c r="C795" s="288">
        <f>SUM(C796:C801)</f>
        <v>10218</v>
      </c>
    </row>
    <row r="796" ht="20.1" customHeight="1" spans="1:3">
      <c r="A796" s="288">
        <v>2110401</v>
      </c>
      <c r="B796" s="290" t="s">
        <v>682</v>
      </c>
      <c r="C796" s="288">
        <v>8262</v>
      </c>
    </row>
    <row r="797" ht="20.1" customHeight="1" spans="1:3">
      <c r="A797" s="288">
        <v>2110402</v>
      </c>
      <c r="B797" s="290" t="s">
        <v>683</v>
      </c>
      <c r="C797" s="288">
        <v>408</v>
      </c>
    </row>
    <row r="798" ht="20.1" customHeight="1" spans="1:3">
      <c r="A798" s="288">
        <v>2110404</v>
      </c>
      <c r="B798" s="290" t="s">
        <v>684</v>
      </c>
      <c r="C798" s="288">
        <v>324</v>
      </c>
    </row>
    <row r="799" ht="20.1" customHeight="1" spans="1:3">
      <c r="A799" s="288">
        <v>2110405</v>
      </c>
      <c r="B799" s="290" t="s">
        <v>685</v>
      </c>
      <c r="C799" s="288"/>
    </row>
    <row r="800" ht="20.1" customHeight="1" spans="1:3">
      <c r="A800" s="288">
        <v>2110406</v>
      </c>
      <c r="B800" s="290" t="s">
        <v>686</v>
      </c>
      <c r="C800" s="288"/>
    </row>
    <row r="801" ht="20.1" customHeight="1" spans="1:3">
      <c r="A801" s="288">
        <v>2110499</v>
      </c>
      <c r="B801" s="290" t="s">
        <v>687</v>
      </c>
      <c r="C801" s="288">
        <v>1224</v>
      </c>
    </row>
    <row r="802" ht="20.1" customHeight="1" spans="1:3">
      <c r="A802" s="288">
        <v>21105</v>
      </c>
      <c r="B802" s="289" t="s">
        <v>688</v>
      </c>
      <c r="C802" s="288">
        <f>SUM(C803:C808)</f>
        <v>4182</v>
      </c>
    </row>
    <row r="803" ht="20.1" customHeight="1" spans="1:3">
      <c r="A803" s="288">
        <v>2110501</v>
      </c>
      <c r="B803" s="290" t="s">
        <v>689</v>
      </c>
      <c r="C803" s="288">
        <v>1122</v>
      </c>
    </row>
    <row r="804" ht="20.1" customHeight="1" spans="1:3">
      <c r="A804" s="288">
        <v>2110502</v>
      </c>
      <c r="B804" s="290" t="s">
        <v>690</v>
      </c>
      <c r="C804" s="288"/>
    </row>
    <row r="805" ht="20.1" customHeight="1" spans="1:3">
      <c r="A805" s="288">
        <v>2110503</v>
      </c>
      <c r="B805" s="290" t="s">
        <v>691</v>
      </c>
      <c r="C805" s="288"/>
    </row>
    <row r="806" ht="20.1" customHeight="1" spans="1:3">
      <c r="A806" s="288">
        <v>2110506</v>
      </c>
      <c r="B806" s="290" t="s">
        <v>692</v>
      </c>
      <c r="C806" s="288"/>
    </row>
    <row r="807" ht="20.1" customHeight="1" spans="1:3">
      <c r="A807" s="288">
        <v>2110507</v>
      </c>
      <c r="B807" s="290" t="s">
        <v>693</v>
      </c>
      <c r="C807" s="288">
        <v>510</v>
      </c>
    </row>
    <row r="808" ht="20.1" customHeight="1" spans="1:3">
      <c r="A808" s="288">
        <v>2110599</v>
      </c>
      <c r="B808" s="290" t="s">
        <v>694</v>
      </c>
      <c r="C808" s="288">
        <v>2550</v>
      </c>
    </row>
    <row r="809" ht="20.1" customHeight="1" spans="1:3">
      <c r="A809" s="288">
        <v>21107</v>
      </c>
      <c r="B809" s="289" t="s">
        <v>695</v>
      </c>
      <c r="C809" s="288">
        <f>SUM(C810:C811)</f>
        <v>0</v>
      </c>
    </row>
    <row r="810" ht="20.1" customHeight="1" spans="1:3">
      <c r="A810" s="288">
        <v>2110704</v>
      </c>
      <c r="B810" s="290" t="s">
        <v>696</v>
      </c>
      <c r="C810" s="288">
        <v>0</v>
      </c>
    </row>
    <row r="811" ht="20.1" customHeight="1" spans="1:3">
      <c r="A811" s="288">
        <v>2110799</v>
      </c>
      <c r="B811" s="290" t="s">
        <v>697</v>
      </c>
      <c r="C811" s="288">
        <v>0</v>
      </c>
    </row>
    <row r="812" ht="20.1" customHeight="1" spans="1:3">
      <c r="A812" s="288">
        <v>21108</v>
      </c>
      <c r="B812" s="289" t="s">
        <v>698</v>
      </c>
      <c r="C812" s="288">
        <f>SUM(C813:C814)</f>
        <v>0</v>
      </c>
    </row>
    <row r="813" ht="20.1" customHeight="1" spans="1:3">
      <c r="A813" s="288">
        <v>2110804</v>
      </c>
      <c r="B813" s="290" t="s">
        <v>699</v>
      </c>
      <c r="C813" s="288">
        <v>0</v>
      </c>
    </row>
    <row r="814" ht="20.1" customHeight="1" spans="1:3">
      <c r="A814" s="288">
        <v>2110899</v>
      </c>
      <c r="B814" s="290" t="s">
        <v>700</v>
      </c>
      <c r="C814" s="288">
        <v>0</v>
      </c>
    </row>
    <row r="815" ht="20.1" customHeight="1" spans="1:3">
      <c r="A815" s="288">
        <v>21109</v>
      </c>
      <c r="B815" s="289" t="s">
        <v>701</v>
      </c>
      <c r="C815" s="288">
        <f>C816</f>
        <v>0</v>
      </c>
    </row>
    <row r="816" ht="20.1" customHeight="1" spans="1:3">
      <c r="A816" s="288">
        <v>2110901</v>
      </c>
      <c r="B816" s="290" t="s">
        <v>702</v>
      </c>
      <c r="C816" s="288">
        <v>0</v>
      </c>
    </row>
    <row r="817" ht="20.1" customHeight="1" spans="1:3">
      <c r="A817" s="288">
        <v>21110</v>
      </c>
      <c r="B817" s="289" t="s">
        <v>703</v>
      </c>
      <c r="C817" s="288">
        <f>C818</f>
        <v>79</v>
      </c>
    </row>
    <row r="818" ht="20.1" customHeight="1" spans="1:3">
      <c r="A818" s="288">
        <v>2111001</v>
      </c>
      <c r="B818" s="290" t="s">
        <v>704</v>
      </c>
      <c r="C818" s="288">
        <v>79</v>
      </c>
    </row>
    <row r="819" ht="20.1" customHeight="1" spans="1:3">
      <c r="A819" s="288">
        <v>21111</v>
      </c>
      <c r="B819" s="289" t="s">
        <v>705</v>
      </c>
      <c r="C819" s="288">
        <f>SUM(C820:C824)</f>
        <v>765</v>
      </c>
    </row>
    <row r="820" ht="20.1" customHeight="1" spans="1:3">
      <c r="A820" s="288">
        <v>2111101</v>
      </c>
      <c r="B820" s="290" t="s">
        <v>706</v>
      </c>
      <c r="C820" s="288">
        <v>204</v>
      </c>
    </row>
    <row r="821" ht="20.1" customHeight="1" spans="1:3">
      <c r="A821" s="288">
        <v>2111102</v>
      </c>
      <c r="B821" s="290" t="s">
        <v>707</v>
      </c>
      <c r="C821" s="288"/>
    </row>
    <row r="822" ht="20.1" customHeight="1" spans="1:3">
      <c r="A822" s="288">
        <v>2111103</v>
      </c>
      <c r="B822" s="290" t="s">
        <v>708</v>
      </c>
      <c r="C822" s="288"/>
    </row>
    <row r="823" ht="20.1" customHeight="1" spans="1:3">
      <c r="A823" s="288">
        <v>2111104</v>
      </c>
      <c r="B823" s="290" t="s">
        <v>709</v>
      </c>
      <c r="C823" s="288"/>
    </row>
    <row r="824" ht="20.1" customHeight="1" spans="1:3">
      <c r="A824" s="288">
        <v>2111199</v>
      </c>
      <c r="B824" s="290" t="s">
        <v>710</v>
      </c>
      <c r="C824" s="288">
        <v>561</v>
      </c>
    </row>
    <row r="825" ht="20.1" customHeight="1" spans="1:3">
      <c r="A825" s="288">
        <v>21112</v>
      </c>
      <c r="B825" s="289" t="s">
        <v>711</v>
      </c>
      <c r="C825" s="288">
        <f>C826</f>
        <v>0</v>
      </c>
    </row>
    <row r="826" ht="20.1" customHeight="1" spans="1:3">
      <c r="A826" s="288">
        <v>2111201</v>
      </c>
      <c r="B826" s="290" t="s">
        <v>712</v>
      </c>
      <c r="C826" s="288">
        <v>0</v>
      </c>
    </row>
    <row r="827" ht="20.1" customHeight="1" spans="1:3">
      <c r="A827" s="288">
        <v>21113</v>
      </c>
      <c r="B827" s="289" t="s">
        <v>713</v>
      </c>
      <c r="C827" s="288">
        <f>C828</f>
        <v>0</v>
      </c>
    </row>
    <row r="828" ht="20.1" customHeight="1" spans="1:3">
      <c r="A828" s="288">
        <v>2111301</v>
      </c>
      <c r="B828" s="290" t="s">
        <v>714</v>
      </c>
      <c r="C828" s="288">
        <v>0</v>
      </c>
    </row>
    <row r="829" ht="20.1" customHeight="1" spans="1:3">
      <c r="A829" s="288">
        <v>21114</v>
      </c>
      <c r="B829" s="289" t="s">
        <v>715</v>
      </c>
      <c r="C829" s="288">
        <f>SUM(C830:C839)</f>
        <v>13</v>
      </c>
    </row>
    <row r="830" ht="20.1" customHeight="1" spans="1:3">
      <c r="A830" s="288">
        <v>2111401</v>
      </c>
      <c r="B830" s="290" t="s">
        <v>112</v>
      </c>
      <c r="C830" s="288">
        <v>13</v>
      </c>
    </row>
    <row r="831" ht="20.1" customHeight="1" spans="1:3">
      <c r="A831" s="288">
        <v>2111402</v>
      </c>
      <c r="B831" s="290" t="s">
        <v>113</v>
      </c>
      <c r="C831" s="288">
        <v>0</v>
      </c>
    </row>
    <row r="832" ht="20.1" customHeight="1" spans="1:3">
      <c r="A832" s="288">
        <v>2111403</v>
      </c>
      <c r="B832" s="290" t="s">
        <v>114</v>
      </c>
      <c r="C832" s="288">
        <v>0</v>
      </c>
    </row>
    <row r="833" ht="20.1" customHeight="1" spans="1:3">
      <c r="A833" s="288">
        <v>2111406</v>
      </c>
      <c r="B833" s="290" t="s">
        <v>716</v>
      </c>
      <c r="C833" s="288">
        <v>0</v>
      </c>
    </row>
    <row r="834" ht="20.1" customHeight="1" spans="1:3">
      <c r="A834" s="288">
        <v>2111407</v>
      </c>
      <c r="B834" s="290" t="s">
        <v>717</v>
      </c>
      <c r="C834" s="288">
        <v>0</v>
      </c>
    </row>
    <row r="835" ht="20.1" customHeight="1" spans="1:3">
      <c r="A835" s="288">
        <v>2111408</v>
      </c>
      <c r="B835" s="290" t="s">
        <v>718</v>
      </c>
      <c r="C835" s="288">
        <v>0</v>
      </c>
    </row>
    <row r="836" ht="20.1" customHeight="1" spans="1:3">
      <c r="A836" s="288">
        <v>2111411</v>
      </c>
      <c r="B836" s="290" t="s">
        <v>152</v>
      </c>
      <c r="C836" s="288">
        <v>0</v>
      </c>
    </row>
    <row r="837" ht="20.1" customHeight="1" spans="1:3">
      <c r="A837" s="288">
        <v>2111413</v>
      </c>
      <c r="B837" s="290" t="s">
        <v>719</v>
      </c>
      <c r="C837" s="288">
        <v>0</v>
      </c>
    </row>
    <row r="838" ht="20.1" customHeight="1" spans="1:3">
      <c r="A838" s="288">
        <v>2111450</v>
      </c>
      <c r="B838" s="290" t="s">
        <v>121</v>
      </c>
      <c r="C838" s="288">
        <v>0</v>
      </c>
    </row>
    <row r="839" ht="20.1" customHeight="1" spans="1:3">
      <c r="A839" s="288">
        <v>2111499</v>
      </c>
      <c r="B839" s="290" t="s">
        <v>720</v>
      </c>
      <c r="C839" s="288">
        <v>0</v>
      </c>
    </row>
    <row r="840" ht="20.1" customHeight="1" spans="1:3">
      <c r="A840" s="288">
        <v>21199</v>
      </c>
      <c r="B840" s="289" t="s">
        <v>721</v>
      </c>
      <c r="C840" s="288">
        <f>C841</f>
        <v>342</v>
      </c>
    </row>
    <row r="841" ht="20.1" customHeight="1" spans="1:3">
      <c r="A841" s="288">
        <v>2119999</v>
      </c>
      <c r="B841" s="290" t="s">
        <v>722</v>
      </c>
      <c r="C841" s="288">
        <v>342</v>
      </c>
    </row>
    <row r="842" ht="20.1" customHeight="1" spans="1:3">
      <c r="A842" s="288">
        <v>212</v>
      </c>
      <c r="B842" s="289" t="s">
        <v>723</v>
      </c>
      <c r="C842" s="288">
        <f>C843+C854+C856+C859+C861+C863</f>
        <v>19964</v>
      </c>
    </row>
    <row r="843" ht="20.1" customHeight="1" spans="1:3">
      <c r="A843" s="288">
        <v>21201</v>
      </c>
      <c r="B843" s="289" t="s">
        <v>724</v>
      </c>
      <c r="C843" s="288">
        <f>SUM(C844:C853)</f>
        <v>7330</v>
      </c>
    </row>
    <row r="844" ht="20.1" customHeight="1" spans="1:3">
      <c r="A844" s="288">
        <v>2120101</v>
      </c>
      <c r="B844" s="290" t="s">
        <v>112</v>
      </c>
      <c r="C844" s="288">
        <v>3857</v>
      </c>
    </row>
    <row r="845" ht="20.1" customHeight="1" spans="1:3">
      <c r="A845" s="288">
        <v>2120102</v>
      </c>
      <c r="B845" s="290" t="s">
        <v>113</v>
      </c>
      <c r="C845" s="288"/>
    </row>
    <row r="846" ht="20.1" customHeight="1" spans="1:3">
      <c r="A846" s="288">
        <v>2120103</v>
      </c>
      <c r="B846" s="290" t="s">
        <v>114</v>
      </c>
      <c r="C846" s="288"/>
    </row>
    <row r="847" ht="20.1" customHeight="1" spans="1:3">
      <c r="A847" s="288">
        <v>2120104</v>
      </c>
      <c r="B847" s="290" t="s">
        <v>725</v>
      </c>
      <c r="C847" s="288">
        <v>2156</v>
      </c>
    </row>
    <row r="848" ht="20.1" customHeight="1" spans="1:3">
      <c r="A848" s="288">
        <v>2120105</v>
      </c>
      <c r="B848" s="290" t="s">
        <v>726</v>
      </c>
      <c r="C848" s="288"/>
    </row>
    <row r="849" ht="20.1" customHeight="1" spans="1:3">
      <c r="A849" s="288">
        <v>2120106</v>
      </c>
      <c r="B849" s="290" t="s">
        <v>727</v>
      </c>
      <c r="C849" s="288">
        <v>631</v>
      </c>
    </row>
    <row r="850" ht="20.1" customHeight="1" spans="1:3">
      <c r="A850" s="288">
        <v>2120107</v>
      </c>
      <c r="B850" s="290" t="s">
        <v>728</v>
      </c>
      <c r="C850" s="288"/>
    </row>
    <row r="851" ht="20.1" customHeight="1" spans="1:3">
      <c r="A851" s="288">
        <v>2120109</v>
      </c>
      <c r="B851" s="290" t="s">
        <v>729</v>
      </c>
      <c r="C851" s="288"/>
    </row>
    <row r="852" ht="20.1" customHeight="1" spans="1:3">
      <c r="A852" s="288">
        <v>2120110</v>
      </c>
      <c r="B852" s="290" t="s">
        <v>730</v>
      </c>
      <c r="C852" s="288"/>
    </row>
    <row r="853" ht="20.1" customHeight="1" spans="1:3">
      <c r="A853" s="288">
        <v>2120199</v>
      </c>
      <c r="B853" s="290" t="s">
        <v>731</v>
      </c>
      <c r="C853" s="288">
        <v>686</v>
      </c>
    </row>
    <row r="854" ht="20.1" customHeight="1" spans="1:3">
      <c r="A854" s="288">
        <v>21202</v>
      </c>
      <c r="B854" s="289" t="s">
        <v>732</v>
      </c>
      <c r="C854" s="288">
        <f>C855</f>
        <v>0</v>
      </c>
    </row>
    <row r="855" ht="20.1" customHeight="1" spans="1:3">
      <c r="A855" s="288">
        <v>2120201</v>
      </c>
      <c r="B855" s="290" t="s">
        <v>733</v>
      </c>
      <c r="C855" s="288">
        <v>0</v>
      </c>
    </row>
    <row r="856" ht="20.1" customHeight="1" spans="1:3">
      <c r="A856" s="288">
        <v>21203</v>
      </c>
      <c r="B856" s="289" t="s">
        <v>734</v>
      </c>
      <c r="C856" s="288">
        <f>SUM(C857:C858)</f>
        <v>4201</v>
      </c>
    </row>
    <row r="857" ht="20.1" customHeight="1" spans="1:3">
      <c r="A857" s="288">
        <v>2120303</v>
      </c>
      <c r="B857" s="290" t="s">
        <v>735</v>
      </c>
      <c r="C857" s="288">
        <v>964</v>
      </c>
    </row>
    <row r="858" ht="20.1" customHeight="1" spans="1:3">
      <c r="A858" s="288">
        <v>2120399</v>
      </c>
      <c r="B858" s="290" t="s">
        <v>736</v>
      </c>
      <c r="C858" s="288">
        <v>3237</v>
      </c>
    </row>
    <row r="859" ht="20.1" customHeight="1" spans="1:3">
      <c r="A859" s="288">
        <v>21205</v>
      </c>
      <c r="B859" s="289" t="s">
        <v>737</v>
      </c>
      <c r="C859" s="288">
        <f t="shared" ref="C859:C863" si="0">C860</f>
        <v>7038</v>
      </c>
    </row>
    <row r="860" ht="20.1" customHeight="1" spans="1:3">
      <c r="A860" s="288">
        <v>2120501</v>
      </c>
      <c r="B860" s="290" t="s">
        <v>738</v>
      </c>
      <c r="C860" s="288">
        <v>7038</v>
      </c>
    </row>
    <row r="861" ht="20.1" customHeight="1" spans="1:3">
      <c r="A861" s="288">
        <v>21206</v>
      </c>
      <c r="B861" s="289" t="s">
        <v>739</v>
      </c>
      <c r="C861" s="288">
        <f t="shared" si="0"/>
        <v>32</v>
      </c>
    </row>
    <row r="862" ht="20.1" customHeight="1" spans="1:3">
      <c r="A862" s="288">
        <v>2120601</v>
      </c>
      <c r="B862" s="290" t="s">
        <v>740</v>
      </c>
      <c r="C862" s="288">
        <v>32</v>
      </c>
    </row>
    <row r="863" ht="20.1" customHeight="1" spans="1:3">
      <c r="A863" s="288">
        <v>21299</v>
      </c>
      <c r="B863" s="289" t="s">
        <v>741</v>
      </c>
      <c r="C863" s="288">
        <f t="shared" si="0"/>
        <v>1363</v>
      </c>
    </row>
    <row r="864" ht="20.1" customHeight="1" spans="1:3">
      <c r="A864" s="288">
        <v>2129999</v>
      </c>
      <c r="B864" s="290" t="s">
        <v>742</v>
      </c>
      <c r="C864" s="288">
        <v>1363</v>
      </c>
    </row>
    <row r="865" ht="20.1" customHeight="1" spans="1:3">
      <c r="A865" s="288">
        <v>213</v>
      </c>
      <c r="B865" s="289" t="s">
        <v>743</v>
      </c>
      <c r="C865" s="288">
        <f>C866+C892+C915+C943+C954+C961+C967+C970</f>
        <v>97803</v>
      </c>
    </row>
    <row r="866" ht="20.1" customHeight="1" spans="1:3">
      <c r="A866" s="288">
        <v>21301</v>
      </c>
      <c r="B866" s="289" t="s">
        <v>744</v>
      </c>
      <c r="C866" s="288">
        <f>SUM(C867:C891)</f>
        <v>18088</v>
      </c>
    </row>
    <row r="867" ht="20.1" customHeight="1" spans="1:3">
      <c r="A867" s="288">
        <v>2130101</v>
      </c>
      <c r="B867" s="290" t="s">
        <v>112</v>
      </c>
      <c r="C867" s="288">
        <v>2275</v>
      </c>
    </row>
    <row r="868" ht="20.1" customHeight="1" spans="1:3">
      <c r="A868" s="288">
        <v>2130102</v>
      </c>
      <c r="B868" s="290" t="s">
        <v>113</v>
      </c>
      <c r="C868" s="288">
        <v>18</v>
      </c>
    </row>
    <row r="869" ht="20.1" customHeight="1" spans="1:3">
      <c r="A869" s="288">
        <v>2130103</v>
      </c>
      <c r="B869" s="290" t="s">
        <v>114</v>
      </c>
      <c r="C869" s="288"/>
    </row>
    <row r="870" ht="20.1" customHeight="1" spans="1:3">
      <c r="A870" s="288">
        <v>2130104</v>
      </c>
      <c r="B870" s="290" t="s">
        <v>121</v>
      </c>
      <c r="C870" s="288">
        <v>779</v>
      </c>
    </row>
    <row r="871" ht="20.1" customHeight="1" spans="1:3">
      <c r="A871" s="288">
        <v>2130105</v>
      </c>
      <c r="B871" s="290" t="s">
        <v>745</v>
      </c>
      <c r="C871" s="288"/>
    </row>
    <row r="872" ht="20.1" customHeight="1" spans="1:3">
      <c r="A872" s="288">
        <v>2130106</v>
      </c>
      <c r="B872" s="290" t="s">
        <v>746</v>
      </c>
      <c r="C872" s="288">
        <v>353</v>
      </c>
    </row>
    <row r="873" ht="20.1" customHeight="1" spans="1:3">
      <c r="A873" s="288">
        <v>2130108</v>
      </c>
      <c r="B873" s="290" t="s">
        <v>747</v>
      </c>
      <c r="C873" s="288">
        <v>1418</v>
      </c>
    </row>
    <row r="874" ht="20.1" customHeight="1" spans="1:3">
      <c r="A874" s="288">
        <v>2130109</v>
      </c>
      <c r="B874" s="290" t="s">
        <v>748</v>
      </c>
      <c r="C874" s="288">
        <v>32</v>
      </c>
    </row>
    <row r="875" ht="20.1" customHeight="1" spans="1:3">
      <c r="A875" s="288">
        <v>2130110</v>
      </c>
      <c r="B875" s="290" t="s">
        <v>749</v>
      </c>
      <c r="C875" s="288">
        <v>816</v>
      </c>
    </row>
    <row r="876" ht="20.1" customHeight="1" spans="1:3">
      <c r="A876" s="288">
        <v>2130111</v>
      </c>
      <c r="B876" s="290" t="s">
        <v>750</v>
      </c>
      <c r="C876" s="288"/>
    </row>
    <row r="877" ht="20.1" customHeight="1" spans="1:3">
      <c r="A877" s="288">
        <v>2130112</v>
      </c>
      <c r="B877" s="290" t="s">
        <v>751</v>
      </c>
      <c r="C877" s="288">
        <v>275</v>
      </c>
    </row>
    <row r="878" ht="20.1" customHeight="1" spans="1:3">
      <c r="A878" s="288">
        <v>2130114</v>
      </c>
      <c r="B878" s="290" t="s">
        <v>752</v>
      </c>
      <c r="C878" s="288"/>
    </row>
    <row r="879" ht="20.1" customHeight="1" spans="1:3">
      <c r="A879" s="288">
        <v>2130119</v>
      </c>
      <c r="B879" s="290" t="s">
        <v>753</v>
      </c>
      <c r="C879" s="288">
        <v>1326</v>
      </c>
    </row>
    <row r="880" ht="20.1" customHeight="1" spans="1:3">
      <c r="A880" s="288">
        <v>2130120</v>
      </c>
      <c r="B880" s="290" t="s">
        <v>754</v>
      </c>
      <c r="C880" s="288"/>
    </row>
    <row r="881" ht="20.1" customHeight="1" spans="1:3">
      <c r="A881" s="288">
        <v>2130121</v>
      </c>
      <c r="B881" s="290" t="s">
        <v>755</v>
      </c>
      <c r="C881" s="288">
        <v>183</v>
      </c>
    </row>
    <row r="882" ht="20.1" customHeight="1" spans="1:3">
      <c r="A882" s="288">
        <v>2130122</v>
      </c>
      <c r="B882" s="290" t="s">
        <v>756</v>
      </c>
      <c r="C882" s="288">
        <v>1530</v>
      </c>
    </row>
    <row r="883" ht="20.1" customHeight="1" spans="1:3">
      <c r="A883" s="288">
        <v>2130124</v>
      </c>
      <c r="B883" s="290" t="s">
        <v>757</v>
      </c>
      <c r="C883" s="288">
        <v>24</v>
      </c>
    </row>
    <row r="884" ht="20.1" customHeight="1" spans="1:3">
      <c r="A884" s="288">
        <v>2130125</v>
      </c>
      <c r="B884" s="290" t="s">
        <v>758</v>
      </c>
      <c r="C884" s="288"/>
    </row>
    <row r="885" ht="20.1" customHeight="1" spans="1:3">
      <c r="A885" s="288">
        <v>2130126</v>
      </c>
      <c r="B885" s="290" t="s">
        <v>759</v>
      </c>
      <c r="C885" s="288">
        <v>185</v>
      </c>
    </row>
    <row r="886" ht="20.1" customHeight="1" spans="1:3">
      <c r="A886" s="288">
        <v>2130135</v>
      </c>
      <c r="B886" s="290" t="s">
        <v>760</v>
      </c>
      <c r="C886" s="288">
        <v>6120</v>
      </c>
    </row>
    <row r="887" ht="20.1" customHeight="1" spans="1:3">
      <c r="A887" s="288">
        <v>2130142</v>
      </c>
      <c r="B887" s="290" t="s">
        <v>761</v>
      </c>
      <c r="C887" s="288"/>
    </row>
    <row r="888" ht="20.1" customHeight="1" spans="1:3">
      <c r="A888" s="288">
        <v>2130148</v>
      </c>
      <c r="B888" s="290" t="s">
        <v>762</v>
      </c>
      <c r="C888" s="288">
        <v>510</v>
      </c>
    </row>
    <row r="889" ht="20.1" customHeight="1" spans="1:3">
      <c r="A889" s="288">
        <v>2130152</v>
      </c>
      <c r="B889" s="290" t="s">
        <v>763</v>
      </c>
      <c r="C889" s="288"/>
    </row>
    <row r="890" ht="20.1" customHeight="1" spans="1:3">
      <c r="A890" s="288">
        <v>2130153</v>
      </c>
      <c r="B890" s="290" t="s">
        <v>764</v>
      </c>
      <c r="C890" s="288">
        <v>1020</v>
      </c>
    </row>
    <row r="891" ht="20.1" customHeight="1" spans="1:3">
      <c r="A891" s="288">
        <v>2130199</v>
      </c>
      <c r="B891" s="290" t="s">
        <v>765</v>
      </c>
      <c r="C891" s="288">
        <v>1224</v>
      </c>
    </row>
    <row r="892" ht="20.1" customHeight="1" spans="1:3">
      <c r="A892" s="288">
        <v>21302</v>
      </c>
      <c r="B892" s="289" t="s">
        <v>766</v>
      </c>
      <c r="C892" s="288">
        <f>SUM(C893:C914)</f>
        <v>5218</v>
      </c>
    </row>
    <row r="893" ht="20.1" customHeight="1" spans="1:3">
      <c r="A893" s="288">
        <v>2130201</v>
      </c>
      <c r="B893" s="290" t="s">
        <v>112</v>
      </c>
      <c r="C893" s="288">
        <v>1362</v>
      </c>
    </row>
    <row r="894" ht="20.1" customHeight="1" spans="1:3">
      <c r="A894" s="288">
        <v>2130202</v>
      </c>
      <c r="B894" s="290" t="s">
        <v>113</v>
      </c>
      <c r="C894" s="288"/>
    </row>
    <row r="895" ht="20.1" customHeight="1" spans="1:3">
      <c r="A895" s="288">
        <v>2130203</v>
      </c>
      <c r="B895" s="290" t="s">
        <v>114</v>
      </c>
      <c r="C895" s="288"/>
    </row>
    <row r="896" ht="20.1" customHeight="1" spans="1:3">
      <c r="A896" s="288">
        <v>2130204</v>
      </c>
      <c r="B896" s="290" t="s">
        <v>767</v>
      </c>
      <c r="C896" s="288">
        <v>697</v>
      </c>
    </row>
    <row r="897" ht="20.1" customHeight="1" spans="1:3">
      <c r="A897" s="288">
        <v>2130205</v>
      </c>
      <c r="B897" s="290" t="s">
        <v>768</v>
      </c>
      <c r="C897" s="288">
        <v>1218</v>
      </c>
    </row>
    <row r="898" ht="20.1" customHeight="1" spans="1:3">
      <c r="A898" s="288">
        <v>2130206</v>
      </c>
      <c r="B898" s="290" t="s">
        <v>769</v>
      </c>
      <c r="C898" s="288"/>
    </row>
    <row r="899" ht="20.1" customHeight="1" spans="1:3">
      <c r="A899" s="288">
        <v>2130207</v>
      </c>
      <c r="B899" s="290" t="s">
        <v>770</v>
      </c>
      <c r="C899" s="288">
        <v>29</v>
      </c>
    </row>
    <row r="900" ht="20.1" customHeight="1" spans="1:3">
      <c r="A900" s="288">
        <v>2130209</v>
      </c>
      <c r="B900" s="290" t="s">
        <v>771</v>
      </c>
      <c r="C900" s="288"/>
    </row>
    <row r="901" ht="20.1" customHeight="1" spans="1:3">
      <c r="A901" s="288">
        <v>2130211</v>
      </c>
      <c r="B901" s="290" t="s">
        <v>772</v>
      </c>
      <c r="C901" s="288">
        <v>20</v>
      </c>
    </row>
    <row r="902" ht="20.1" customHeight="1" spans="1:3">
      <c r="A902" s="288">
        <v>2130212</v>
      </c>
      <c r="B902" s="290" t="s">
        <v>773</v>
      </c>
      <c r="C902" s="288"/>
    </row>
    <row r="903" ht="20.1" customHeight="1" spans="1:3">
      <c r="A903" s="288">
        <v>2130213</v>
      </c>
      <c r="B903" s="290" t="s">
        <v>774</v>
      </c>
      <c r="C903" s="288"/>
    </row>
    <row r="904" ht="20.1" customHeight="1" spans="1:3">
      <c r="A904" s="288">
        <v>2130217</v>
      </c>
      <c r="B904" s="290" t="s">
        <v>775</v>
      </c>
      <c r="C904" s="288"/>
    </row>
    <row r="905" ht="20.1" customHeight="1" spans="1:3">
      <c r="A905" s="288">
        <v>2130220</v>
      </c>
      <c r="B905" s="290" t="s">
        <v>776</v>
      </c>
      <c r="C905" s="288"/>
    </row>
    <row r="906" ht="20.1" customHeight="1" spans="1:3">
      <c r="A906" s="288">
        <v>2130221</v>
      </c>
      <c r="B906" s="290" t="s">
        <v>777</v>
      </c>
      <c r="C906" s="288">
        <v>257</v>
      </c>
    </row>
    <row r="907" ht="20.1" customHeight="1" spans="1:3">
      <c r="A907" s="288">
        <v>2130223</v>
      </c>
      <c r="B907" s="290" t="s">
        <v>778</v>
      </c>
      <c r="C907" s="288"/>
    </row>
    <row r="908" ht="20.1" customHeight="1" spans="1:3">
      <c r="A908" s="288">
        <v>2130226</v>
      </c>
      <c r="B908" s="290" t="s">
        <v>779</v>
      </c>
      <c r="C908" s="288"/>
    </row>
    <row r="909" ht="20.1" customHeight="1" spans="1:3">
      <c r="A909" s="288">
        <v>2130227</v>
      </c>
      <c r="B909" s="290" t="s">
        <v>780</v>
      </c>
      <c r="C909" s="288"/>
    </row>
    <row r="910" ht="20.1" customHeight="1" spans="1:3">
      <c r="A910" s="288">
        <v>2130234</v>
      </c>
      <c r="B910" s="290" t="s">
        <v>781</v>
      </c>
      <c r="C910" s="288">
        <v>513</v>
      </c>
    </row>
    <row r="911" ht="20.1" customHeight="1" spans="1:3">
      <c r="A911" s="288">
        <v>2130236</v>
      </c>
      <c r="B911" s="290" t="s">
        <v>782</v>
      </c>
      <c r="C911" s="288"/>
    </row>
    <row r="912" ht="20.1" customHeight="1" spans="1:3">
      <c r="A912" s="288">
        <v>2130237</v>
      </c>
      <c r="B912" s="290" t="s">
        <v>751</v>
      </c>
      <c r="C912" s="288"/>
    </row>
    <row r="913" ht="20.1" customHeight="1" spans="1:3">
      <c r="A913" s="288">
        <v>2130238</v>
      </c>
      <c r="B913" s="290" t="s">
        <v>783</v>
      </c>
      <c r="C913" s="288"/>
    </row>
    <row r="914" ht="20.1" customHeight="1" spans="1:3">
      <c r="A914" s="288">
        <v>2130299</v>
      </c>
      <c r="B914" s="290" t="s">
        <v>784</v>
      </c>
      <c r="C914" s="288">
        <v>1122</v>
      </c>
    </row>
    <row r="915" ht="20.1" customHeight="1" spans="1:3">
      <c r="A915" s="288">
        <v>21303</v>
      </c>
      <c r="B915" s="289" t="s">
        <v>785</v>
      </c>
      <c r="C915" s="288">
        <f>SUM(C916:C942)</f>
        <v>42690</v>
      </c>
    </row>
    <row r="916" ht="20.1" customHeight="1" spans="1:3">
      <c r="A916" s="288">
        <v>2130301</v>
      </c>
      <c r="B916" s="290" t="s">
        <v>112</v>
      </c>
      <c r="C916" s="288">
        <v>724</v>
      </c>
    </row>
    <row r="917" ht="20.1" customHeight="1" spans="1:3">
      <c r="A917" s="288">
        <v>2130302</v>
      </c>
      <c r="B917" s="290" t="s">
        <v>113</v>
      </c>
      <c r="C917" s="288"/>
    </row>
    <row r="918" ht="20.1" customHeight="1" spans="1:3">
      <c r="A918" s="288">
        <v>2130303</v>
      </c>
      <c r="B918" s="290" t="s">
        <v>114</v>
      </c>
      <c r="C918" s="288"/>
    </row>
    <row r="919" ht="20.1" customHeight="1" spans="1:3">
      <c r="A919" s="288">
        <v>2130304</v>
      </c>
      <c r="B919" s="290" t="s">
        <v>786</v>
      </c>
      <c r="C919" s="288"/>
    </row>
    <row r="920" ht="20.1" customHeight="1" spans="1:3">
      <c r="A920" s="288">
        <v>2130305</v>
      </c>
      <c r="B920" s="290" t="s">
        <v>787</v>
      </c>
      <c r="C920" s="288">
        <v>1020</v>
      </c>
    </row>
    <row r="921" ht="20.1" customHeight="1" spans="1:3">
      <c r="A921" s="288">
        <v>2130306</v>
      </c>
      <c r="B921" s="290" t="s">
        <v>788</v>
      </c>
      <c r="C921" s="288">
        <v>1530</v>
      </c>
    </row>
    <row r="922" ht="20.1" customHeight="1" spans="1:3">
      <c r="A922" s="288">
        <v>2130307</v>
      </c>
      <c r="B922" s="290" t="s">
        <v>789</v>
      </c>
      <c r="C922" s="288"/>
    </row>
    <row r="923" ht="20.1" customHeight="1" spans="1:3">
      <c r="A923" s="288">
        <v>2130308</v>
      </c>
      <c r="B923" s="290" t="s">
        <v>790</v>
      </c>
      <c r="C923" s="288"/>
    </row>
    <row r="924" ht="20.1" customHeight="1" spans="1:3">
      <c r="A924" s="288">
        <v>2130309</v>
      </c>
      <c r="B924" s="290" t="s">
        <v>791</v>
      </c>
      <c r="C924" s="288">
        <v>612</v>
      </c>
    </row>
    <row r="925" ht="20.1" customHeight="1" spans="1:3">
      <c r="A925" s="288">
        <v>2130310</v>
      </c>
      <c r="B925" s="290" t="s">
        <v>792</v>
      </c>
      <c r="C925" s="288">
        <v>204</v>
      </c>
    </row>
    <row r="926" ht="20.1" customHeight="1" spans="1:3">
      <c r="A926" s="288">
        <v>2130311</v>
      </c>
      <c r="B926" s="290" t="s">
        <v>793</v>
      </c>
      <c r="C926" s="288">
        <v>510</v>
      </c>
    </row>
    <row r="927" ht="20.1" customHeight="1" spans="1:3">
      <c r="A927" s="288">
        <v>2130312</v>
      </c>
      <c r="B927" s="290" t="s">
        <v>794</v>
      </c>
      <c r="C927" s="288"/>
    </row>
    <row r="928" ht="20.1" customHeight="1" spans="1:3">
      <c r="A928" s="288">
        <v>2130313</v>
      </c>
      <c r="B928" s="290" t="s">
        <v>795</v>
      </c>
      <c r="C928" s="288"/>
    </row>
    <row r="929" ht="20.1" customHeight="1" spans="1:3">
      <c r="A929" s="288">
        <v>2130314</v>
      </c>
      <c r="B929" s="290" t="s">
        <v>796</v>
      </c>
      <c r="C929" s="288">
        <v>860</v>
      </c>
    </row>
    <row r="930" ht="20.1" customHeight="1" spans="1:3">
      <c r="A930" s="288">
        <v>2130315</v>
      </c>
      <c r="B930" s="290" t="s">
        <v>797</v>
      </c>
      <c r="C930" s="288"/>
    </row>
    <row r="931" ht="20.1" customHeight="1" spans="1:3">
      <c r="A931" s="288">
        <v>2130316</v>
      </c>
      <c r="B931" s="290" t="s">
        <v>798</v>
      </c>
      <c r="C931" s="288">
        <v>30600</v>
      </c>
    </row>
    <row r="932" ht="20.1" customHeight="1" spans="1:3">
      <c r="A932" s="288">
        <v>2130317</v>
      </c>
      <c r="B932" s="290" t="s">
        <v>799</v>
      </c>
      <c r="C932" s="288"/>
    </row>
    <row r="933" ht="20.1" customHeight="1" spans="1:3">
      <c r="A933" s="288">
        <v>2130318</v>
      </c>
      <c r="B933" s="290" t="s">
        <v>800</v>
      </c>
      <c r="C933" s="288"/>
    </row>
    <row r="934" ht="20.1" customHeight="1" spans="1:3">
      <c r="A934" s="288">
        <v>2130319</v>
      </c>
      <c r="B934" s="290" t="s">
        <v>801</v>
      </c>
      <c r="C934" s="288">
        <v>2550</v>
      </c>
    </row>
    <row r="935" ht="20.1" customHeight="1" spans="1:3">
      <c r="A935" s="288">
        <v>2130321</v>
      </c>
      <c r="B935" s="290" t="s">
        <v>802</v>
      </c>
      <c r="C935" s="288">
        <v>1020</v>
      </c>
    </row>
    <row r="936" ht="20.1" customHeight="1" spans="1:3">
      <c r="A936" s="288">
        <v>2130322</v>
      </c>
      <c r="B936" s="290" t="s">
        <v>803</v>
      </c>
      <c r="C936" s="288"/>
    </row>
    <row r="937" ht="20.1" customHeight="1" spans="1:3">
      <c r="A937" s="288">
        <v>2130333</v>
      </c>
      <c r="B937" s="290" t="s">
        <v>778</v>
      </c>
      <c r="C937" s="288"/>
    </row>
    <row r="938" ht="20.1" customHeight="1" spans="1:3">
      <c r="A938" s="288">
        <v>2130334</v>
      </c>
      <c r="B938" s="290" t="s">
        <v>804</v>
      </c>
      <c r="C938" s="288"/>
    </row>
    <row r="939" ht="20.1" customHeight="1" spans="1:3">
      <c r="A939" s="288">
        <v>2130335</v>
      </c>
      <c r="B939" s="290" t="s">
        <v>805</v>
      </c>
      <c r="C939" s="288">
        <v>1020</v>
      </c>
    </row>
    <row r="940" ht="20.1" customHeight="1" spans="1:3">
      <c r="A940" s="288">
        <v>2130336</v>
      </c>
      <c r="B940" s="290" t="s">
        <v>806</v>
      </c>
      <c r="C940" s="288"/>
    </row>
    <row r="941" ht="20.1" customHeight="1" spans="1:3">
      <c r="A941" s="288">
        <v>2130337</v>
      </c>
      <c r="B941" s="290" t="s">
        <v>807</v>
      </c>
      <c r="C941" s="288"/>
    </row>
    <row r="942" ht="20.1" customHeight="1" spans="1:3">
      <c r="A942" s="288">
        <v>2130399</v>
      </c>
      <c r="B942" s="290" t="s">
        <v>808</v>
      </c>
      <c r="C942" s="288">
        <v>2040</v>
      </c>
    </row>
    <row r="943" ht="20.1" customHeight="1" spans="1:3">
      <c r="A943" s="288">
        <v>21305</v>
      </c>
      <c r="B943" s="289" t="s">
        <v>809</v>
      </c>
      <c r="C943" s="288">
        <f>SUM(C944:C953)</f>
        <v>15954</v>
      </c>
    </row>
    <row r="944" ht="20.1" customHeight="1" spans="1:3">
      <c r="A944" s="288">
        <v>2130501</v>
      </c>
      <c r="B944" s="290" t="s">
        <v>112</v>
      </c>
      <c r="C944" s="288">
        <v>144</v>
      </c>
    </row>
    <row r="945" ht="20.1" customHeight="1" spans="1:3">
      <c r="A945" s="288">
        <v>2130502</v>
      </c>
      <c r="B945" s="290" t="s">
        <v>113</v>
      </c>
      <c r="C945" s="288"/>
    </row>
    <row r="946" ht="20.1" customHeight="1" spans="1:3">
      <c r="A946" s="288">
        <v>2130503</v>
      </c>
      <c r="B946" s="290" t="s">
        <v>114</v>
      </c>
      <c r="C946" s="288"/>
    </row>
    <row r="947" ht="20.1" customHeight="1" spans="1:3">
      <c r="A947" s="288">
        <v>2130504</v>
      </c>
      <c r="B947" s="290" t="s">
        <v>810</v>
      </c>
      <c r="C947" s="288">
        <v>13260</v>
      </c>
    </row>
    <row r="948" ht="20.1" customHeight="1" spans="1:3">
      <c r="A948" s="288">
        <v>2130505</v>
      </c>
      <c r="B948" s="290" t="s">
        <v>811</v>
      </c>
      <c r="C948" s="288">
        <v>1020</v>
      </c>
    </row>
    <row r="949" ht="20.1" customHeight="1" spans="1:3">
      <c r="A949" s="288">
        <v>2130506</v>
      </c>
      <c r="B949" s="290" t="s">
        <v>812</v>
      </c>
      <c r="C949" s="288"/>
    </row>
    <row r="950" ht="20.1" customHeight="1" spans="1:3">
      <c r="A950" s="288">
        <v>2130507</v>
      </c>
      <c r="B950" s="290" t="s">
        <v>813</v>
      </c>
      <c r="C950" s="288"/>
    </row>
    <row r="951" ht="20.1" customHeight="1" spans="1:3">
      <c r="A951" s="288">
        <v>2130508</v>
      </c>
      <c r="B951" s="290" t="s">
        <v>814</v>
      </c>
      <c r="C951" s="288"/>
    </row>
    <row r="952" ht="20.1" customHeight="1" spans="1:3">
      <c r="A952" s="288">
        <v>2130550</v>
      </c>
      <c r="B952" s="290" t="s">
        <v>121</v>
      </c>
      <c r="C952" s="288"/>
    </row>
    <row r="953" ht="20.1" customHeight="1" spans="1:3">
      <c r="A953" s="288">
        <v>2130599</v>
      </c>
      <c r="B953" s="290" t="s">
        <v>815</v>
      </c>
      <c r="C953" s="288">
        <v>1530</v>
      </c>
    </row>
    <row r="954" ht="20.1" customHeight="1" spans="1:3">
      <c r="A954" s="288">
        <v>21307</v>
      </c>
      <c r="B954" s="289" t="s">
        <v>816</v>
      </c>
      <c r="C954" s="288">
        <f>SUM(C955:C960)</f>
        <v>8952</v>
      </c>
    </row>
    <row r="955" ht="20.1" customHeight="1" spans="1:3">
      <c r="A955" s="288">
        <v>2130701</v>
      </c>
      <c r="B955" s="290" t="s">
        <v>817</v>
      </c>
      <c r="C955" s="288">
        <v>1020</v>
      </c>
    </row>
    <row r="956" ht="20.1" customHeight="1" spans="1:3">
      <c r="A956" s="288">
        <v>2130704</v>
      </c>
      <c r="B956" s="290" t="s">
        <v>818</v>
      </c>
      <c r="C956" s="288">
        <v>0</v>
      </c>
    </row>
    <row r="957" ht="20.1" customHeight="1" spans="1:3">
      <c r="A957" s="288">
        <v>2130705</v>
      </c>
      <c r="B957" s="290" t="s">
        <v>819</v>
      </c>
      <c r="C957" s="288">
        <v>6451</v>
      </c>
    </row>
    <row r="958" ht="20.1" customHeight="1" spans="1:3">
      <c r="A958" s="288">
        <v>2130706</v>
      </c>
      <c r="B958" s="290" t="s">
        <v>820</v>
      </c>
      <c r="C958" s="288">
        <v>0</v>
      </c>
    </row>
    <row r="959" ht="20.1" customHeight="1" spans="1:3">
      <c r="A959" s="288">
        <v>2130707</v>
      </c>
      <c r="B959" s="290" t="s">
        <v>821</v>
      </c>
      <c r="C959" s="288">
        <v>1157</v>
      </c>
    </row>
    <row r="960" ht="20.1" customHeight="1" spans="1:3">
      <c r="A960" s="288">
        <v>2130799</v>
      </c>
      <c r="B960" s="290" t="s">
        <v>822</v>
      </c>
      <c r="C960" s="288">
        <v>324</v>
      </c>
    </row>
    <row r="961" ht="20.1" customHeight="1" spans="1:3">
      <c r="A961" s="288">
        <v>21308</v>
      </c>
      <c r="B961" s="289" t="s">
        <v>823</v>
      </c>
      <c r="C961" s="288">
        <f>SUM(C962:C966)</f>
        <v>1734</v>
      </c>
    </row>
    <row r="962" ht="20.1" customHeight="1" spans="1:3">
      <c r="A962" s="288">
        <v>2130801</v>
      </c>
      <c r="B962" s="290" t="s">
        <v>824</v>
      </c>
      <c r="C962" s="288"/>
    </row>
    <row r="963" ht="20.1" customHeight="1" spans="1:3">
      <c r="A963" s="288">
        <v>2130803</v>
      </c>
      <c r="B963" s="290" t="s">
        <v>825</v>
      </c>
      <c r="C963" s="288">
        <v>1224</v>
      </c>
    </row>
    <row r="964" ht="20.1" customHeight="1" spans="1:3">
      <c r="A964" s="288">
        <v>2130804</v>
      </c>
      <c r="B964" s="290" t="s">
        <v>826</v>
      </c>
      <c r="C964" s="288">
        <v>510</v>
      </c>
    </row>
    <row r="965" ht="20.1" customHeight="1" spans="1:3">
      <c r="A965" s="288">
        <v>2130805</v>
      </c>
      <c r="B965" s="290" t="s">
        <v>827</v>
      </c>
      <c r="C965" s="288">
        <v>0</v>
      </c>
    </row>
    <row r="966" ht="20.1" customHeight="1" spans="1:3">
      <c r="A966" s="288">
        <v>2130899</v>
      </c>
      <c r="B966" s="290" t="s">
        <v>828</v>
      </c>
      <c r="C966" s="288"/>
    </row>
    <row r="967" ht="20.1" customHeight="1" spans="1:3">
      <c r="A967" s="288">
        <v>21309</v>
      </c>
      <c r="B967" s="289" t="s">
        <v>829</v>
      </c>
      <c r="C967" s="288">
        <f>SUM(C968:C969)</f>
        <v>4147</v>
      </c>
    </row>
    <row r="968" ht="20.1" customHeight="1" spans="1:3">
      <c r="A968" s="288">
        <v>2130901</v>
      </c>
      <c r="B968" s="290" t="s">
        <v>830</v>
      </c>
      <c r="C968" s="288">
        <v>842</v>
      </c>
    </row>
    <row r="969" ht="20.1" customHeight="1" spans="1:3">
      <c r="A969" s="288">
        <v>2130999</v>
      </c>
      <c r="B969" s="290" t="s">
        <v>831</v>
      </c>
      <c r="C969" s="288">
        <v>3305</v>
      </c>
    </row>
    <row r="970" ht="20.1" customHeight="1" spans="1:3">
      <c r="A970" s="288">
        <v>21399</v>
      </c>
      <c r="B970" s="289" t="s">
        <v>832</v>
      </c>
      <c r="C970" s="288">
        <f>SUM(C971:C972)</f>
        <v>1020</v>
      </c>
    </row>
    <row r="971" ht="20.1" customHeight="1" spans="1:3">
      <c r="A971" s="288">
        <v>2139901</v>
      </c>
      <c r="B971" s="290" t="s">
        <v>833</v>
      </c>
      <c r="C971" s="288">
        <v>0</v>
      </c>
    </row>
    <row r="972" ht="20.1" customHeight="1" spans="1:3">
      <c r="A972" s="288">
        <v>2139999</v>
      </c>
      <c r="B972" s="290" t="s">
        <v>834</v>
      </c>
      <c r="C972" s="288">
        <v>1020</v>
      </c>
    </row>
    <row r="973" ht="20.1" customHeight="1" spans="1:3">
      <c r="A973" s="288">
        <v>214</v>
      </c>
      <c r="B973" s="289" t="s">
        <v>835</v>
      </c>
      <c r="C973" s="288">
        <f>C974+C995+C1005+C1015+C1022</f>
        <v>15312</v>
      </c>
    </row>
    <row r="974" ht="20.1" customHeight="1" spans="1:3">
      <c r="A974" s="288">
        <v>21401</v>
      </c>
      <c r="B974" s="289" t="s">
        <v>836</v>
      </c>
      <c r="C974" s="288">
        <f>SUM(C975:C994)</f>
        <v>11111</v>
      </c>
    </row>
    <row r="975" ht="20.1" customHeight="1" spans="1:3">
      <c r="A975" s="288">
        <v>2140101</v>
      </c>
      <c r="B975" s="290" t="s">
        <v>112</v>
      </c>
      <c r="C975" s="288">
        <v>3726</v>
      </c>
    </row>
    <row r="976" ht="20.1" customHeight="1" spans="1:3">
      <c r="A976" s="288">
        <v>2140102</v>
      </c>
      <c r="B976" s="290" t="s">
        <v>113</v>
      </c>
      <c r="C976" s="288"/>
    </row>
    <row r="977" ht="20.1" customHeight="1" spans="1:3">
      <c r="A977" s="288">
        <v>2140103</v>
      </c>
      <c r="B977" s="290" t="s">
        <v>114</v>
      </c>
      <c r="C977" s="288"/>
    </row>
    <row r="978" ht="20.1" customHeight="1" spans="1:3">
      <c r="A978" s="288">
        <v>2140104</v>
      </c>
      <c r="B978" s="290" t="s">
        <v>837</v>
      </c>
      <c r="C978" s="288">
        <v>2101</v>
      </c>
    </row>
    <row r="979" ht="20.1" customHeight="1" spans="1:3">
      <c r="A979" s="288">
        <v>2140106</v>
      </c>
      <c r="B979" s="290" t="s">
        <v>838</v>
      </c>
      <c r="C979" s="288">
        <v>3162</v>
      </c>
    </row>
    <row r="980" ht="20.1" customHeight="1" spans="1:3">
      <c r="A980" s="288">
        <v>2140109</v>
      </c>
      <c r="B980" s="290" t="s">
        <v>839</v>
      </c>
      <c r="C980" s="288"/>
    </row>
    <row r="981" ht="20.1" customHeight="1" spans="1:3">
      <c r="A981" s="288">
        <v>2140110</v>
      </c>
      <c r="B981" s="290" t="s">
        <v>840</v>
      </c>
      <c r="C981" s="288">
        <v>102</v>
      </c>
    </row>
    <row r="982" ht="20.1" customHeight="1" spans="1:3">
      <c r="A982" s="288">
        <v>2140112</v>
      </c>
      <c r="B982" s="290" t="s">
        <v>841</v>
      </c>
      <c r="C982" s="288">
        <v>789</v>
      </c>
    </row>
    <row r="983" ht="20.1" customHeight="1" spans="1:3">
      <c r="A983" s="288">
        <v>2140114</v>
      </c>
      <c r="B983" s="290" t="s">
        <v>842</v>
      </c>
      <c r="C983" s="288"/>
    </row>
    <row r="984" ht="20.1" customHeight="1" spans="1:3">
      <c r="A984" s="288">
        <v>2140122</v>
      </c>
      <c r="B984" s="290" t="s">
        <v>843</v>
      </c>
      <c r="C984" s="288"/>
    </row>
    <row r="985" ht="20.1" customHeight="1" spans="1:3">
      <c r="A985" s="288">
        <v>2140123</v>
      </c>
      <c r="B985" s="290" t="s">
        <v>844</v>
      </c>
      <c r="C985" s="288">
        <v>211</v>
      </c>
    </row>
    <row r="986" ht="20.1" customHeight="1" spans="1:3">
      <c r="A986" s="288">
        <v>2140127</v>
      </c>
      <c r="B986" s="290" t="s">
        <v>845</v>
      </c>
      <c r="C986" s="288"/>
    </row>
    <row r="987" ht="20.1" customHeight="1" spans="1:3">
      <c r="A987" s="288">
        <v>2140128</v>
      </c>
      <c r="B987" s="290" t="s">
        <v>846</v>
      </c>
      <c r="C987" s="288"/>
    </row>
    <row r="988" ht="20.1" customHeight="1" spans="1:3">
      <c r="A988" s="288">
        <v>2140129</v>
      </c>
      <c r="B988" s="290" t="s">
        <v>847</v>
      </c>
      <c r="C988" s="288"/>
    </row>
    <row r="989" ht="20.1" customHeight="1" spans="1:3">
      <c r="A989" s="288">
        <v>2140130</v>
      </c>
      <c r="B989" s="290" t="s">
        <v>848</v>
      </c>
      <c r="C989" s="288"/>
    </row>
    <row r="990" ht="20.1" customHeight="1" spans="1:3">
      <c r="A990" s="288">
        <v>2140131</v>
      </c>
      <c r="B990" s="290" t="s">
        <v>849</v>
      </c>
      <c r="C990" s="288"/>
    </row>
    <row r="991" ht="20.1" customHeight="1" spans="1:3">
      <c r="A991" s="288">
        <v>2140133</v>
      </c>
      <c r="B991" s="290" t="s">
        <v>850</v>
      </c>
      <c r="C991" s="288"/>
    </row>
    <row r="992" ht="20.1" customHeight="1" spans="1:3">
      <c r="A992" s="288">
        <v>2140136</v>
      </c>
      <c r="B992" s="290" t="s">
        <v>851</v>
      </c>
      <c r="C992" s="288"/>
    </row>
    <row r="993" ht="20.1" customHeight="1" spans="1:3">
      <c r="A993" s="288">
        <v>2140138</v>
      </c>
      <c r="B993" s="290" t="s">
        <v>852</v>
      </c>
      <c r="C993" s="288"/>
    </row>
    <row r="994" ht="20.1" customHeight="1" spans="1:3">
      <c r="A994" s="288">
        <v>2140199</v>
      </c>
      <c r="B994" s="290" t="s">
        <v>853</v>
      </c>
      <c r="C994" s="288">
        <v>1020</v>
      </c>
    </row>
    <row r="995" ht="20.1" customHeight="1" spans="1:3">
      <c r="A995" s="288">
        <v>21402</v>
      </c>
      <c r="B995" s="289" t="s">
        <v>854</v>
      </c>
      <c r="C995" s="288">
        <f>SUM(C996:C1004)</f>
        <v>0</v>
      </c>
    </row>
    <row r="996" ht="20.1" customHeight="1" spans="1:3">
      <c r="A996" s="288">
        <v>2140201</v>
      </c>
      <c r="B996" s="290" t="s">
        <v>112</v>
      </c>
      <c r="C996" s="288">
        <v>0</v>
      </c>
    </row>
    <row r="997" ht="20.1" customHeight="1" spans="1:3">
      <c r="A997" s="288">
        <v>2140202</v>
      </c>
      <c r="B997" s="290" t="s">
        <v>113</v>
      </c>
      <c r="C997" s="288">
        <v>0</v>
      </c>
    </row>
    <row r="998" ht="20.1" customHeight="1" spans="1:3">
      <c r="A998" s="288">
        <v>2140203</v>
      </c>
      <c r="B998" s="290" t="s">
        <v>114</v>
      </c>
      <c r="C998" s="288">
        <v>0</v>
      </c>
    </row>
    <row r="999" ht="20.1" customHeight="1" spans="1:3">
      <c r="A999" s="288">
        <v>2140204</v>
      </c>
      <c r="B999" s="290" t="s">
        <v>855</v>
      </c>
      <c r="C999" s="288">
        <v>0</v>
      </c>
    </row>
    <row r="1000" ht="20.1" customHeight="1" spans="1:3">
      <c r="A1000" s="288">
        <v>2140205</v>
      </c>
      <c r="B1000" s="290" t="s">
        <v>856</v>
      </c>
      <c r="C1000" s="288">
        <v>0</v>
      </c>
    </row>
    <row r="1001" ht="20.1" customHeight="1" spans="1:3">
      <c r="A1001" s="288">
        <v>2140206</v>
      </c>
      <c r="B1001" s="290" t="s">
        <v>857</v>
      </c>
      <c r="C1001" s="288">
        <v>0</v>
      </c>
    </row>
    <row r="1002" ht="20.1" customHeight="1" spans="1:3">
      <c r="A1002" s="288">
        <v>2140207</v>
      </c>
      <c r="B1002" s="290" t="s">
        <v>858</v>
      </c>
      <c r="C1002" s="288">
        <v>0</v>
      </c>
    </row>
    <row r="1003" ht="20.1" customHeight="1" spans="1:3">
      <c r="A1003" s="288">
        <v>2140208</v>
      </c>
      <c r="B1003" s="290" t="s">
        <v>859</v>
      </c>
      <c r="C1003" s="288">
        <v>0</v>
      </c>
    </row>
    <row r="1004" ht="20.1" customHeight="1" spans="1:3">
      <c r="A1004" s="288">
        <v>2140299</v>
      </c>
      <c r="B1004" s="290" t="s">
        <v>860</v>
      </c>
      <c r="C1004" s="288">
        <v>0</v>
      </c>
    </row>
    <row r="1005" ht="20.1" customHeight="1" spans="1:3">
      <c r="A1005" s="288">
        <v>21403</v>
      </c>
      <c r="B1005" s="289" t="s">
        <v>861</v>
      </c>
      <c r="C1005" s="288">
        <f>SUM(C1006:C1014)</f>
        <v>0</v>
      </c>
    </row>
    <row r="1006" ht="20.1" customHeight="1" spans="1:3">
      <c r="A1006" s="288">
        <v>2140301</v>
      </c>
      <c r="B1006" s="290" t="s">
        <v>112</v>
      </c>
      <c r="C1006" s="288">
        <v>0</v>
      </c>
    </row>
    <row r="1007" ht="20.1" customHeight="1" spans="1:3">
      <c r="A1007" s="288">
        <v>2140302</v>
      </c>
      <c r="B1007" s="290" t="s">
        <v>113</v>
      </c>
      <c r="C1007" s="288">
        <v>0</v>
      </c>
    </row>
    <row r="1008" ht="20.1" customHeight="1" spans="1:3">
      <c r="A1008" s="288">
        <v>2140303</v>
      </c>
      <c r="B1008" s="290" t="s">
        <v>114</v>
      </c>
      <c r="C1008" s="288">
        <v>0</v>
      </c>
    </row>
    <row r="1009" ht="20.1" customHeight="1" spans="1:3">
      <c r="A1009" s="288">
        <v>2140304</v>
      </c>
      <c r="B1009" s="290" t="s">
        <v>862</v>
      </c>
      <c r="C1009" s="288">
        <v>0</v>
      </c>
    </row>
    <row r="1010" ht="20.1" customHeight="1" spans="1:3">
      <c r="A1010" s="288">
        <v>2140305</v>
      </c>
      <c r="B1010" s="290" t="s">
        <v>863</v>
      </c>
      <c r="C1010" s="288">
        <v>0</v>
      </c>
    </row>
    <row r="1011" ht="20.1" customHeight="1" spans="1:3">
      <c r="A1011" s="288">
        <v>2140306</v>
      </c>
      <c r="B1011" s="290" t="s">
        <v>864</v>
      </c>
      <c r="C1011" s="288">
        <v>0</v>
      </c>
    </row>
    <row r="1012" ht="20.1" customHeight="1" spans="1:3">
      <c r="A1012" s="288">
        <v>2140307</v>
      </c>
      <c r="B1012" s="290" t="s">
        <v>865</v>
      </c>
      <c r="C1012" s="288">
        <v>0</v>
      </c>
    </row>
    <row r="1013" ht="20.1" customHeight="1" spans="1:3">
      <c r="A1013" s="288">
        <v>2140308</v>
      </c>
      <c r="B1013" s="290" t="s">
        <v>866</v>
      </c>
      <c r="C1013" s="288">
        <v>0</v>
      </c>
    </row>
    <row r="1014" ht="20.1" customHeight="1" spans="1:3">
      <c r="A1014" s="288">
        <v>2140399</v>
      </c>
      <c r="B1014" s="290" t="s">
        <v>867</v>
      </c>
      <c r="C1014" s="288">
        <v>0</v>
      </c>
    </row>
    <row r="1015" ht="20.1" customHeight="1" spans="1:3">
      <c r="A1015" s="288">
        <v>21405</v>
      </c>
      <c r="B1015" s="289" t="s">
        <v>868</v>
      </c>
      <c r="C1015" s="288">
        <f>SUM(C1016:C1021)</f>
        <v>0</v>
      </c>
    </row>
    <row r="1016" ht="20.1" customHeight="1" spans="1:3">
      <c r="A1016" s="288">
        <v>2140501</v>
      </c>
      <c r="B1016" s="290" t="s">
        <v>112</v>
      </c>
      <c r="C1016" s="288">
        <v>0</v>
      </c>
    </row>
    <row r="1017" ht="20.1" customHeight="1" spans="1:3">
      <c r="A1017" s="288">
        <v>2140502</v>
      </c>
      <c r="B1017" s="290" t="s">
        <v>113</v>
      </c>
      <c r="C1017" s="288">
        <v>0</v>
      </c>
    </row>
    <row r="1018" ht="20.1" customHeight="1" spans="1:3">
      <c r="A1018" s="288">
        <v>2140503</v>
      </c>
      <c r="B1018" s="290" t="s">
        <v>114</v>
      </c>
      <c r="C1018" s="288">
        <v>0</v>
      </c>
    </row>
    <row r="1019" ht="20.1" customHeight="1" spans="1:3">
      <c r="A1019" s="288">
        <v>2140504</v>
      </c>
      <c r="B1019" s="290" t="s">
        <v>859</v>
      </c>
      <c r="C1019" s="288">
        <v>0</v>
      </c>
    </row>
    <row r="1020" ht="20.1" customHeight="1" spans="1:3">
      <c r="A1020" s="288">
        <v>2140505</v>
      </c>
      <c r="B1020" s="290" t="s">
        <v>869</v>
      </c>
      <c r="C1020" s="288">
        <v>0</v>
      </c>
    </row>
    <row r="1021" ht="20.1" customHeight="1" spans="1:3">
      <c r="A1021" s="288">
        <v>2140599</v>
      </c>
      <c r="B1021" s="290" t="s">
        <v>870</v>
      </c>
      <c r="C1021" s="288">
        <v>0</v>
      </c>
    </row>
    <row r="1022" ht="20.1" customHeight="1" spans="1:3">
      <c r="A1022" s="288">
        <v>21499</v>
      </c>
      <c r="B1022" s="289" t="s">
        <v>871</v>
      </c>
      <c r="C1022" s="288">
        <f>SUM(C1023:C1024)</f>
        <v>4201</v>
      </c>
    </row>
    <row r="1023" ht="20.1" customHeight="1" spans="1:3">
      <c r="A1023" s="288">
        <v>2149901</v>
      </c>
      <c r="B1023" s="290" t="s">
        <v>872</v>
      </c>
      <c r="C1023" s="288">
        <v>121</v>
      </c>
    </row>
    <row r="1024" ht="20.1" customHeight="1" spans="1:3">
      <c r="A1024" s="288">
        <v>2149999</v>
      </c>
      <c r="B1024" s="290" t="s">
        <v>873</v>
      </c>
      <c r="C1024" s="288">
        <v>4080</v>
      </c>
    </row>
    <row r="1025" ht="20.1" customHeight="1" spans="1:3">
      <c r="A1025" s="288">
        <v>215</v>
      </c>
      <c r="B1025" s="289" t="s">
        <v>874</v>
      </c>
      <c r="C1025" s="288">
        <f>C1026+C1036+C1052+C1057+C1068+C1075+C1083</f>
        <v>2169</v>
      </c>
    </row>
    <row r="1026" ht="20.1" customHeight="1" spans="1:3">
      <c r="A1026" s="288">
        <v>21501</v>
      </c>
      <c r="B1026" s="289" t="s">
        <v>875</v>
      </c>
      <c r="C1026" s="288">
        <f>SUM(C1027:C1035)</f>
        <v>0</v>
      </c>
    </row>
    <row r="1027" ht="20.1" customHeight="1" spans="1:3">
      <c r="A1027" s="288">
        <v>2150101</v>
      </c>
      <c r="B1027" s="290" t="s">
        <v>112</v>
      </c>
      <c r="C1027" s="288">
        <v>0</v>
      </c>
    </row>
    <row r="1028" ht="20.1" customHeight="1" spans="1:3">
      <c r="A1028" s="288">
        <v>2150102</v>
      </c>
      <c r="B1028" s="290" t="s">
        <v>113</v>
      </c>
      <c r="C1028" s="288">
        <v>0</v>
      </c>
    </row>
    <row r="1029" ht="20.1" customHeight="1" spans="1:3">
      <c r="A1029" s="288">
        <v>2150103</v>
      </c>
      <c r="B1029" s="290" t="s">
        <v>114</v>
      </c>
      <c r="C1029" s="288">
        <v>0</v>
      </c>
    </row>
    <row r="1030" ht="20.1" customHeight="1" spans="1:3">
      <c r="A1030" s="288">
        <v>2150104</v>
      </c>
      <c r="B1030" s="290" t="s">
        <v>876</v>
      </c>
      <c r="C1030" s="288">
        <v>0</v>
      </c>
    </row>
    <row r="1031" ht="20.1" customHeight="1" spans="1:3">
      <c r="A1031" s="288">
        <v>2150105</v>
      </c>
      <c r="B1031" s="290" t="s">
        <v>877</v>
      </c>
      <c r="C1031" s="288">
        <v>0</v>
      </c>
    </row>
    <row r="1032" ht="20.1" customHeight="1" spans="1:3">
      <c r="A1032" s="288">
        <v>2150106</v>
      </c>
      <c r="B1032" s="290" t="s">
        <v>878</v>
      </c>
      <c r="C1032" s="288">
        <v>0</v>
      </c>
    </row>
    <row r="1033" ht="20.1" customHeight="1" spans="1:3">
      <c r="A1033" s="288">
        <v>2150107</v>
      </c>
      <c r="B1033" s="290" t="s">
        <v>879</v>
      </c>
      <c r="C1033" s="288">
        <v>0</v>
      </c>
    </row>
    <row r="1034" ht="20.1" customHeight="1" spans="1:3">
      <c r="A1034" s="288">
        <v>2150108</v>
      </c>
      <c r="B1034" s="290" t="s">
        <v>880</v>
      </c>
      <c r="C1034" s="288">
        <v>0</v>
      </c>
    </row>
    <row r="1035" ht="20.1" customHeight="1" spans="1:3">
      <c r="A1035" s="288">
        <v>2150199</v>
      </c>
      <c r="B1035" s="290" t="s">
        <v>881</v>
      </c>
      <c r="C1035" s="288">
        <v>0</v>
      </c>
    </row>
    <row r="1036" ht="20.1" customHeight="1" spans="1:3">
      <c r="A1036" s="288">
        <v>21502</v>
      </c>
      <c r="B1036" s="289" t="s">
        <v>882</v>
      </c>
      <c r="C1036" s="288">
        <f>SUM(C1037:C1051)</f>
        <v>0</v>
      </c>
    </row>
    <row r="1037" ht="20.1" customHeight="1" spans="1:3">
      <c r="A1037" s="288">
        <v>2150201</v>
      </c>
      <c r="B1037" s="290" t="s">
        <v>112</v>
      </c>
      <c r="C1037" s="288">
        <v>0</v>
      </c>
    </row>
    <row r="1038" ht="20.1" customHeight="1" spans="1:3">
      <c r="A1038" s="288">
        <v>2150202</v>
      </c>
      <c r="B1038" s="290" t="s">
        <v>113</v>
      </c>
      <c r="C1038" s="288">
        <v>0</v>
      </c>
    </row>
    <row r="1039" ht="20.1" customHeight="1" spans="1:3">
      <c r="A1039" s="288">
        <v>2150203</v>
      </c>
      <c r="B1039" s="290" t="s">
        <v>114</v>
      </c>
      <c r="C1039" s="288">
        <v>0</v>
      </c>
    </row>
    <row r="1040" ht="20.1" customHeight="1" spans="1:3">
      <c r="A1040" s="288">
        <v>2150204</v>
      </c>
      <c r="B1040" s="290" t="s">
        <v>883</v>
      </c>
      <c r="C1040" s="288">
        <v>0</v>
      </c>
    </row>
    <row r="1041" ht="20.1" customHeight="1" spans="1:3">
      <c r="A1041" s="288">
        <v>2150205</v>
      </c>
      <c r="B1041" s="290" t="s">
        <v>884</v>
      </c>
      <c r="C1041" s="288">
        <v>0</v>
      </c>
    </row>
    <row r="1042" ht="20.1" customHeight="1" spans="1:3">
      <c r="A1042" s="288">
        <v>2150206</v>
      </c>
      <c r="B1042" s="290" t="s">
        <v>885</v>
      </c>
      <c r="C1042" s="288">
        <v>0</v>
      </c>
    </row>
    <row r="1043" ht="20.1" customHeight="1" spans="1:3">
      <c r="A1043" s="288">
        <v>2150207</v>
      </c>
      <c r="B1043" s="290" t="s">
        <v>886</v>
      </c>
      <c r="C1043" s="288">
        <v>0</v>
      </c>
    </row>
    <row r="1044" ht="20.1" customHeight="1" spans="1:3">
      <c r="A1044" s="288">
        <v>2150208</v>
      </c>
      <c r="B1044" s="290" t="s">
        <v>887</v>
      </c>
      <c r="C1044" s="288">
        <v>0</v>
      </c>
    </row>
    <row r="1045" ht="20.1" customHeight="1" spans="1:3">
      <c r="A1045" s="288">
        <v>2150209</v>
      </c>
      <c r="B1045" s="290" t="s">
        <v>888</v>
      </c>
      <c r="C1045" s="288">
        <v>0</v>
      </c>
    </row>
    <row r="1046" ht="20.1" customHeight="1" spans="1:3">
      <c r="A1046" s="288">
        <v>2150210</v>
      </c>
      <c r="B1046" s="290" t="s">
        <v>889</v>
      </c>
      <c r="C1046" s="288">
        <v>0</v>
      </c>
    </row>
    <row r="1047" ht="20.1" customHeight="1" spans="1:3">
      <c r="A1047" s="288">
        <v>2150212</v>
      </c>
      <c r="B1047" s="290" t="s">
        <v>890</v>
      </c>
      <c r="C1047" s="288">
        <v>0</v>
      </c>
    </row>
    <row r="1048" ht="20.1" customHeight="1" spans="1:3">
      <c r="A1048" s="288">
        <v>2150213</v>
      </c>
      <c r="B1048" s="290" t="s">
        <v>891</v>
      </c>
      <c r="C1048" s="288">
        <v>0</v>
      </c>
    </row>
    <row r="1049" ht="20.1" customHeight="1" spans="1:3">
      <c r="A1049" s="288">
        <v>2150214</v>
      </c>
      <c r="B1049" s="290" t="s">
        <v>892</v>
      </c>
      <c r="C1049" s="288">
        <v>0</v>
      </c>
    </row>
    <row r="1050" ht="20.1" customHeight="1" spans="1:3">
      <c r="A1050" s="288">
        <v>2150215</v>
      </c>
      <c r="B1050" s="290" t="s">
        <v>893</v>
      </c>
      <c r="C1050" s="288">
        <v>0</v>
      </c>
    </row>
    <row r="1051" ht="20.1" customHeight="1" spans="1:3">
      <c r="A1051" s="288">
        <v>2150299</v>
      </c>
      <c r="B1051" s="290" t="s">
        <v>894</v>
      </c>
      <c r="C1051" s="288">
        <v>0</v>
      </c>
    </row>
    <row r="1052" ht="20.1" customHeight="1" spans="1:3">
      <c r="A1052" s="288">
        <v>21503</v>
      </c>
      <c r="B1052" s="289" t="s">
        <v>895</v>
      </c>
      <c r="C1052" s="288">
        <f>SUM(C1053:C1056)</f>
        <v>0</v>
      </c>
    </row>
    <row r="1053" ht="20.1" customHeight="1" spans="1:3">
      <c r="A1053" s="288">
        <v>2150301</v>
      </c>
      <c r="B1053" s="290" t="s">
        <v>112</v>
      </c>
      <c r="C1053" s="288">
        <v>0</v>
      </c>
    </row>
    <row r="1054" ht="20.1" customHeight="1" spans="1:3">
      <c r="A1054" s="288">
        <v>2150302</v>
      </c>
      <c r="B1054" s="290" t="s">
        <v>113</v>
      </c>
      <c r="C1054" s="288">
        <v>0</v>
      </c>
    </row>
    <row r="1055" ht="20.1" customHeight="1" spans="1:3">
      <c r="A1055" s="288">
        <v>2150303</v>
      </c>
      <c r="B1055" s="290" t="s">
        <v>114</v>
      </c>
      <c r="C1055" s="288">
        <v>0</v>
      </c>
    </row>
    <row r="1056" ht="20.1" customHeight="1" spans="1:3">
      <c r="A1056" s="288">
        <v>2150399</v>
      </c>
      <c r="B1056" s="290" t="s">
        <v>896</v>
      </c>
      <c r="C1056" s="288">
        <v>0</v>
      </c>
    </row>
    <row r="1057" ht="20.1" customHeight="1" spans="1:3">
      <c r="A1057" s="288">
        <v>21505</v>
      </c>
      <c r="B1057" s="289" t="s">
        <v>897</v>
      </c>
      <c r="C1057" s="288">
        <f>SUM(C1058:C1067)</f>
        <v>848</v>
      </c>
    </row>
    <row r="1058" ht="20.1" customHeight="1" spans="1:3">
      <c r="A1058" s="288">
        <v>2150501</v>
      </c>
      <c r="B1058" s="290" t="s">
        <v>112</v>
      </c>
      <c r="C1058" s="288">
        <v>392</v>
      </c>
    </row>
    <row r="1059" ht="20.1" customHeight="1" spans="1:3">
      <c r="A1059" s="288">
        <v>2150502</v>
      </c>
      <c r="B1059" s="290" t="s">
        <v>113</v>
      </c>
      <c r="C1059" s="288">
        <v>0</v>
      </c>
    </row>
    <row r="1060" ht="20.1" customHeight="1" spans="1:3">
      <c r="A1060" s="288">
        <v>2150503</v>
      </c>
      <c r="B1060" s="290" t="s">
        <v>114</v>
      </c>
      <c r="C1060" s="288">
        <v>0</v>
      </c>
    </row>
    <row r="1061" ht="20.1" customHeight="1" spans="1:3">
      <c r="A1061" s="288">
        <v>2150505</v>
      </c>
      <c r="B1061" s="290" t="s">
        <v>898</v>
      </c>
      <c r="C1061" s="288">
        <v>0</v>
      </c>
    </row>
    <row r="1062" ht="20.1" customHeight="1" spans="1:3">
      <c r="A1062" s="288">
        <v>2150507</v>
      </c>
      <c r="B1062" s="290" t="s">
        <v>899</v>
      </c>
      <c r="C1062" s="288">
        <v>0</v>
      </c>
    </row>
    <row r="1063" ht="20.1" customHeight="1" spans="1:3">
      <c r="A1063" s="288">
        <v>2150508</v>
      </c>
      <c r="B1063" s="290" t="s">
        <v>900</v>
      </c>
      <c r="C1063" s="288">
        <v>0</v>
      </c>
    </row>
    <row r="1064" ht="20.1" customHeight="1" spans="1:3">
      <c r="A1064" s="288">
        <v>2150516</v>
      </c>
      <c r="B1064" s="290" t="s">
        <v>901</v>
      </c>
      <c r="C1064" s="288">
        <v>0</v>
      </c>
    </row>
    <row r="1065" ht="20.1" customHeight="1" spans="1:3">
      <c r="A1065" s="288">
        <v>2150517</v>
      </c>
      <c r="B1065" s="290" t="s">
        <v>902</v>
      </c>
      <c r="C1065" s="288">
        <v>0</v>
      </c>
    </row>
    <row r="1066" ht="20.1" customHeight="1" spans="1:3">
      <c r="A1066" s="288">
        <v>2150550</v>
      </c>
      <c r="B1066" s="290" t="s">
        <v>121</v>
      </c>
      <c r="C1066" s="288">
        <v>0</v>
      </c>
    </row>
    <row r="1067" ht="20.1" customHeight="1" spans="1:3">
      <c r="A1067" s="288">
        <v>2150599</v>
      </c>
      <c r="B1067" s="290" t="s">
        <v>903</v>
      </c>
      <c r="C1067" s="288">
        <v>456</v>
      </c>
    </row>
    <row r="1068" ht="20.1" customHeight="1" spans="1:3">
      <c r="A1068" s="288">
        <v>21507</v>
      </c>
      <c r="B1068" s="289" t="s">
        <v>904</v>
      </c>
      <c r="C1068" s="288">
        <f>SUM(C1069:C1074)</f>
        <v>0</v>
      </c>
    </row>
    <row r="1069" ht="20.1" customHeight="1" spans="1:3">
      <c r="A1069" s="288">
        <v>2150701</v>
      </c>
      <c r="B1069" s="290" t="s">
        <v>112</v>
      </c>
      <c r="C1069" s="288">
        <v>0</v>
      </c>
    </row>
    <row r="1070" ht="20.1" customHeight="1" spans="1:3">
      <c r="A1070" s="288">
        <v>2150702</v>
      </c>
      <c r="B1070" s="290" t="s">
        <v>113</v>
      </c>
      <c r="C1070" s="288">
        <v>0</v>
      </c>
    </row>
    <row r="1071" ht="20.1" customHeight="1" spans="1:3">
      <c r="A1071" s="288">
        <v>2150703</v>
      </c>
      <c r="B1071" s="290" t="s">
        <v>114</v>
      </c>
      <c r="C1071" s="288">
        <v>0</v>
      </c>
    </row>
    <row r="1072" ht="20.1" customHeight="1" spans="1:3">
      <c r="A1072" s="288">
        <v>2150704</v>
      </c>
      <c r="B1072" s="290" t="s">
        <v>905</v>
      </c>
      <c r="C1072" s="288">
        <v>0</v>
      </c>
    </row>
    <row r="1073" ht="20.1" customHeight="1" spans="1:3">
      <c r="A1073" s="288">
        <v>2150705</v>
      </c>
      <c r="B1073" s="290" t="s">
        <v>906</v>
      </c>
      <c r="C1073" s="288">
        <v>0</v>
      </c>
    </row>
    <row r="1074" ht="20.1" customHeight="1" spans="1:3">
      <c r="A1074" s="288">
        <v>2150799</v>
      </c>
      <c r="B1074" s="290" t="s">
        <v>907</v>
      </c>
      <c r="C1074" s="288">
        <v>0</v>
      </c>
    </row>
    <row r="1075" ht="20.1" customHeight="1" spans="1:3">
      <c r="A1075" s="288">
        <v>21508</v>
      </c>
      <c r="B1075" s="289" t="s">
        <v>908</v>
      </c>
      <c r="C1075" s="288">
        <f>SUM(C1076:C1082)</f>
        <v>1128</v>
      </c>
    </row>
    <row r="1076" ht="20.1" customHeight="1" spans="1:3">
      <c r="A1076" s="288">
        <v>2150801</v>
      </c>
      <c r="B1076" s="290" t="s">
        <v>112</v>
      </c>
      <c r="C1076" s="288">
        <v>572</v>
      </c>
    </row>
    <row r="1077" ht="20.1" customHeight="1" spans="1:3">
      <c r="A1077" s="288">
        <v>2150802</v>
      </c>
      <c r="B1077" s="290" t="s">
        <v>113</v>
      </c>
      <c r="C1077" s="288"/>
    </row>
    <row r="1078" ht="20.1" customHeight="1" spans="1:3">
      <c r="A1078" s="288">
        <v>2150803</v>
      </c>
      <c r="B1078" s="290" t="s">
        <v>114</v>
      </c>
      <c r="C1078" s="288"/>
    </row>
    <row r="1079" ht="20.1" customHeight="1" spans="1:3">
      <c r="A1079" s="288">
        <v>2150804</v>
      </c>
      <c r="B1079" s="290" t="s">
        <v>909</v>
      </c>
      <c r="C1079" s="288"/>
    </row>
    <row r="1080" ht="20.1" customHeight="1" spans="1:3">
      <c r="A1080" s="288">
        <v>2150805</v>
      </c>
      <c r="B1080" s="290" t="s">
        <v>910</v>
      </c>
      <c r="C1080" s="288">
        <v>129</v>
      </c>
    </row>
    <row r="1081" ht="20.1" customHeight="1" spans="1:3">
      <c r="A1081" s="288">
        <v>2150806</v>
      </c>
      <c r="B1081" s="290" t="s">
        <v>911</v>
      </c>
      <c r="C1081" s="288"/>
    </row>
    <row r="1082" ht="20.1" customHeight="1" spans="1:3">
      <c r="A1082" s="288">
        <v>2150899</v>
      </c>
      <c r="B1082" s="290" t="s">
        <v>912</v>
      </c>
      <c r="C1082" s="288">
        <v>427</v>
      </c>
    </row>
    <row r="1083" ht="20.1" customHeight="1" spans="1:3">
      <c r="A1083" s="288">
        <v>21599</v>
      </c>
      <c r="B1083" s="289" t="s">
        <v>913</v>
      </c>
      <c r="C1083" s="288">
        <f>SUM(C1084:C1088)</f>
        <v>193</v>
      </c>
    </row>
    <row r="1084" ht="20.1" customHeight="1" spans="1:3">
      <c r="A1084" s="288">
        <v>2159901</v>
      </c>
      <c r="B1084" s="290" t="s">
        <v>914</v>
      </c>
      <c r="C1084" s="288">
        <v>0</v>
      </c>
    </row>
    <row r="1085" ht="20.1" customHeight="1" spans="1:3">
      <c r="A1085" s="288">
        <v>2159904</v>
      </c>
      <c r="B1085" s="290" t="s">
        <v>915</v>
      </c>
      <c r="C1085" s="288">
        <v>0</v>
      </c>
    </row>
    <row r="1086" ht="20.1" customHeight="1" spans="1:3">
      <c r="A1086" s="288">
        <v>2159905</v>
      </c>
      <c r="B1086" s="290" t="s">
        <v>916</v>
      </c>
      <c r="C1086" s="288">
        <v>0</v>
      </c>
    </row>
    <row r="1087" ht="20.1" customHeight="1" spans="1:3">
      <c r="A1087" s="288">
        <v>2159906</v>
      </c>
      <c r="B1087" s="290" t="s">
        <v>917</v>
      </c>
      <c r="C1087" s="288">
        <v>0</v>
      </c>
    </row>
    <row r="1088" ht="20.1" customHeight="1" spans="1:3">
      <c r="A1088" s="288">
        <v>2159999</v>
      </c>
      <c r="B1088" s="290" t="s">
        <v>918</v>
      </c>
      <c r="C1088" s="288">
        <v>193</v>
      </c>
    </row>
    <row r="1089" ht="20.1" customHeight="1" spans="1:3">
      <c r="A1089" s="288">
        <v>216</v>
      </c>
      <c r="B1089" s="289" t="s">
        <v>919</v>
      </c>
      <c r="C1089" s="288">
        <f>C1090+C1100+C1106</f>
        <v>4604</v>
      </c>
    </row>
    <row r="1090" ht="20.1" customHeight="1" spans="1:3">
      <c r="A1090" s="288">
        <v>21602</v>
      </c>
      <c r="B1090" s="289" t="s">
        <v>920</v>
      </c>
      <c r="C1090" s="288">
        <f>SUM(C1091:C1099)</f>
        <v>4333</v>
      </c>
    </row>
    <row r="1091" ht="20.1" customHeight="1" spans="1:3">
      <c r="A1091" s="288">
        <v>2160201</v>
      </c>
      <c r="B1091" s="290" t="s">
        <v>112</v>
      </c>
      <c r="C1091" s="288">
        <v>318</v>
      </c>
    </row>
    <row r="1092" ht="20.1" customHeight="1" spans="1:3">
      <c r="A1092" s="288">
        <v>2160202</v>
      </c>
      <c r="B1092" s="290" t="s">
        <v>113</v>
      </c>
      <c r="C1092" s="288"/>
    </row>
    <row r="1093" ht="20.1" customHeight="1" spans="1:3">
      <c r="A1093" s="288">
        <v>2160203</v>
      </c>
      <c r="B1093" s="290" t="s">
        <v>114</v>
      </c>
      <c r="C1093" s="288"/>
    </row>
    <row r="1094" ht="20.1" customHeight="1" spans="1:3">
      <c r="A1094" s="288">
        <v>2160216</v>
      </c>
      <c r="B1094" s="290" t="s">
        <v>921</v>
      </c>
      <c r="C1094" s="288"/>
    </row>
    <row r="1095" ht="20.1" customHeight="1" spans="1:3">
      <c r="A1095" s="288">
        <v>2160217</v>
      </c>
      <c r="B1095" s="290" t="s">
        <v>922</v>
      </c>
      <c r="C1095" s="288">
        <v>475</v>
      </c>
    </row>
    <row r="1096" ht="20.1" customHeight="1" spans="1:3">
      <c r="A1096" s="288">
        <v>2160218</v>
      </c>
      <c r="B1096" s="290" t="s">
        <v>923</v>
      </c>
      <c r="C1096" s="288"/>
    </row>
    <row r="1097" ht="20.1" customHeight="1" spans="1:3">
      <c r="A1097" s="288">
        <v>2160219</v>
      </c>
      <c r="B1097" s="290" t="s">
        <v>924</v>
      </c>
      <c r="C1097" s="288"/>
    </row>
    <row r="1098" ht="20.1" customHeight="1" spans="1:3">
      <c r="A1098" s="288">
        <v>2160250</v>
      </c>
      <c r="B1098" s="290" t="s">
        <v>121</v>
      </c>
      <c r="C1098" s="288"/>
    </row>
    <row r="1099" ht="20.1" customHeight="1" spans="1:3">
      <c r="A1099" s="288">
        <v>2160299</v>
      </c>
      <c r="B1099" s="290" t="s">
        <v>925</v>
      </c>
      <c r="C1099" s="288">
        <v>3540</v>
      </c>
    </row>
    <row r="1100" ht="20.1" customHeight="1" spans="1:3">
      <c r="A1100" s="288">
        <v>21606</v>
      </c>
      <c r="B1100" s="289" t="s">
        <v>926</v>
      </c>
      <c r="C1100" s="288">
        <f>SUM(C1101:C1105)</f>
        <v>235</v>
      </c>
    </row>
    <row r="1101" ht="20.1" customHeight="1" spans="1:3">
      <c r="A1101" s="288">
        <v>2160601</v>
      </c>
      <c r="B1101" s="290" t="s">
        <v>112</v>
      </c>
      <c r="C1101" s="288">
        <v>0</v>
      </c>
    </row>
    <row r="1102" ht="20.1" customHeight="1" spans="1:3">
      <c r="A1102" s="288">
        <v>2160602</v>
      </c>
      <c r="B1102" s="290" t="s">
        <v>113</v>
      </c>
      <c r="C1102" s="288">
        <v>0</v>
      </c>
    </row>
    <row r="1103" ht="20.1" customHeight="1" spans="1:3">
      <c r="A1103" s="288">
        <v>2160603</v>
      </c>
      <c r="B1103" s="290" t="s">
        <v>114</v>
      </c>
      <c r="C1103" s="288">
        <v>0</v>
      </c>
    </row>
    <row r="1104" ht="20.1" customHeight="1" spans="1:3">
      <c r="A1104" s="288">
        <v>2160607</v>
      </c>
      <c r="B1104" s="290" t="s">
        <v>927</v>
      </c>
      <c r="C1104" s="288">
        <v>0</v>
      </c>
    </row>
    <row r="1105" ht="20.1" customHeight="1" spans="1:3">
      <c r="A1105" s="288">
        <v>2160699</v>
      </c>
      <c r="B1105" s="290" t="s">
        <v>928</v>
      </c>
      <c r="C1105" s="288">
        <v>235</v>
      </c>
    </row>
    <row r="1106" ht="20.1" customHeight="1" spans="1:3">
      <c r="A1106" s="288">
        <v>21699</v>
      </c>
      <c r="B1106" s="289" t="s">
        <v>929</v>
      </c>
      <c r="C1106" s="288">
        <v>36</v>
      </c>
    </row>
    <row r="1107" ht="20.1" customHeight="1" spans="1:3">
      <c r="A1107" s="288">
        <v>2169901</v>
      </c>
      <c r="B1107" s="290" t="s">
        <v>930</v>
      </c>
      <c r="C1107" s="288"/>
    </row>
    <row r="1108" ht="20.1" customHeight="1" spans="1:3">
      <c r="A1108" s="288">
        <v>2169999</v>
      </c>
      <c r="B1108" s="290" t="s">
        <v>931</v>
      </c>
      <c r="C1108" s="288">
        <v>36</v>
      </c>
    </row>
    <row r="1109" ht="20.1" customHeight="1" spans="1:3">
      <c r="A1109" s="288">
        <v>217</v>
      </c>
      <c r="B1109" s="289" t="s">
        <v>932</v>
      </c>
      <c r="C1109" s="288">
        <f>C1110+C1117+C1127+C1133+C1136</f>
        <v>616</v>
      </c>
    </row>
    <row r="1110" ht="20.1" customHeight="1" spans="1:3">
      <c r="A1110" s="288">
        <v>21701</v>
      </c>
      <c r="B1110" s="289" t="s">
        <v>933</v>
      </c>
      <c r="C1110" s="288">
        <f>SUM(C1111:C1116)</f>
        <v>0</v>
      </c>
    </row>
    <row r="1111" ht="20.1" customHeight="1" spans="1:3">
      <c r="A1111" s="288">
        <v>2170101</v>
      </c>
      <c r="B1111" s="290" t="s">
        <v>112</v>
      </c>
      <c r="C1111" s="288">
        <v>0</v>
      </c>
    </row>
    <row r="1112" ht="20.1" customHeight="1" spans="1:3">
      <c r="A1112" s="288">
        <v>2170102</v>
      </c>
      <c r="B1112" s="290" t="s">
        <v>113</v>
      </c>
      <c r="C1112" s="288">
        <v>0</v>
      </c>
    </row>
    <row r="1113" ht="20.1" customHeight="1" spans="1:3">
      <c r="A1113" s="288">
        <v>2170103</v>
      </c>
      <c r="B1113" s="290" t="s">
        <v>114</v>
      </c>
      <c r="C1113" s="288">
        <v>0</v>
      </c>
    </row>
    <row r="1114" ht="20.1" customHeight="1" spans="1:3">
      <c r="A1114" s="288">
        <v>2170104</v>
      </c>
      <c r="B1114" s="290" t="s">
        <v>934</v>
      </c>
      <c r="C1114" s="288">
        <v>0</v>
      </c>
    </row>
    <row r="1115" ht="20.1" customHeight="1" spans="1:3">
      <c r="A1115" s="288">
        <v>2170150</v>
      </c>
      <c r="B1115" s="290" t="s">
        <v>121</v>
      </c>
      <c r="C1115" s="288">
        <v>0</v>
      </c>
    </row>
    <row r="1116" ht="20.1" customHeight="1" spans="1:3">
      <c r="A1116" s="288">
        <v>2170199</v>
      </c>
      <c r="B1116" s="290" t="s">
        <v>935</v>
      </c>
      <c r="C1116" s="288">
        <v>0</v>
      </c>
    </row>
    <row r="1117" ht="20.1" customHeight="1" spans="1:3">
      <c r="A1117" s="288">
        <v>21702</v>
      </c>
      <c r="B1117" s="289" t="s">
        <v>936</v>
      </c>
      <c r="C1117" s="288">
        <f>SUM(C1118:C1126)</f>
        <v>129</v>
      </c>
    </row>
    <row r="1118" ht="20.1" customHeight="1" spans="1:3">
      <c r="A1118" s="288">
        <v>2170201</v>
      </c>
      <c r="B1118" s="290" t="s">
        <v>937</v>
      </c>
      <c r="C1118" s="288">
        <v>0</v>
      </c>
    </row>
    <row r="1119" ht="20.1" customHeight="1" spans="1:3">
      <c r="A1119" s="288">
        <v>2170202</v>
      </c>
      <c r="B1119" s="290" t="s">
        <v>938</v>
      </c>
      <c r="C1119" s="288">
        <v>0</v>
      </c>
    </row>
    <row r="1120" ht="20.1" customHeight="1" spans="1:3">
      <c r="A1120" s="288">
        <v>2170203</v>
      </c>
      <c r="B1120" s="290" t="s">
        <v>939</v>
      </c>
      <c r="C1120" s="288">
        <v>0</v>
      </c>
    </row>
    <row r="1121" ht="20.1" customHeight="1" spans="1:3">
      <c r="A1121" s="288">
        <v>2170204</v>
      </c>
      <c r="B1121" s="290" t="s">
        <v>940</v>
      </c>
      <c r="C1121" s="288">
        <v>0</v>
      </c>
    </row>
    <row r="1122" ht="20.1" customHeight="1" spans="1:3">
      <c r="A1122" s="288">
        <v>2170205</v>
      </c>
      <c r="B1122" s="290" t="s">
        <v>941</v>
      </c>
      <c r="C1122" s="288">
        <v>0</v>
      </c>
    </row>
    <row r="1123" ht="20.1" customHeight="1" spans="1:3">
      <c r="A1123" s="288">
        <v>2170206</v>
      </c>
      <c r="B1123" s="290" t="s">
        <v>942</v>
      </c>
      <c r="C1123" s="288">
        <v>0</v>
      </c>
    </row>
    <row r="1124" ht="20.1" customHeight="1" spans="1:3">
      <c r="A1124" s="288">
        <v>2170207</v>
      </c>
      <c r="B1124" s="290" t="s">
        <v>943</v>
      </c>
      <c r="C1124" s="288">
        <v>0</v>
      </c>
    </row>
    <row r="1125" ht="20.1" customHeight="1" spans="1:3">
      <c r="A1125" s="288">
        <v>2170208</v>
      </c>
      <c r="B1125" s="290" t="s">
        <v>944</v>
      </c>
      <c r="C1125" s="288">
        <v>0</v>
      </c>
    </row>
    <row r="1126" ht="20.1" customHeight="1" spans="1:3">
      <c r="A1126" s="288">
        <v>2170299</v>
      </c>
      <c r="B1126" s="290" t="s">
        <v>945</v>
      </c>
      <c r="C1126" s="288">
        <v>129</v>
      </c>
    </row>
    <row r="1127" ht="20.1" customHeight="1" spans="1:3">
      <c r="A1127" s="288">
        <v>21703</v>
      </c>
      <c r="B1127" s="289" t="s">
        <v>946</v>
      </c>
      <c r="C1127" s="288">
        <f>SUM(C1128:C1132)</f>
        <v>444</v>
      </c>
    </row>
    <row r="1128" ht="20.1" customHeight="1" spans="1:3">
      <c r="A1128" s="288">
        <v>2170301</v>
      </c>
      <c r="B1128" s="290" t="s">
        <v>947</v>
      </c>
      <c r="C1128" s="288">
        <v>0</v>
      </c>
    </row>
    <row r="1129" ht="20.1" customHeight="1" spans="1:3">
      <c r="A1129" s="288">
        <v>2170302</v>
      </c>
      <c r="B1129" s="290" t="s">
        <v>948</v>
      </c>
      <c r="C1129" s="288">
        <v>0</v>
      </c>
    </row>
    <row r="1130" ht="20.1" customHeight="1" spans="1:3">
      <c r="A1130" s="288">
        <v>2170303</v>
      </c>
      <c r="B1130" s="290" t="s">
        <v>949</v>
      </c>
      <c r="C1130" s="288">
        <v>0</v>
      </c>
    </row>
    <row r="1131" ht="20.1" customHeight="1" spans="1:3">
      <c r="A1131" s="288">
        <v>2170304</v>
      </c>
      <c r="B1131" s="290" t="s">
        <v>950</v>
      </c>
      <c r="C1131" s="288">
        <v>0</v>
      </c>
    </row>
    <row r="1132" ht="20.1" customHeight="1" spans="1:3">
      <c r="A1132" s="288">
        <v>2170399</v>
      </c>
      <c r="B1132" s="290" t="s">
        <v>951</v>
      </c>
      <c r="C1132" s="288">
        <v>444</v>
      </c>
    </row>
    <row r="1133" ht="20.1" customHeight="1" spans="1:3">
      <c r="A1133" s="288">
        <v>21704</v>
      </c>
      <c r="B1133" s="289" t="s">
        <v>952</v>
      </c>
      <c r="C1133" s="288">
        <f>SUM(C1134:C1135)</f>
        <v>0</v>
      </c>
    </row>
    <row r="1134" ht="20.1" customHeight="1" spans="1:3">
      <c r="A1134" s="288">
        <v>2170401</v>
      </c>
      <c r="B1134" s="290" t="s">
        <v>953</v>
      </c>
      <c r="C1134" s="288">
        <v>0</v>
      </c>
    </row>
    <row r="1135" ht="20.1" customHeight="1" spans="1:3">
      <c r="A1135" s="288">
        <v>2170499</v>
      </c>
      <c r="B1135" s="290" t="s">
        <v>954</v>
      </c>
      <c r="C1135" s="288">
        <v>0</v>
      </c>
    </row>
    <row r="1136" ht="20.1" customHeight="1" spans="1:3">
      <c r="A1136" s="288">
        <v>21799</v>
      </c>
      <c r="B1136" s="289" t="s">
        <v>955</v>
      </c>
      <c r="C1136" s="288">
        <f>C1137+C1138</f>
        <v>43</v>
      </c>
    </row>
    <row r="1137" ht="20.1" customHeight="1" spans="1:3">
      <c r="A1137" s="288">
        <v>2179902</v>
      </c>
      <c r="B1137" s="290" t="s">
        <v>956</v>
      </c>
      <c r="C1137" s="288">
        <v>0</v>
      </c>
    </row>
    <row r="1138" ht="20.1" customHeight="1" spans="1:3">
      <c r="A1138" s="288">
        <v>2179999</v>
      </c>
      <c r="B1138" s="290" t="s">
        <v>957</v>
      </c>
      <c r="C1138" s="288">
        <v>43</v>
      </c>
    </row>
    <row r="1139" ht="20.1" customHeight="1" spans="1:3">
      <c r="A1139" s="288">
        <v>220</v>
      </c>
      <c r="B1139" s="289" t="s">
        <v>958</v>
      </c>
      <c r="C1139" s="288">
        <f>C1140+C1167+C1182</f>
        <v>12242</v>
      </c>
    </row>
    <row r="1140" ht="20.1" customHeight="1" spans="1:3">
      <c r="A1140" s="288">
        <v>22001</v>
      </c>
      <c r="B1140" s="289" t="s">
        <v>959</v>
      </c>
      <c r="C1140" s="288">
        <f>SUM(C1141:C1166)</f>
        <v>12142</v>
      </c>
    </row>
    <row r="1141" ht="20.1" customHeight="1" spans="1:3">
      <c r="A1141" s="288">
        <v>2200101</v>
      </c>
      <c r="B1141" s="290" t="s">
        <v>112</v>
      </c>
      <c r="C1141" s="288">
        <v>3674</v>
      </c>
    </row>
    <row r="1142" ht="20.1" customHeight="1" spans="1:3">
      <c r="A1142" s="288">
        <v>2200102</v>
      </c>
      <c r="B1142" s="290" t="s">
        <v>113</v>
      </c>
      <c r="C1142" s="288"/>
    </row>
    <row r="1143" ht="20.1" customHeight="1" spans="1:3">
      <c r="A1143" s="288">
        <v>2200103</v>
      </c>
      <c r="B1143" s="290" t="s">
        <v>114</v>
      </c>
      <c r="C1143" s="288"/>
    </row>
    <row r="1144" ht="20.1" customHeight="1" spans="1:3">
      <c r="A1144" s="288">
        <v>2200104</v>
      </c>
      <c r="B1144" s="290" t="s">
        <v>960</v>
      </c>
      <c r="C1144" s="288">
        <v>408</v>
      </c>
    </row>
    <row r="1145" ht="20.1" customHeight="1" spans="1:3">
      <c r="A1145" s="288">
        <v>2200106</v>
      </c>
      <c r="B1145" s="290" t="s">
        <v>961</v>
      </c>
      <c r="C1145" s="288">
        <v>7040</v>
      </c>
    </row>
    <row r="1146" ht="20.1" customHeight="1" spans="1:3">
      <c r="A1146" s="288">
        <v>2200107</v>
      </c>
      <c r="B1146" s="290" t="s">
        <v>962</v>
      </c>
      <c r="C1146" s="288">
        <v>0</v>
      </c>
    </row>
    <row r="1147" ht="20.1" customHeight="1" spans="1:3">
      <c r="A1147" s="288">
        <v>2200108</v>
      </c>
      <c r="B1147" s="290" t="s">
        <v>963</v>
      </c>
      <c r="C1147" s="288">
        <v>0</v>
      </c>
    </row>
    <row r="1148" ht="20.1" customHeight="1" spans="1:3">
      <c r="A1148" s="288">
        <v>2200109</v>
      </c>
      <c r="B1148" s="290" t="s">
        <v>964</v>
      </c>
      <c r="C1148" s="288">
        <v>0</v>
      </c>
    </row>
    <row r="1149" ht="20.1" customHeight="1" spans="1:3">
      <c r="A1149" s="288">
        <v>2200112</v>
      </c>
      <c r="B1149" s="290" t="s">
        <v>965</v>
      </c>
      <c r="C1149" s="288">
        <v>0</v>
      </c>
    </row>
    <row r="1150" ht="20.1" customHeight="1" spans="1:3">
      <c r="A1150" s="288">
        <v>2200113</v>
      </c>
      <c r="B1150" s="290" t="s">
        <v>966</v>
      </c>
      <c r="C1150" s="288">
        <v>0</v>
      </c>
    </row>
    <row r="1151" ht="20.1" customHeight="1" spans="1:3">
      <c r="A1151" s="288">
        <v>2200114</v>
      </c>
      <c r="B1151" s="290" t="s">
        <v>967</v>
      </c>
      <c r="C1151" s="288">
        <v>0</v>
      </c>
    </row>
    <row r="1152" ht="20.1" customHeight="1" spans="1:3">
      <c r="A1152" s="288">
        <v>2200115</v>
      </c>
      <c r="B1152" s="290" t="s">
        <v>968</v>
      </c>
      <c r="C1152" s="288">
        <v>0</v>
      </c>
    </row>
    <row r="1153" ht="20.1" customHeight="1" spans="1:3">
      <c r="A1153" s="288">
        <v>2200116</v>
      </c>
      <c r="B1153" s="290" t="s">
        <v>969</v>
      </c>
      <c r="C1153" s="288">
        <v>0</v>
      </c>
    </row>
    <row r="1154" ht="20.1" customHeight="1" spans="1:3">
      <c r="A1154" s="288">
        <v>2200119</v>
      </c>
      <c r="B1154" s="290" t="s">
        <v>970</v>
      </c>
      <c r="C1154" s="288">
        <v>0</v>
      </c>
    </row>
    <row r="1155" ht="20.1" customHeight="1" spans="1:3">
      <c r="A1155" s="288">
        <v>2200120</v>
      </c>
      <c r="B1155" s="290" t="s">
        <v>971</v>
      </c>
      <c r="C1155" s="288">
        <v>0</v>
      </c>
    </row>
    <row r="1156" ht="20.1" customHeight="1" spans="1:3">
      <c r="A1156" s="288">
        <v>2200121</v>
      </c>
      <c r="B1156" s="290" t="s">
        <v>972</v>
      </c>
      <c r="C1156" s="288">
        <v>0</v>
      </c>
    </row>
    <row r="1157" ht="20.1" customHeight="1" spans="1:3">
      <c r="A1157" s="288">
        <v>2200122</v>
      </c>
      <c r="B1157" s="290" t="s">
        <v>973</v>
      </c>
      <c r="C1157" s="288">
        <v>0</v>
      </c>
    </row>
    <row r="1158" ht="20.1" customHeight="1" spans="1:3">
      <c r="A1158" s="288">
        <v>2200123</v>
      </c>
      <c r="B1158" s="290" t="s">
        <v>974</v>
      </c>
      <c r="C1158" s="288">
        <v>0</v>
      </c>
    </row>
    <row r="1159" ht="20.1" customHeight="1" spans="1:3">
      <c r="A1159" s="288">
        <v>2200124</v>
      </c>
      <c r="B1159" s="290" t="s">
        <v>975</v>
      </c>
      <c r="C1159" s="288">
        <v>0</v>
      </c>
    </row>
    <row r="1160" ht="20.1" customHeight="1" spans="1:3">
      <c r="A1160" s="288">
        <v>2200125</v>
      </c>
      <c r="B1160" s="290" t="s">
        <v>976</v>
      </c>
      <c r="C1160" s="288">
        <v>0</v>
      </c>
    </row>
    <row r="1161" ht="20.1" customHeight="1" spans="1:3">
      <c r="A1161" s="288">
        <v>2200126</v>
      </c>
      <c r="B1161" s="290" t="s">
        <v>977</v>
      </c>
      <c r="C1161" s="288">
        <v>0</v>
      </c>
    </row>
    <row r="1162" ht="20.1" customHeight="1" spans="1:3">
      <c r="A1162" s="288">
        <v>2200127</v>
      </c>
      <c r="B1162" s="290" t="s">
        <v>978</v>
      </c>
      <c r="C1162" s="288">
        <v>0</v>
      </c>
    </row>
    <row r="1163" ht="20.1" customHeight="1" spans="1:3">
      <c r="A1163" s="288">
        <v>2200128</v>
      </c>
      <c r="B1163" s="290" t="s">
        <v>979</v>
      </c>
      <c r="C1163" s="288">
        <v>0</v>
      </c>
    </row>
    <row r="1164" ht="20.1" customHeight="1" spans="1:3">
      <c r="A1164" s="288">
        <v>2200129</v>
      </c>
      <c r="B1164" s="290" t="s">
        <v>980</v>
      </c>
      <c r="C1164" s="288">
        <v>0</v>
      </c>
    </row>
    <row r="1165" ht="20.1" customHeight="1" spans="1:3">
      <c r="A1165" s="288">
        <v>2200150</v>
      </c>
      <c r="B1165" s="290" t="s">
        <v>121</v>
      </c>
      <c r="C1165" s="288">
        <v>0</v>
      </c>
    </row>
    <row r="1166" ht="20.1" customHeight="1" spans="1:3">
      <c r="A1166" s="288">
        <v>2200199</v>
      </c>
      <c r="B1166" s="290" t="s">
        <v>981</v>
      </c>
      <c r="C1166" s="288">
        <v>1020</v>
      </c>
    </row>
    <row r="1167" ht="20.1" customHeight="1" spans="1:3">
      <c r="A1167" s="288">
        <v>22005</v>
      </c>
      <c r="B1167" s="289" t="s">
        <v>982</v>
      </c>
      <c r="C1167" s="288">
        <f>SUM(C1168:C1181)</f>
        <v>100</v>
      </c>
    </row>
    <row r="1168" ht="20.1" customHeight="1" spans="1:3">
      <c r="A1168" s="288">
        <v>2200501</v>
      </c>
      <c r="B1168" s="290" t="s">
        <v>112</v>
      </c>
      <c r="C1168" s="288">
        <v>30</v>
      </c>
    </row>
    <row r="1169" ht="20.1" customHeight="1" spans="1:3">
      <c r="A1169" s="288">
        <v>2200502</v>
      </c>
      <c r="B1169" s="290" t="s">
        <v>113</v>
      </c>
      <c r="C1169" s="288">
        <v>0</v>
      </c>
    </row>
    <row r="1170" ht="20.1" customHeight="1" spans="1:3">
      <c r="A1170" s="288">
        <v>2200503</v>
      </c>
      <c r="B1170" s="290" t="s">
        <v>114</v>
      </c>
      <c r="C1170" s="288">
        <v>0</v>
      </c>
    </row>
    <row r="1171" ht="20.1" customHeight="1" spans="1:3">
      <c r="A1171" s="288">
        <v>2200504</v>
      </c>
      <c r="B1171" s="290" t="s">
        <v>983</v>
      </c>
      <c r="C1171" s="288">
        <v>0</v>
      </c>
    </row>
    <row r="1172" ht="20.1" customHeight="1" spans="1:3">
      <c r="A1172" s="288">
        <v>2200506</v>
      </c>
      <c r="B1172" s="290" t="s">
        <v>984</v>
      </c>
      <c r="C1172" s="288">
        <v>0</v>
      </c>
    </row>
    <row r="1173" ht="20.1" customHeight="1" spans="1:3">
      <c r="A1173" s="288">
        <v>2200507</v>
      </c>
      <c r="B1173" s="290" t="s">
        <v>985</v>
      </c>
      <c r="C1173" s="288">
        <v>0</v>
      </c>
    </row>
    <row r="1174" ht="20.1" customHeight="1" spans="1:3">
      <c r="A1174" s="288">
        <v>2200508</v>
      </c>
      <c r="B1174" s="290" t="s">
        <v>986</v>
      </c>
      <c r="C1174" s="288">
        <v>0</v>
      </c>
    </row>
    <row r="1175" ht="20.1" customHeight="1" spans="1:3">
      <c r="A1175" s="288">
        <v>2200509</v>
      </c>
      <c r="B1175" s="290" t="s">
        <v>987</v>
      </c>
      <c r="C1175" s="288">
        <v>35</v>
      </c>
    </row>
    <row r="1176" ht="20.1" customHeight="1" spans="1:3">
      <c r="A1176" s="288">
        <v>2200510</v>
      </c>
      <c r="B1176" s="290" t="s">
        <v>988</v>
      </c>
      <c r="C1176" s="288">
        <v>14</v>
      </c>
    </row>
    <row r="1177" ht="20.1" customHeight="1" spans="1:3">
      <c r="A1177" s="288">
        <v>2200511</v>
      </c>
      <c r="B1177" s="290" t="s">
        <v>989</v>
      </c>
      <c r="C1177" s="288">
        <v>10</v>
      </c>
    </row>
    <row r="1178" ht="20.1" customHeight="1" spans="1:3">
      <c r="A1178" s="288">
        <v>2200512</v>
      </c>
      <c r="B1178" s="290" t="s">
        <v>990</v>
      </c>
      <c r="C1178" s="288"/>
    </row>
    <row r="1179" ht="20.1" customHeight="1" spans="1:3">
      <c r="A1179" s="288">
        <v>2200513</v>
      </c>
      <c r="B1179" s="290" t="s">
        <v>991</v>
      </c>
      <c r="C1179" s="288"/>
    </row>
    <row r="1180" ht="20.1" customHeight="1" spans="1:3">
      <c r="A1180" s="288">
        <v>2200514</v>
      </c>
      <c r="B1180" s="290" t="s">
        <v>992</v>
      </c>
      <c r="C1180" s="288"/>
    </row>
    <row r="1181" ht="20.1" customHeight="1" spans="1:3">
      <c r="A1181" s="288">
        <v>2200599</v>
      </c>
      <c r="B1181" s="290" t="s">
        <v>993</v>
      </c>
      <c r="C1181" s="288">
        <v>11</v>
      </c>
    </row>
    <row r="1182" ht="20.1" customHeight="1" spans="1:3">
      <c r="A1182" s="288">
        <v>22099</v>
      </c>
      <c r="B1182" s="289" t="s">
        <v>994</v>
      </c>
      <c r="C1182" s="288">
        <f>C1183</f>
        <v>0</v>
      </c>
    </row>
    <row r="1183" ht="20.1" customHeight="1" spans="1:3">
      <c r="A1183" s="288">
        <v>2209999</v>
      </c>
      <c r="B1183" s="290" t="s">
        <v>995</v>
      </c>
      <c r="C1183" s="288">
        <v>0</v>
      </c>
    </row>
    <row r="1184" ht="20.1" customHeight="1" spans="1:3">
      <c r="A1184" s="288">
        <v>221</v>
      </c>
      <c r="B1184" s="289" t="s">
        <v>996</v>
      </c>
      <c r="C1184" s="288">
        <f>SUM(C1185,C1197,C1201)</f>
        <v>15790</v>
      </c>
    </row>
    <row r="1185" ht="20.1" customHeight="1" spans="1:3">
      <c r="A1185" s="288">
        <v>22101</v>
      </c>
      <c r="B1185" s="289" t="s">
        <v>997</v>
      </c>
      <c r="C1185" s="288">
        <f>SUM(C1186:C1196)</f>
        <v>5615</v>
      </c>
    </row>
    <row r="1186" ht="20.1" customHeight="1" spans="1:3">
      <c r="A1186" s="288">
        <v>2210101</v>
      </c>
      <c r="B1186" s="290" t="s">
        <v>998</v>
      </c>
      <c r="C1186" s="288">
        <v>0</v>
      </c>
    </row>
    <row r="1187" ht="20.1" customHeight="1" spans="1:3">
      <c r="A1187" s="288">
        <v>2210102</v>
      </c>
      <c r="B1187" s="290" t="s">
        <v>999</v>
      </c>
      <c r="C1187" s="288">
        <v>0</v>
      </c>
    </row>
    <row r="1188" ht="20.1" customHeight="1" spans="1:3">
      <c r="A1188" s="288">
        <v>2210103</v>
      </c>
      <c r="B1188" s="290" t="s">
        <v>1000</v>
      </c>
      <c r="C1188" s="288">
        <v>0</v>
      </c>
    </row>
    <row r="1189" ht="20.1" customHeight="1" spans="1:3">
      <c r="A1189" s="288">
        <v>2210104</v>
      </c>
      <c r="B1189" s="290" t="s">
        <v>1001</v>
      </c>
      <c r="C1189" s="288">
        <v>0</v>
      </c>
    </row>
    <row r="1190" ht="20.1" customHeight="1" spans="1:3">
      <c r="A1190" s="288">
        <v>2210105</v>
      </c>
      <c r="B1190" s="290" t="s">
        <v>1002</v>
      </c>
      <c r="C1190" s="288">
        <v>29</v>
      </c>
    </row>
    <row r="1191" ht="20.1" customHeight="1" spans="1:3">
      <c r="A1191" s="288">
        <v>2210106</v>
      </c>
      <c r="B1191" s="290" t="s">
        <v>1003</v>
      </c>
      <c r="C1191" s="288">
        <v>29</v>
      </c>
    </row>
    <row r="1192" ht="20.1" customHeight="1" spans="1:3">
      <c r="A1192" s="288">
        <v>2210107</v>
      </c>
      <c r="B1192" s="290" t="s">
        <v>1004</v>
      </c>
      <c r="C1192" s="288"/>
    </row>
    <row r="1193" ht="20.1" customHeight="1" spans="1:3">
      <c r="A1193" s="288">
        <v>2210108</v>
      </c>
      <c r="B1193" s="290" t="s">
        <v>1005</v>
      </c>
      <c r="C1193" s="288">
        <v>4080</v>
      </c>
    </row>
    <row r="1194" ht="20.1" customHeight="1" spans="1:3">
      <c r="A1194" s="288">
        <v>2210109</v>
      </c>
      <c r="B1194" s="290" t="s">
        <v>1006</v>
      </c>
      <c r="C1194" s="288"/>
    </row>
    <row r="1195" ht="20.1" customHeight="1" spans="1:3">
      <c r="A1195" s="288">
        <v>2210110</v>
      </c>
      <c r="B1195" s="290" t="s">
        <v>1007</v>
      </c>
      <c r="C1195" s="288">
        <v>457</v>
      </c>
    </row>
    <row r="1196" ht="20.1" customHeight="1" spans="1:3">
      <c r="A1196" s="288">
        <v>2210199</v>
      </c>
      <c r="B1196" s="290" t="s">
        <v>1008</v>
      </c>
      <c r="C1196" s="288">
        <v>1020</v>
      </c>
    </row>
    <row r="1197" ht="20.1" customHeight="1" spans="1:3">
      <c r="A1197" s="288">
        <v>22102</v>
      </c>
      <c r="B1197" s="289" t="s">
        <v>1009</v>
      </c>
      <c r="C1197" s="288">
        <f>SUM(C1198:C1200)</f>
        <v>10021</v>
      </c>
    </row>
    <row r="1198" ht="20.1" customHeight="1" spans="1:3">
      <c r="A1198" s="288">
        <v>2210201</v>
      </c>
      <c r="B1198" s="290" t="s">
        <v>1010</v>
      </c>
      <c r="C1198" s="288">
        <v>10021</v>
      </c>
    </row>
    <row r="1199" ht="20.1" customHeight="1" spans="1:3">
      <c r="A1199" s="288">
        <v>2210202</v>
      </c>
      <c r="B1199" s="290" t="s">
        <v>1011</v>
      </c>
      <c r="C1199" s="288">
        <v>0</v>
      </c>
    </row>
    <row r="1200" ht="20.1" customHeight="1" spans="1:3">
      <c r="A1200" s="288">
        <v>2210203</v>
      </c>
      <c r="B1200" s="290" t="s">
        <v>1012</v>
      </c>
      <c r="C1200" s="288">
        <v>0</v>
      </c>
    </row>
    <row r="1201" ht="20.1" customHeight="1" spans="1:3">
      <c r="A1201" s="288">
        <v>22103</v>
      </c>
      <c r="B1201" s="289" t="s">
        <v>1013</v>
      </c>
      <c r="C1201" s="288">
        <f>SUM(C1202:C1204)</f>
        <v>154</v>
      </c>
    </row>
    <row r="1202" ht="20.1" customHeight="1" spans="1:3">
      <c r="A1202" s="288">
        <v>2210301</v>
      </c>
      <c r="B1202" s="290" t="s">
        <v>1014</v>
      </c>
      <c r="C1202" s="288">
        <v>0</v>
      </c>
    </row>
    <row r="1203" ht="20.1" customHeight="1" spans="1:3">
      <c r="A1203" s="288">
        <v>2210302</v>
      </c>
      <c r="B1203" s="290" t="s">
        <v>1015</v>
      </c>
      <c r="C1203" s="288">
        <v>0</v>
      </c>
    </row>
    <row r="1204" ht="20.1" customHeight="1" spans="1:3">
      <c r="A1204" s="288">
        <v>2210399</v>
      </c>
      <c r="B1204" s="290" t="s">
        <v>1016</v>
      </c>
      <c r="C1204" s="288">
        <v>154</v>
      </c>
    </row>
    <row r="1205" ht="20.1" customHeight="1" spans="1:3">
      <c r="A1205" s="288">
        <v>222</v>
      </c>
      <c r="B1205" s="289" t="s">
        <v>1017</v>
      </c>
      <c r="C1205" s="288">
        <f>C1206+C1224+C1231+C1237</f>
        <v>5468</v>
      </c>
    </row>
    <row r="1206" ht="20.1" customHeight="1" spans="1:3">
      <c r="A1206" s="288">
        <v>22201</v>
      </c>
      <c r="B1206" s="289" t="s">
        <v>1018</v>
      </c>
      <c r="C1206" s="288">
        <f>SUM(C1207:C1223)</f>
        <v>5411</v>
      </c>
    </row>
    <row r="1207" ht="20.1" customHeight="1" spans="1:3">
      <c r="A1207" s="288">
        <v>2220101</v>
      </c>
      <c r="B1207" s="290" t="s">
        <v>112</v>
      </c>
      <c r="C1207" s="288">
        <v>820</v>
      </c>
    </row>
    <row r="1208" ht="20.1" customHeight="1" spans="1:3">
      <c r="A1208" s="288">
        <v>2220102</v>
      </c>
      <c r="B1208" s="290" t="s">
        <v>113</v>
      </c>
      <c r="C1208" s="288">
        <v>0</v>
      </c>
    </row>
    <row r="1209" ht="20.1" customHeight="1" spans="1:3">
      <c r="A1209" s="288">
        <v>2220103</v>
      </c>
      <c r="B1209" s="290" t="s">
        <v>114</v>
      </c>
      <c r="C1209" s="288">
        <v>0</v>
      </c>
    </row>
    <row r="1210" ht="20.1" customHeight="1" spans="1:3">
      <c r="A1210" s="288">
        <v>2220104</v>
      </c>
      <c r="B1210" s="290" t="s">
        <v>1019</v>
      </c>
      <c r="C1210" s="288">
        <v>0</v>
      </c>
    </row>
    <row r="1211" ht="20.1" customHeight="1" spans="1:3">
      <c r="A1211" s="288">
        <v>2220105</v>
      </c>
      <c r="B1211" s="290" t="s">
        <v>1020</v>
      </c>
      <c r="C1211" s="288">
        <v>0</v>
      </c>
    </row>
    <row r="1212" ht="20.1" customHeight="1" spans="1:3">
      <c r="A1212" s="288">
        <v>2220106</v>
      </c>
      <c r="B1212" s="290" t="s">
        <v>1021</v>
      </c>
      <c r="C1212" s="288">
        <v>0</v>
      </c>
    </row>
    <row r="1213" ht="20.1" customHeight="1" spans="1:3">
      <c r="A1213" s="288">
        <v>2220107</v>
      </c>
      <c r="B1213" s="290" t="s">
        <v>1022</v>
      </c>
      <c r="C1213" s="288">
        <v>0</v>
      </c>
    </row>
    <row r="1214" ht="20.1" customHeight="1" spans="1:3">
      <c r="A1214" s="288">
        <v>2220112</v>
      </c>
      <c r="B1214" s="290" t="s">
        <v>1023</v>
      </c>
      <c r="C1214" s="288">
        <v>232</v>
      </c>
    </row>
    <row r="1215" ht="20.1" customHeight="1" spans="1:3">
      <c r="A1215" s="288">
        <v>2220113</v>
      </c>
      <c r="B1215" s="290" t="s">
        <v>1024</v>
      </c>
      <c r="C1215" s="288"/>
    </row>
    <row r="1216" ht="20.1" customHeight="1" spans="1:3">
      <c r="A1216" s="288">
        <v>2220114</v>
      </c>
      <c r="B1216" s="290" t="s">
        <v>1025</v>
      </c>
      <c r="C1216" s="288"/>
    </row>
    <row r="1217" ht="20.1" customHeight="1" spans="1:3">
      <c r="A1217" s="288">
        <v>2220115</v>
      </c>
      <c r="B1217" s="290" t="s">
        <v>1026</v>
      </c>
      <c r="C1217" s="288">
        <v>383</v>
      </c>
    </row>
    <row r="1218" ht="20.1" customHeight="1" spans="1:3">
      <c r="A1218" s="288">
        <v>2220118</v>
      </c>
      <c r="B1218" s="290" t="s">
        <v>1027</v>
      </c>
      <c r="C1218" s="288">
        <v>0</v>
      </c>
    </row>
    <row r="1219" ht="20.1" customHeight="1" spans="1:3">
      <c r="A1219" s="288">
        <v>2220119</v>
      </c>
      <c r="B1219" s="290" t="s">
        <v>1028</v>
      </c>
      <c r="C1219" s="288">
        <v>0</v>
      </c>
    </row>
    <row r="1220" ht="20.1" customHeight="1" spans="1:3">
      <c r="A1220" s="288">
        <v>2220120</v>
      </c>
      <c r="B1220" s="290" t="s">
        <v>1029</v>
      </c>
      <c r="C1220" s="288">
        <v>0</v>
      </c>
    </row>
    <row r="1221" ht="20.1" customHeight="1" spans="1:3">
      <c r="A1221" s="288">
        <v>2220121</v>
      </c>
      <c r="B1221" s="290" t="s">
        <v>1030</v>
      </c>
      <c r="C1221" s="288">
        <v>0</v>
      </c>
    </row>
    <row r="1222" ht="20.1" customHeight="1" spans="1:3">
      <c r="A1222" s="288">
        <v>2220150</v>
      </c>
      <c r="B1222" s="290" t="s">
        <v>121</v>
      </c>
      <c r="C1222" s="288">
        <v>0</v>
      </c>
    </row>
    <row r="1223" ht="20.1" customHeight="1" spans="1:3">
      <c r="A1223" s="288">
        <v>2220199</v>
      </c>
      <c r="B1223" s="290" t="s">
        <v>1031</v>
      </c>
      <c r="C1223" s="288">
        <v>3976</v>
      </c>
    </row>
    <row r="1224" ht="20.1" customHeight="1" spans="1:3">
      <c r="A1224" s="288">
        <v>22203</v>
      </c>
      <c r="B1224" s="289" t="s">
        <v>1032</v>
      </c>
      <c r="C1224" s="288">
        <f>SUM(C1225:C1230)</f>
        <v>0</v>
      </c>
    </row>
    <row r="1225" ht="20.1" customHeight="1" spans="1:3">
      <c r="A1225" s="288">
        <v>2220301</v>
      </c>
      <c r="B1225" s="290" t="s">
        <v>1033</v>
      </c>
      <c r="C1225" s="288">
        <v>0</v>
      </c>
    </row>
    <row r="1226" ht="20.1" customHeight="1" spans="1:3">
      <c r="A1226" s="288">
        <v>2220303</v>
      </c>
      <c r="B1226" s="290" t="s">
        <v>1034</v>
      </c>
      <c r="C1226" s="288">
        <v>0</v>
      </c>
    </row>
    <row r="1227" ht="20.1" customHeight="1" spans="1:3">
      <c r="A1227" s="288">
        <v>2220304</v>
      </c>
      <c r="B1227" s="290" t="s">
        <v>1035</v>
      </c>
      <c r="C1227" s="288">
        <v>0</v>
      </c>
    </row>
    <row r="1228" ht="20.1" customHeight="1" spans="1:3">
      <c r="A1228" s="288">
        <v>2220305</v>
      </c>
      <c r="B1228" s="290" t="s">
        <v>1036</v>
      </c>
      <c r="C1228" s="288">
        <v>0</v>
      </c>
    </row>
    <row r="1229" ht="20.1" customHeight="1" spans="1:3">
      <c r="A1229" s="288">
        <v>2220306</v>
      </c>
      <c r="B1229" s="290" t="s">
        <v>1037</v>
      </c>
      <c r="C1229" s="288">
        <v>0</v>
      </c>
    </row>
    <row r="1230" ht="20.1" customHeight="1" spans="1:3">
      <c r="A1230" s="288">
        <v>2220399</v>
      </c>
      <c r="B1230" s="290" t="s">
        <v>1038</v>
      </c>
      <c r="C1230" s="288">
        <v>0</v>
      </c>
    </row>
    <row r="1231" ht="20.1" customHeight="1" spans="1:3">
      <c r="A1231" s="288">
        <v>22204</v>
      </c>
      <c r="B1231" s="289" t="s">
        <v>1039</v>
      </c>
      <c r="C1231" s="288">
        <f>SUM(C1232:C1236)</f>
        <v>0</v>
      </c>
    </row>
    <row r="1232" ht="20.1" customHeight="1" spans="1:3">
      <c r="A1232" s="288">
        <v>2220401</v>
      </c>
      <c r="B1232" s="290" t="s">
        <v>1040</v>
      </c>
      <c r="C1232" s="288">
        <v>0</v>
      </c>
    </row>
    <row r="1233" ht="20.1" customHeight="1" spans="1:3">
      <c r="A1233" s="288">
        <v>2220402</v>
      </c>
      <c r="B1233" s="290" t="s">
        <v>1041</v>
      </c>
      <c r="C1233" s="288">
        <v>0</v>
      </c>
    </row>
    <row r="1234" ht="20.1" customHeight="1" spans="1:3">
      <c r="A1234" s="288">
        <v>2220403</v>
      </c>
      <c r="B1234" s="290" t="s">
        <v>1042</v>
      </c>
      <c r="C1234" s="288">
        <v>0</v>
      </c>
    </row>
    <row r="1235" ht="20.1" customHeight="1" spans="1:3">
      <c r="A1235" s="288">
        <v>2220404</v>
      </c>
      <c r="B1235" s="290" t="s">
        <v>1043</v>
      </c>
      <c r="C1235" s="288">
        <v>0</v>
      </c>
    </row>
    <row r="1236" ht="20.1" customHeight="1" spans="1:3">
      <c r="A1236" s="288">
        <v>2220499</v>
      </c>
      <c r="B1236" s="290" t="s">
        <v>1044</v>
      </c>
      <c r="C1236" s="288">
        <v>0</v>
      </c>
    </row>
    <row r="1237" ht="20.1" customHeight="1" spans="1:3">
      <c r="A1237" s="288">
        <v>22205</v>
      </c>
      <c r="B1237" s="289" t="s">
        <v>1045</v>
      </c>
      <c r="C1237" s="288">
        <f>SUM(C1238:C1249)</f>
        <v>57</v>
      </c>
    </row>
    <row r="1238" ht="20.1" customHeight="1" spans="1:3">
      <c r="A1238" s="288">
        <v>2220501</v>
      </c>
      <c r="B1238" s="290" t="s">
        <v>1046</v>
      </c>
      <c r="C1238" s="288">
        <v>0</v>
      </c>
    </row>
    <row r="1239" ht="20.1" customHeight="1" spans="1:3">
      <c r="A1239" s="288">
        <v>2220502</v>
      </c>
      <c r="B1239" s="290" t="s">
        <v>1047</v>
      </c>
      <c r="C1239" s="288">
        <v>0</v>
      </c>
    </row>
    <row r="1240" ht="20.1" customHeight="1" spans="1:3">
      <c r="A1240" s="288">
        <v>2220503</v>
      </c>
      <c r="B1240" s="290" t="s">
        <v>1048</v>
      </c>
      <c r="C1240" s="288">
        <v>0</v>
      </c>
    </row>
    <row r="1241" ht="20.1" customHeight="1" spans="1:3">
      <c r="A1241" s="288">
        <v>2220504</v>
      </c>
      <c r="B1241" s="290" t="s">
        <v>1049</v>
      </c>
      <c r="C1241" s="288">
        <v>0</v>
      </c>
    </row>
    <row r="1242" ht="20.1" customHeight="1" spans="1:3">
      <c r="A1242" s="288">
        <v>2220505</v>
      </c>
      <c r="B1242" s="290" t="s">
        <v>1050</v>
      </c>
      <c r="C1242" s="288">
        <v>0</v>
      </c>
    </row>
    <row r="1243" ht="20.1" customHeight="1" spans="1:3">
      <c r="A1243" s="288">
        <v>2220506</v>
      </c>
      <c r="B1243" s="290" t="s">
        <v>1051</v>
      </c>
      <c r="C1243" s="288">
        <v>0</v>
      </c>
    </row>
    <row r="1244" ht="20.1" customHeight="1" spans="1:3">
      <c r="A1244" s="288">
        <v>2220507</v>
      </c>
      <c r="B1244" s="290" t="s">
        <v>1052</v>
      </c>
      <c r="C1244" s="288">
        <v>0</v>
      </c>
    </row>
    <row r="1245" ht="20.1" customHeight="1" spans="1:3">
      <c r="A1245" s="288">
        <v>2220508</v>
      </c>
      <c r="B1245" s="290" t="s">
        <v>1053</v>
      </c>
      <c r="C1245" s="288">
        <v>0</v>
      </c>
    </row>
    <row r="1246" ht="20.1" customHeight="1" spans="1:3">
      <c r="A1246" s="288">
        <v>2220509</v>
      </c>
      <c r="B1246" s="290" t="s">
        <v>1054</v>
      </c>
      <c r="C1246" s="288">
        <v>0</v>
      </c>
    </row>
    <row r="1247" ht="20.1" customHeight="1" spans="1:3">
      <c r="A1247" s="288">
        <v>2220510</v>
      </c>
      <c r="B1247" s="290" t="s">
        <v>1055</v>
      </c>
      <c r="C1247" s="288">
        <v>0</v>
      </c>
    </row>
    <row r="1248" ht="20.1" customHeight="1" spans="1:3">
      <c r="A1248" s="288">
        <v>2220511</v>
      </c>
      <c r="B1248" s="290" t="s">
        <v>1056</v>
      </c>
      <c r="C1248" s="288">
        <v>57</v>
      </c>
    </row>
    <row r="1249" ht="20.1" customHeight="1" spans="1:3">
      <c r="A1249" s="288">
        <v>2220599</v>
      </c>
      <c r="B1249" s="290" t="s">
        <v>1057</v>
      </c>
      <c r="C1249" s="288">
        <v>0</v>
      </c>
    </row>
    <row r="1250" ht="20.1" customHeight="1" spans="1:3">
      <c r="A1250" s="288">
        <v>224</v>
      </c>
      <c r="B1250" s="289" t="s">
        <v>1058</v>
      </c>
      <c r="C1250" s="288">
        <f>C1251+C1262+C1269+C1277+C1290+C1294+C1298</f>
        <v>5103</v>
      </c>
    </row>
    <row r="1251" ht="20.1" customHeight="1" spans="1:3">
      <c r="A1251" s="288">
        <v>22401</v>
      </c>
      <c r="B1251" s="289" t="s">
        <v>1059</v>
      </c>
      <c r="C1251" s="288">
        <f>SUM(C1252:C1261)</f>
        <v>1672</v>
      </c>
    </row>
    <row r="1252" ht="20.1" customHeight="1" spans="1:3">
      <c r="A1252" s="288">
        <v>2240101</v>
      </c>
      <c r="B1252" s="290" t="s">
        <v>112</v>
      </c>
      <c r="C1252" s="288">
        <v>727</v>
      </c>
    </row>
    <row r="1253" ht="20.1" customHeight="1" spans="1:3">
      <c r="A1253" s="288">
        <v>2240102</v>
      </c>
      <c r="B1253" s="290" t="s">
        <v>113</v>
      </c>
      <c r="C1253" s="288">
        <v>0</v>
      </c>
    </row>
    <row r="1254" ht="20.1" customHeight="1" spans="1:3">
      <c r="A1254" s="288">
        <v>2240103</v>
      </c>
      <c r="B1254" s="290" t="s">
        <v>114</v>
      </c>
      <c r="C1254" s="288">
        <v>0</v>
      </c>
    </row>
    <row r="1255" ht="20.1" customHeight="1" spans="1:3">
      <c r="A1255" s="288">
        <v>2240104</v>
      </c>
      <c r="B1255" s="290" t="s">
        <v>1060</v>
      </c>
      <c r="C1255" s="288">
        <v>0</v>
      </c>
    </row>
    <row r="1256" ht="20.1" customHeight="1" spans="1:3">
      <c r="A1256" s="288">
        <v>2240105</v>
      </c>
      <c r="B1256" s="290" t="s">
        <v>1061</v>
      </c>
      <c r="C1256" s="288">
        <v>14</v>
      </c>
    </row>
    <row r="1257" ht="20.1" customHeight="1" spans="1:3">
      <c r="A1257" s="288">
        <v>2240106</v>
      </c>
      <c r="B1257" s="290" t="s">
        <v>1062</v>
      </c>
      <c r="C1257" s="288">
        <v>79</v>
      </c>
    </row>
    <row r="1258" ht="20.1" customHeight="1" spans="1:3">
      <c r="A1258" s="288">
        <v>2240108</v>
      </c>
      <c r="B1258" s="290" t="s">
        <v>1063</v>
      </c>
      <c r="C1258" s="288">
        <v>100</v>
      </c>
    </row>
    <row r="1259" ht="20.1" customHeight="1" spans="1:3">
      <c r="A1259" s="288">
        <v>2240109</v>
      </c>
      <c r="B1259" s="290" t="s">
        <v>1064</v>
      </c>
      <c r="C1259" s="288">
        <v>235</v>
      </c>
    </row>
    <row r="1260" ht="20.1" customHeight="1" spans="1:3">
      <c r="A1260" s="288">
        <v>2240150</v>
      </c>
      <c r="B1260" s="290" t="s">
        <v>121</v>
      </c>
      <c r="C1260" s="288"/>
    </row>
    <row r="1261" ht="20.1" customHeight="1" spans="1:3">
      <c r="A1261" s="288">
        <v>2240199</v>
      </c>
      <c r="B1261" s="290" t="s">
        <v>1065</v>
      </c>
      <c r="C1261" s="288">
        <v>517</v>
      </c>
    </row>
    <row r="1262" ht="20.1" customHeight="1" spans="1:3">
      <c r="A1262" s="288">
        <v>22402</v>
      </c>
      <c r="B1262" s="289" t="s">
        <v>1066</v>
      </c>
      <c r="C1262" s="288">
        <f>SUM(C1263:C1268)</f>
        <v>768</v>
      </c>
    </row>
    <row r="1263" ht="20.1" customHeight="1" spans="1:3">
      <c r="A1263" s="288">
        <v>2240201</v>
      </c>
      <c r="B1263" s="290" t="s">
        <v>112</v>
      </c>
      <c r="C1263" s="288">
        <v>686</v>
      </c>
    </row>
    <row r="1264" ht="20.1" customHeight="1" spans="1:3">
      <c r="A1264" s="288">
        <v>2240202</v>
      </c>
      <c r="B1264" s="290" t="s">
        <v>113</v>
      </c>
      <c r="C1264" s="288">
        <v>0</v>
      </c>
    </row>
    <row r="1265" ht="20.1" customHeight="1" spans="1:3">
      <c r="A1265" s="288">
        <v>2240203</v>
      </c>
      <c r="B1265" s="290" t="s">
        <v>114</v>
      </c>
      <c r="C1265" s="288">
        <v>0</v>
      </c>
    </row>
    <row r="1266" ht="20.1" customHeight="1" spans="1:3">
      <c r="A1266" s="288">
        <v>2240204</v>
      </c>
      <c r="B1266" s="290" t="s">
        <v>1067</v>
      </c>
      <c r="C1266" s="288">
        <v>0</v>
      </c>
    </row>
    <row r="1267" ht="20.1" customHeight="1" spans="1:3">
      <c r="A1267" s="288">
        <v>2240250</v>
      </c>
      <c r="B1267" s="290" t="s">
        <v>121</v>
      </c>
      <c r="C1267" s="288">
        <v>0</v>
      </c>
    </row>
    <row r="1268" ht="20.1" customHeight="1" spans="1:3">
      <c r="A1268" s="288">
        <v>2240299</v>
      </c>
      <c r="B1268" s="290" t="s">
        <v>1068</v>
      </c>
      <c r="C1268" s="288">
        <v>82</v>
      </c>
    </row>
    <row r="1269" ht="20.1" customHeight="1" spans="1:3">
      <c r="A1269" s="288">
        <v>22404</v>
      </c>
      <c r="B1269" s="289" t="s">
        <v>1069</v>
      </c>
      <c r="C1269" s="288">
        <f>SUM(C1270:C1276)</f>
        <v>0</v>
      </c>
    </row>
    <row r="1270" ht="20.1" customHeight="1" spans="1:3">
      <c r="A1270" s="288">
        <v>2240401</v>
      </c>
      <c r="B1270" s="290" t="s">
        <v>112</v>
      </c>
      <c r="C1270" s="288">
        <v>0</v>
      </c>
    </row>
    <row r="1271" ht="20.1" customHeight="1" spans="1:3">
      <c r="A1271" s="288">
        <v>2240402</v>
      </c>
      <c r="B1271" s="290" t="s">
        <v>113</v>
      </c>
      <c r="C1271" s="288">
        <v>0</v>
      </c>
    </row>
    <row r="1272" ht="20.1" customHeight="1" spans="1:3">
      <c r="A1272" s="288">
        <v>2240403</v>
      </c>
      <c r="B1272" s="290" t="s">
        <v>114</v>
      </c>
      <c r="C1272" s="288">
        <v>0</v>
      </c>
    </row>
    <row r="1273" ht="20.1" customHeight="1" spans="1:3">
      <c r="A1273" s="288">
        <v>2240404</v>
      </c>
      <c r="B1273" s="290" t="s">
        <v>1070</v>
      </c>
      <c r="C1273" s="288">
        <v>0</v>
      </c>
    </row>
    <row r="1274" ht="20.1" customHeight="1" spans="1:3">
      <c r="A1274" s="288">
        <v>2240405</v>
      </c>
      <c r="B1274" s="290" t="s">
        <v>1071</v>
      </c>
      <c r="C1274" s="288">
        <v>0</v>
      </c>
    </row>
    <row r="1275" ht="20.1" customHeight="1" spans="1:3">
      <c r="A1275" s="288">
        <v>2240450</v>
      </c>
      <c r="B1275" s="290" t="s">
        <v>121</v>
      </c>
      <c r="C1275" s="288">
        <v>0</v>
      </c>
    </row>
    <row r="1276" ht="20.1" customHeight="1" spans="1:3">
      <c r="A1276" s="288">
        <v>2240499</v>
      </c>
      <c r="B1276" s="290" t="s">
        <v>1072</v>
      </c>
      <c r="C1276" s="288">
        <v>0</v>
      </c>
    </row>
    <row r="1277" ht="20.1" customHeight="1" spans="1:3">
      <c r="A1277" s="288">
        <v>22405</v>
      </c>
      <c r="B1277" s="289" t="s">
        <v>1073</v>
      </c>
      <c r="C1277" s="288">
        <f>SUM(C1278:C1289)</f>
        <v>108</v>
      </c>
    </row>
    <row r="1278" ht="20.1" customHeight="1" spans="1:3">
      <c r="A1278" s="288">
        <v>2240501</v>
      </c>
      <c r="B1278" s="290" t="s">
        <v>112</v>
      </c>
      <c r="C1278" s="288">
        <v>0</v>
      </c>
    </row>
    <row r="1279" ht="20.1" customHeight="1" spans="1:3">
      <c r="A1279" s="288">
        <v>2240502</v>
      </c>
      <c r="B1279" s="290" t="s">
        <v>113</v>
      </c>
      <c r="C1279" s="288">
        <v>0</v>
      </c>
    </row>
    <row r="1280" ht="20.1" customHeight="1" spans="1:3">
      <c r="A1280" s="288">
        <v>2240503</v>
      </c>
      <c r="B1280" s="290" t="s">
        <v>114</v>
      </c>
      <c r="C1280" s="288">
        <v>0</v>
      </c>
    </row>
    <row r="1281" ht="20.1" customHeight="1" spans="1:3">
      <c r="A1281" s="288">
        <v>2240504</v>
      </c>
      <c r="B1281" s="290" t="s">
        <v>1074</v>
      </c>
      <c r="C1281" s="288">
        <v>0</v>
      </c>
    </row>
    <row r="1282" ht="20.1" customHeight="1" spans="1:3">
      <c r="A1282" s="288">
        <v>2240505</v>
      </c>
      <c r="B1282" s="290" t="s">
        <v>1075</v>
      </c>
      <c r="C1282" s="288">
        <v>0</v>
      </c>
    </row>
    <row r="1283" ht="20.1" customHeight="1" spans="1:3">
      <c r="A1283" s="288">
        <v>2240506</v>
      </c>
      <c r="B1283" s="290" t="s">
        <v>1076</v>
      </c>
      <c r="C1283" s="288">
        <v>0</v>
      </c>
    </row>
    <row r="1284" ht="20.1" customHeight="1" spans="1:3">
      <c r="A1284" s="288">
        <v>2240507</v>
      </c>
      <c r="B1284" s="290" t="s">
        <v>1077</v>
      </c>
      <c r="C1284" s="288">
        <v>108</v>
      </c>
    </row>
    <row r="1285" ht="20.1" customHeight="1" spans="1:3">
      <c r="A1285" s="288">
        <v>2240508</v>
      </c>
      <c r="B1285" s="290" t="s">
        <v>1078</v>
      </c>
      <c r="C1285" s="288">
        <v>0</v>
      </c>
    </row>
    <row r="1286" ht="20.1" customHeight="1" spans="1:3">
      <c r="A1286" s="288">
        <v>2240509</v>
      </c>
      <c r="B1286" s="290" t="s">
        <v>1079</v>
      </c>
      <c r="C1286" s="288">
        <v>0</v>
      </c>
    </row>
    <row r="1287" ht="20.1" customHeight="1" spans="1:3">
      <c r="A1287" s="288">
        <v>2240510</v>
      </c>
      <c r="B1287" s="290" t="s">
        <v>1080</v>
      </c>
      <c r="C1287" s="288">
        <v>0</v>
      </c>
    </row>
    <row r="1288" ht="20.1" customHeight="1" spans="1:3">
      <c r="A1288" s="288">
        <v>2240550</v>
      </c>
      <c r="B1288" s="290" t="s">
        <v>1081</v>
      </c>
      <c r="C1288" s="288">
        <v>0</v>
      </c>
    </row>
    <row r="1289" ht="20.1" customHeight="1" spans="1:3">
      <c r="A1289" s="288">
        <v>2240599</v>
      </c>
      <c r="B1289" s="290" t="s">
        <v>1082</v>
      </c>
      <c r="C1289" s="288">
        <v>0</v>
      </c>
    </row>
    <row r="1290" ht="20.1" customHeight="1" spans="1:3">
      <c r="A1290" s="288">
        <v>22406</v>
      </c>
      <c r="B1290" s="289" t="s">
        <v>1083</v>
      </c>
      <c r="C1290" s="288">
        <f>SUM(C1291:C1293)</f>
        <v>504</v>
      </c>
    </row>
    <row r="1291" ht="20.1" customHeight="1" spans="1:3">
      <c r="A1291" s="288">
        <v>2240601</v>
      </c>
      <c r="B1291" s="290" t="s">
        <v>1084</v>
      </c>
      <c r="C1291" s="288">
        <v>327</v>
      </c>
    </row>
    <row r="1292" ht="20.1" customHeight="1" spans="1:3">
      <c r="A1292" s="288">
        <v>2240602</v>
      </c>
      <c r="B1292" s="290" t="s">
        <v>1085</v>
      </c>
      <c r="C1292" s="288"/>
    </row>
    <row r="1293" ht="20.1" customHeight="1" spans="1:3">
      <c r="A1293" s="288">
        <v>2240699</v>
      </c>
      <c r="B1293" s="290" t="s">
        <v>1086</v>
      </c>
      <c r="C1293" s="288">
        <v>177</v>
      </c>
    </row>
    <row r="1294" ht="20.1" customHeight="1" spans="1:3">
      <c r="A1294" s="288">
        <v>22407</v>
      </c>
      <c r="B1294" s="289" t="s">
        <v>1087</v>
      </c>
      <c r="C1294" s="288">
        <f>SUM(C1295:C1297)</f>
        <v>1988</v>
      </c>
    </row>
    <row r="1295" ht="20.1" customHeight="1" spans="1:3">
      <c r="A1295" s="288">
        <v>2240703</v>
      </c>
      <c r="B1295" s="290" t="s">
        <v>1088</v>
      </c>
      <c r="C1295" s="288">
        <v>954</v>
      </c>
    </row>
    <row r="1296" ht="20.1" customHeight="1" spans="1:3">
      <c r="A1296" s="288">
        <v>2240704</v>
      </c>
      <c r="B1296" s="290" t="s">
        <v>1089</v>
      </c>
      <c r="C1296" s="288"/>
    </row>
    <row r="1297" ht="20.1" customHeight="1" spans="1:3">
      <c r="A1297" s="288">
        <v>2240799</v>
      </c>
      <c r="B1297" s="290" t="s">
        <v>1090</v>
      </c>
      <c r="C1297" s="288">
        <v>1034</v>
      </c>
    </row>
    <row r="1298" ht="20.1" customHeight="1" spans="1:3">
      <c r="A1298" s="288">
        <v>22499</v>
      </c>
      <c r="B1298" s="289" t="s">
        <v>1091</v>
      </c>
      <c r="C1298" s="288">
        <f t="shared" ref="C1298:C1301" si="1">C1299</f>
        <v>63</v>
      </c>
    </row>
    <row r="1299" ht="20.1" customHeight="1" spans="1:3">
      <c r="A1299" s="288">
        <v>2249999</v>
      </c>
      <c r="B1299" s="290" t="s">
        <v>1092</v>
      </c>
      <c r="C1299" s="288">
        <v>63</v>
      </c>
    </row>
    <row r="1300" ht="20.1" customHeight="1" spans="1:3">
      <c r="A1300" s="288">
        <v>229</v>
      </c>
      <c r="B1300" s="289" t="s">
        <v>1093</v>
      </c>
      <c r="C1300" s="288">
        <f t="shared" si="1"/>
        <v>0</v>
      </c>
    </row>
    <row r="1301" ht="20.1" customHeight="1" spans="1:3">
      <c r="A1301" s="288">
        <v>22999</v>
      </c>
      <c r="B1301" s="289" t="s">
        <v>1094</v>
      </c>
      <c r="C1301" s="288">
        <f t="shared" si="1"/>
        <v>0</v>
      </c>
    </row>
    <row r="1302" ht="20.1" customHeight="1" spans="1:3">
      <c r="A1302" s="288">
        <v>2299999</v>
      </c>
      <c r="B1302" s="290" t="s">
        <v>269</v>
      </c>
      <c r="C1302" s="288">
        <v>0</v>
      </c>
    </row>
    <row r="1303" ht="20.1" customHeight="1" spans="1:3">
      <c r="A1303" s="288">
        <v>227</v>
      </c>
      <c r="B1303" s="289" t="s">
        <v>1095</v>
      </c>
      <c r="C1303" s="288">
        <v>7000</v>
      </c>
    </row>
    <row r="1304" ht="20.1" customHeight="1" spans="1:3">
      <c r="A1304" s="288">
        <v>232</v>
      </c>
      <c r="B1304" s="289" t="s">
        <v>1096</v>
      </c>
      <c r="C1304" s="288">
        <f>SUM(C1305,C1307,C1312)</f>
        <v>11007</v>
      </c>
    </row>
    <row r="1305" ht="20.1" customHeight="1" spans="1:3">
      <c r="A1305" s="288">
        <v>23201</v>
      </c>
      <c r="B1305" s="289" t="s">
        <v>1097</v>
      </c>
      <c r="C1305" s="288">
        <f>C1306</f>
        <v>0</v>
      </c>
    </row>
    <row r="1306" ht="20.1" customHeight="1" spans="1:3">
      <c r="A1306" s="288">
        <v>2320101</v>
      </c>
      <c r="B1306" s="290" t="s">
        <v>1098</v>
      </c>
      <c r="C1306" s="288">
        <v>0</v>
      </c>
    </row>
    <row r="1307" ht="20.1" customHeight="1" spans="1:3">
      <c r="A1307" s="288">
        <v>23202</v>
      </c>
      <c r="B1307" s="289" t="s">
        <v>1099</v>
      </c>
      <c r="C1307" s="288">
        <f>SUM(C1308:C1311)</f>
        <v>0</v>
      </c>
    </row>
    <row r="1308" ht="20.1" customHeight="1" spans="1:3">
      <c r="A1308" s="288">
        <v>2320201</v>
      </c>
      <c r="B1308" s="290" t="s">
        <v>1100</v>
      </c>
      <c r="C1308" s="288">
        <v>0</v>
      </c>
    </row>
    <row r="1309" ht="20.1" customHeight="1" spans="1:3">
      <c r="A1309" s="288">
        <v>2320202</v>
      </c>
      <c r="B1309" s="290" t="s">
        <v>1101</v>
      </c>
      <c r="C1309" s="288">
        <v>0</v>
      </c>
    </row>
    <row r="1310" ht="20.1" customHeight="1" spans="1:3">
      <c r="A1310" s="288">
        <v>2320203</v>
      </c>
      <c r="B1310" s="290" t="s">
        <v>1102</v>
      </c>
      <c r="C1310" s="288">
        <v>0</v>
      </c>
    </row>
    <row r="1311" ht="20.1" customHeight="1" spans="1:3">
      <c r="A1311" s="288">
        <v>2320299</v>
      </c>
      <c r="B1311" s="290" t="s">
        <v>1103</v>
      </c>
      <c r="C1311" s="288">
        <v>0</v>
      </c>
    </row>
    <row r="1312" ht="20.1" customHeight="1" spans="1:3">
      <c r="A1312" s="288">
        <v>23203</v>
      </c>
      <c r="B1312" s="289" t="s">
        <v>1104</v>
      </c>
      <c r="C1312" s="288">
        <f>SUM(C1313:C1316)</f>
        <v>11007</v>
      </c>
    </row>
    <row r="1313" ht="20.1" customHeight="1" spans="1:3">
      <c r="A1313" s="288">
        <v>2320301</v>
      </c>
      <c r="B1313" s="290" t="s">
        <v>1105</v>
      </c>
      <c r="C1313" s="288">
        <v>11007</v>
      </c>
    </row>
    <row r="1314" ht="20.1" customHeight="1" spans="1:3">
      <c r="A1314" s="288">
        <v>2320302</v>
      </c>
      <c r="B1314" s="290" t="s">
        <v>1106</v>
      </c>
      <c r="C1314" s="288">
        <v>0</v>
      </c>
    </row>
    <row r="1315" ht="20.1" customHeight="1" spans="1:3">
      <c r="A1315" s="288">
        <v>2320303</v>
      </c>
      <c r="B1315" s="290" t="s">
        <v>1107</v>
      </c>
      <c r="C1315" s="288">
        <v>0</v>
      </c>
    </row>
    <row r="1316" ht="20.1" customHeight="1" spans="1:3">
      <c r="A1316" s="288">
        <v>2320399</v>
      </c>
      <c r="B1316" s="290" t="s">
        <v>1108</v>
      </c>
      <c r="C1316" s="288">
        <v>0</v>
      </c>
    </row>
    <row r="1317" ht="20.1" customHeight="1" spans="1:3">
      <c r="A1317" s="288">
        <v>233</v>
      </c>
      <c r="B1317" s="289" t="s">
        <v>1109</v>
      </c>
      <c r="C1317" s="288">
        <f>SUM(C1318,C1320,C1322)</f>
        <v>0</v>
      </c>
    </row>
    <row r="1318" ht="20.1" customHeight="1" spans="1:3">
      <c r="A1318" s="288">
        <v>23301</v>
      </c>
      <c r="B1318" s="289" t="s">
        <v>1110</v>
      </c>
      <c r="C1318" s="288">
        <f t="shared" ref="C1318:C1322" si="2">C1319</f>
        <v>0</v>
      </c>
    </row>
    <row r="1319" ht="20.1" customHeight="1" spans="1:3">
      <c r="A1319" s="288">
        <v>2330101</v>
      </c>
      <c r="B1319" s="290" t="s">
        <v>1111</v>
      </c>
      <c r="C1319" s="288">
        <v>0</v>
      </c>
    </row>
    <row r="1320" ht="20.1" customHeight="1" spans="1:3">
      <c r="A1320" s="288">
        <v>23302</v>
      </c>
      <c r="B1320" s="289" t="s">
        <v>1112</v>
      </c>
      <c r="C1320" s="288">
        <f t="shared" si="2"/>
        <v>0</v>
      </c>
    </row>
    <row r="1321" ht="20.1" customHeight="1" spans="1:3">
      <c r="A1321" s="288">
        <v>2330201</v>
      </c>
      <c r="B1321" s="290" t="s">
        <v>1113</v>
      </c>
      <c r="C1321" s="288">
        <v>0</v>
      </c>
    </row>
    <row r="1322" ht="20.1" customHeight="1" spans="1:3">
      <c r="A1322" s="288">
        <v>23303</v>
      </c>
      <c r="B1322" s="289" t="s">
        <v>1114</v>
      </c>
      <c r="C1322" s="288">
        <f t="shared" si="2"/>
        <v>0</v>
      </c>
    </row>
    <row r="1323" ht="20.1" customHeight="1" spans="1:3">
      <c r="A1323" s="288">
        <v>2330301</v>
      </c>
      <c r="B1323" s="290" t="s">
        <v>1115</v>
      </c>
      <c r="C1323" s="288">
        <v>0</v>
      </c>
    </row>
  </sheetData>
  <autoFilter xmlns:etc="http://www.wps.cn/officeDocument/2017/etCustomData" ref="A5:C1323" etc:filterBottomFollowUsedRange="0">
    <extLst/>
  </autoFilter>
  <mergeCells count="1">
    <mergeCell ref="A2:C2"/>
  </mergeCells>
  <pageMargins left="0.751388888888889" right="0.751388888888889"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3"/>
  <sheetViews>
    <sheetView workbookViewId="0">
      <selection activeCell="J500" sqref="J500"/>
    </sheetView>
  </sheetViews>
  <sheetFormatPr defaultColWidth="8.75" defaultRowHeight="15.6" outlineLevelCol="2"/>
  <cols>
    <col min="1" max="1" width="15.25" style="2" customWidth="1"/>
    <col min="2" max="2" width="47.125" style="2" customWidth="1"/>
    <col min="3" max="3" width="20.375" style="273" customWidth="1"/>
    <col min="4" max="16379" width="8.75" style="2"/>
    <col min="16380" max="16384" width="8.75" style="274"/>
  </cols>
  <sheetData>
    <row r="1" s="2" customFormat="1" ht="26.1" customHeight="1" spans="1:3">
      <c r="A1" s="275"/>
      <c r="B1" s="276"/>
      <c r="C1" s="277" t="s">
        <v>1116</v>
      </c>
    </row>
    <row r="2" s="2" customFormat="1" ht="20.4" spans="1:3">
      <c r="A2" s="278" t="s">
        <v>1117</v>
      </c>
      <c r="B2" s="279"/>
      <c r="C2" s="280"/>
    </row>
    <row r="3" s="2" customFormat="1" ht="20.1" customHeight="1" spans="1:3">
      <c r="A3" s="275"/>
      <c r="B3" s="281"/>
      <c r="C3" s="277" t="s">
        <v>29</v>
      </c>
    </row>
    <row r="4" s="2" customFormat="1" ht="20.1" customHeight="1" spans="1:3">
      <c r="A4" s="282" t="s">
        <v>106</v>
      </c>
      <c r="B4" s="283" t="s">
        <v>107</v>
      </c>
      <c r="C4" s="284" t="s">
        <v>108</v>
      </c>
    </row>
    <row r="5" s="2" customFormat="1" ht="20.1" customHeight="1" spans="1:3">
      <c r="A5" s="285"/>
      <c r="B5" s="286" t="s">
        <v>109</v>
      </c>
      <c r="C5" s="287">
        <f>C6+C247+C287+C306+C396+C448+C504+C561+C690+C771+C842+C865+C973+C1025+C1089+C1109+C1139+C1184+C1205+C1250+C1300+C1304+C1317+C1303</f>
        <v>269457.513349062</v>
      </c>
    </row>
    <row r="6" s="2" customFormat="1" ht="20.1" customHeight="1" spans="1:3">
      <c r="A6" s="288">
        <v>201</v>
      </c>
      <c r="B6" s="289" t="s">
        <v>110</v>
      </c>
      <c r="C6" s="287">
        <f>C7+C19+C28+C38+C49+C60+C71+C79+C88+C101+C110+C121+C133+C140+C148+C154+C161+C168+C175+C182+C189+C197+C203+C209+C216+C231+C238+C244</f>
        <v>26822.2105827193</v>
      </c>
    </row>
    <row r="7" s="2" customFormat="1" ht="20.1" customHeight="1" spans="1:3">
      <c r="A7" s="288">
        <v>20101</v>
      </c>
      <c r="B7" s="289" t="s">
        <v>111</v>
      </c>
      <c r="C7" s="287">
        <f>SUM(C8:C18)</f>
        <v>1370.99979178159</v>
      </c>
    </row>
    <row r="8" s="2" customFormat="1" ht="20.1" customHeight="1" spans="1:3">
      <c r="A8" s="288">
        <v>2010101</v>
      </c>
      <c r="B8" s="290" t="s">
        <v>112</v>
      </c>
      <c r="C8" s="287">
        <v>405.807801870069</v>
      </c>
    </row>
    <row r="9" s="2" customFormat="1" ht="20.1" customHeight="1" spans="1:3">
      <c r="A9" s="288">
        <v>2010102</v>
      </c>
      <c r="B9" s="290" t="s">
        <v>113</v>
      </c>
      <c r="C9" s="287">
        <v>572.605996122428</v>
      </c>
    </row>
    <row r="10" s="2" customFormat="1" ht="20.1" customHeight="1" spans="1:3">
      <c r="A10" s="288">
        <v>2010103</v>
      </c>
      <c r="B10" s="290" t="s">
        <v>114</v>
      </c>
      <c r="C10" s="287">
        <v>0</v>
      </c>
    </row>
    <row r="11" s="2" customFormat="1" ht="20.1" customHeight="1" spans="1:3">
      <c r="A11" s="288">
        <v>2010104</v>
      </c>
      <c r="B11" s="290" t="s">
        <v>115</v>
      </c>
      <c r="C11" s="287">
        <v>101.706216007536</v>
      </c>
    </row>
    <row r="12" s="2" customFormat="1" ht="20.1" customHeight="1" spans="1:3">
      <c r="A12" s="288">
        <v>2010105</v>
      </c>
      <c r="B12" s="290" t="s">
        <v>116</v>
      </c>
      <c r="C12" s="287">
        <v>10.1706216007536</v>
      </c>
    </row>
    <row r="13" s="2" customFormat="1" ht="20.1" customHeight="1" spans="1:3">
      <c r="A13" s="288">
        <v>2010106</v>
      </c>
      <c r="B13" s="290" t="s">
        <v>117</v>
      </c>
      <c r="C13" s="287">
        <v>0</v>
      </c>
    </row>
    <row r="14" s="2" customFormat="1" ht="20.1" customHeight="1" spans="1:3">
      <c r="A14" s="288">
        <v>2010107</v>
      </c>
      <c r="B14" s="290" t="s">
        <v>118</v>
      </c>
      <c r="C14" s="287">
        <v>0</v>
      </c>
    </row>
    <row r="15" s="2" customFormat="1" ht="20.1" customHeight="1" spans="1:3">
      <c r="A15" s="288">
        <v>2010108</v>
      </c>
      <c r="B15" s="290" t="s">
        <v>119</v>
      </c>
      <c r="C15" s="287">
        <v>25.426554001884</v>
      </c>
    </row>
    <row r="16" s="2" customFormat="1" ht="20.1" customHeight="1" spans="1:3">
      <c r="A16" s="288">
        <v>2010109</v>
      </c>
      <c r="B16" s="290" t="s">
        <v>120</v>
      </c>
      <c r="C16" s="287">
        <v>0</v>
      </c>
    </row>
    <row r="17" s="2" customFormat="1" ht="20.1" customHeight="1" spans="1:3">
      <c r="A17" s="288">
        <v>2010150</v>
      </c>
      <c r="B17" s="290" t="s">
        <v>121</v>
      </c>
      <c r="C17" s="287">
        <v>0</v>
      </c>
    </row>
    <row r="18" s="2" customFormat="1" ht="20.1" customHeight="1" spans="1:3">
      <c r="A18" s="288">
        <v>2010199</v>
      </c>
      <c r="B18" s="290" t="s">
        <v>122</v>
      </c>
      <c r="C18" s="287">
        <v>255.282602178916</v>
      </c>
    </row>
    <row r="19" s="2" customFormat="1" ht="20.1" customHeight="1" spans="1:3">
      <c r="A19" s="288">
        <v>20102</v>
      </c>
      <c r="B19" s="289" t="s">
        <v>123</v>
      </c>
      <c r="C19" s="287">
        <f>SUM(C20:C27)</f>
        <v>301.050399382307</v>
      </c>
    </row>
    <row r="20" s="2" customFormat="1" ht="20.1" customHeight="1" spans="1:3">
      <c r="A20" s="288">
        <v>2010201</v>
      </c>
      <c r="B20" s="290" t="s">
        <v>112</v>
      </c>
      <c r="C20" s="287">
        <v>154.593448331455</v>
      </c>
    </row>
    <row r="21" s="2" customFormat="1" ht="20.1" customHeight="1" spans="1:3">
      <c r="A21" s="288">
        <v>2010202</v>
      </c>
      <c r="B21" s="290" t="s">
        <v>113</v>
      </c>
      <c r="C21" s="287">
        <v>0</v>
      </c>
    </row>
    <row r="22" s="2" customFormat="1" ht="20.1" customHeight="1" spans="1:3">
      <c r="A22" s="288">
        <v>2010203</v>
      </c>
      <c r="B22" s="290" t="s">
        <v>114</v>
      </c>
      <c r="C22" s="287">
        <v>0</v>
      </c>
    </row>
    <row r="23" s="2" customFormat="1" ht="20.1" customHeight="1" spans="1:3">
      <c r="A23" s="288">
        <v>2010204</v>
      </c>
      <c r="B23" s="290" t="s">
        <v>124</v>
      </c>
      <c r="C23" s="287">
        <v>19.8327121214695</v>
      </c>
    </row>
    <row r="24" s="2" customFormat="1" ht="20.1" customHeight="1" spans="1:3">
      <c r="A24" s="288">
        <v>2010205</v>
      </c>
      <c r="B24" s="290" t="s">
        <v>125</v>
      </c>
      <c r="C24" s="287">
        <v>0</v>
      </c>
    </row>
    <row r="25" s="2" customFormat="1" ht="20.1" customHeight="1" spans="1:3">
      <c r="A25" s="288">
        <v>2010206</v>
      </c>
      <c r="B25" s="290" t="s">
        <v>126</v>
      </c>
      <c r="C25" s="287">
        <v>25.426554001884</v>
      </c>
    </row>
    <row r="26" s="2" customFormat="1" ht="20.1" customHeight="1" spans="1:3">
      <c r="A26" s="288">
        <v>2010250</v>
      </c>
      <c r="B26" s="290" t="s">
        <v>121</v>
      </c>
      <c r="C26" s="287">
        <v>0</v>
      </c>
    </row>
    <row r="27" s="2" customFormat="1" ht="20.1" customHeight="1" spans="1:3">
      <c r="A27" s="288">
        <v>2010299</v>
      </c>
      <c r="B27" s="290" t="s">
        <v>127</v>
      </c>
      <c r="C27" s="287">
        <v>101.197684927498</v>
      </c>
    </row>
    <row r="28" s="2" customFormat="1" ht="20.1" customHeight="1" spans="1:3">
      <c r="A28" s="288">
        <v>20103</v>
      </c>
      <c r="B28" s="289" t="s">
        <v>128</v>
      </c>
      <c r="C28" s="287">
        <f>SUM(C29:C37)</f>
        <v>15486.5442775994</v>
      </c>
    </row>
    <row r="29" s="2" customFormat="1" ht="20.1" customHeight="1" spans="1:3">
      <c r="A29" s="288">
        <v>2010301</v>
      </c>
      <c r="B29" s="290" t="s">
        <v>112</v>
      </c>
      <c r="C29" s="287">
        <v>11096.2148408667</v>
      </c>
    </row>
    <row r="30" s="2" customFormat="1" ht="20.1" customHeight="1" spans="1:3">
      <c r="A30" s="288">
        <v>2010302</v>
      </c>
      <c r="B30" s="290" t="s">
        <v>113</v>
      </c>
      <c r="C30" s="287">
        <v>370.719157347469</v>
      </c>
    </row>
    <row r="31" s="2" customFormat="1" ht="20.1" customHeight="1" spans="1:3">
      <c r="A31" s="288">
        <v>2010303</v>
      </c>
      <c r="B31" s="290" t="s">
        <v>114</v>
      </c>
      <c r="C31" s="287">
        <v>42.2080796431275</v>
      </c>
    </row>
    <row r="32" s="2" customFormat="1" ht="20.1" customHeight="1" spans="1:3">
      <c r="A32" s="288">
        <v>2010304</v>
      </c>
      <c r="B32" s="290" t="s">
        <v>129</v>
      </c>
      <c r="C32" s="287">
        <v>624.476166286271</v>
      </c>
    </row>
    <row r="33" s="2" customFormat="1" ht="20.1" customHeight="1" spans="1:3">
      <c r="A33" s="288">
        <v>2010305</v>
      </c>
      <c r="B33" s="290" t="s">
        <v>130</v>
      </c>
      <c r="C33" s="287">
        <v>168.83231857251</v>
      </c>
    </row>
    <row r="34" s="2" customFormat="1" ht="20.1" customHeight="1" spans="1:3">
      <c r="A34" s="288">
        <v>2010306</v>
      </c>
      <c r="B34" s="290" t="s">
        <v>131</v>
      </c>
      <c r="C34" s="287">
        <v>317.323393943512</v>
      </c>
    </row>
    <row r="35" s="2" customFormat="1" ht="20.1" customHeight="1" spans="1:3">
      <c r="A35" s="288">
        <v>2010309</v>
      </c>
      <c r="B35" s="290" t="s">
        <v>132</v>
      </c>
      <c r="C35" s="287">
        <v>0</v>
      </c>
    </row>
    <row r="36" s="2" customFormat="1" ht="20.1" customHeight="1" spans="1:3">
      <c r="A36" s="288">
        <v>2010350</v>
      </c>
      <c r="B36" s="290" t="s">
        <v>121</v>
      </c>
      <c r="C36" s="287">
        <v>0</v>
      </c>
    </row>
    <row r="37" s="2" customFormat="1" ht="20.1" customHeight="1" spans="1:3">
      <c r="A37" s="288">
        <v>2010399</v>
      </c>
      <c r="B37" s="290" t="s">
        <v>133</v>
      </c>
      <c r="C37" s="287">
        <v>2866.77032093982</v>
      </c>
    </row>
    <row r="38" s="2" customFormat="1" ht="20.1" customHeight="1" spans="1:3">
      <c r="A38" s="288">
        <v>20104</v>
      </c>
      <c r="B38" s="289" t="s">
        <v>134</v>
      </c>
      <c r="C38" s="287">
        <f>SUM(C39:C48)</f>
        <v>554.807408321109</v>
      </c>
    </row>
    <row r="39" s="2" customFormat="1" ht="20.1" customHeight="1" spans="1:3">
      <c r="A39" s="288">
        <v>2010401</v>
      </c>
      <c r="B39" s="290" t="s">
        <v>112</v>
      </c>
      <c r="C39" s="287">
        <v>432.251418032028</v>
      </c>
    </row>
    <row r="40" s="2" customFormat="1" ht="20.1" customHeight="1" spans="1:3">
      <c r="A40" s="288">
        <v>2010402</v>
      </c>
      <c r="B40" s="290" t="s">
        <v>113</v>
      </c>
      <c r="C40" s="287">
        <v>0</v>
      </c>
    </row>
    <row r="41" s="2" customFormat="1" ht="20.1" customHeight="1" spans="1:3">
      <c r="A41" s="288">
        <v>2010403</v>
      </c>
      <c r="B41" s="290" t="s">
        <v>114</v>
      </c>
      <c r="C41" s="287">
        <v>0</v>
      </c>
    </row>
    <row r="42" s="2" customFormat="1" ht="20.1" customHeight="1" spans="1:3">
      <c r="A42" s="288">
        <v>2010404</v>
      </c>
      <c r="B42" s="290" t="s">
        <v>135</v>
      </c>
      <c r="C42" s="287">
        <v>0</v>
      </c>
    </row>
    <row r="43" s="2" customFormat="1" ht="20.1" customHeight="1" spans="1:3">
      <c r="A43" s="288">
        <v>2010405</v>
      </c>
      <c r="B43" s="290" t="s">
        <v>136</v>
      </c>
      <c r="C43" s="287">
        <v>0</v>
      </c>
    </row>
    <row r="44" s="2" customFormat="1" ht="20.1" customHeight="1" spans="1:3">
      <c r="A44" s="288">
        <v>2010406</v>
      </c>
      <c r="B44" s="290" t="s">
        <v>137</v>
      </c>
      <c r="C44" s="287">
        <v>0</v>
      </c>
    </row>
    <row r="45" s="2" customFormat="1" ht="20.1" customHeight="1" spans="1:3">
      <c r="A45" s="288">
        <v>2010407</v>
      </c>
      <c r="B45" s="290" t="s">
        <v>138</v>
      </c>
      <c r="C45" s="287">
        <v>0</v>
      </c>
    </row>
    <row r="46" s="2" customFormat="1" ht="20.1" customHeight="1" spans="1:3">
      <c r="A46" s="288">
        <v>2010408</v>
      </c>
      <c r="B46" s="290" t="s">
        <v>139</v>
      </c>
      <c r="C46" s="287">
        <v>0</v>
      </c>
    </row>
    <row r="47" s="2" customFormat="1" ht="20.1" customHeight="1" spans="1:3">
      <c r="A47" s="288">
        <v>2010450</v>
      </c>
      <c r="B47" s="290" t="s">
        <v>121</v>
      </c>
      <c r="C47" s="287">
        <v>0</v>
      </c>
    </row>
    <row r="48" s="2" customFormat="1" ht="20.1" customHeight="1" spans="1:3">
      <c r="A48" s="288">
        <v>2010499</v>
      </c>
      <c r="B48" s="290" t="s">
        <v>140</v>
      </c>
      <c r="C48" s="287">
        <v>122.555990289081</v>
      </c>
    </row>
    <row r="49" s="2" customFormat="1" ht="20.1" customHeight="1" spans="1:3">
      <c r="A49" s="288">
        <v>20105</v>
      </c>
      <c r="B49" s="289" t="s">
        <v>141</v>
      </c>
      <c r="C49" s="287">
        <f>SUM(C50:C59)</f>
        <v>509.548142197757</v>
      </c>
    </row>
    <row r="50" s="2" customFormat="1" ht="20.1" customHeight="1" spans="1:3">
      <c r="A50" s="288">
        <v>2010501</v>
      </c>
      <c r="B50" s="290" t="s">
        <v>112</v>
      </c>
      <c r="C50" s="287">
        <v>124.081583529194</v>
      </c>
    </row>
    <row r="51" s="2" customFormat="1" ht="20.1" customHeight="1" spans="1:3">
      <c r="A51" s="288">
        <v>2010502</v>
      </c>
      <c r="B51" s="290" t="s">
        <v>113</v>
      </c>
      <c r="C51" s="287">
        <v>0</v>
      </c>
    </row>
    <row r="52" s="2" customFormat="1" ht="20.1" customHeight="1" spans="1:3">
      <c r="A52" s="288">
        <v>2010503</v>
      </c>
      <c r="B52" s="290" t="s">
        <v>114</v>
      </c>
      <c r="C52" s="287">
        <v>0</v>
      </c>
    </row>
    <row r="53" s="2" customFormat="1" ht="20.1" customHeight="1" spans="1:3">
      <c r="A53" s="288">
        <v>2010504</v>
      </c>
      <c r="B53" s="290" t="s">
        <v>142</v>
      </c>
      <c r="C53" s="287">
        <v>0</v>
      </c>
    </row>
    <row r="54" s="2" customFormat="1" ht="20.1" customHeight="1" spans="1:3">
      <c r="A54" s="288">
        <v>2010505</v>
      </c>
      <c r="B54" s="290" t="s">
        <v>143</v>
      </c>
      <c r="C54" s="287">
        <v>134.760736209985</v>
      </c>
    </row>
    <row r="55" s="2" customFormat="1" ht="20.1" customHeight="1" spans="1:3">
      <c r="A55" s="288">
        <v>2010506</v>
      </c>
      <c r="B55" s="290" t="s">
        <v>144</v>
      </c>
      <c r="C55" s="287">
        <v>14.2388702410551</v>
      </c>
    </row>
    <row r="56" s="2" customFormat="1" ht="20.1" customHeight="1" spans="1:3">
      <c r="A56" s="288">
        <v>2010507</v>
      </c>
      <c r="B56" s="290" t="s">
        <v>145</v>
      </c>
      <c r="C56" s="287">
        <v>103.231809247649</v>
      </c>
    </row>
    <row r="57" s="2" customFormat="1" ht="20.1" customHeight="1" spans="1:3">
      <c r="A57" s="288">
        <v>2010508</v>
      </c>
      <c r="B57" s="290" t="s">
        <v>146</v>
      </c>
      <c r="C57" s="287">
        <v>0</v>
      </c>
    </row>
    <row r="58" s="2" customFormat="1" ht="20.1" customHeight="1" spans="1:3">
      <c r="A58" s="288">
        <v>2010550</v>
      </c>
      <c r="B58" s="290" t="s">
        <v>121</v>
      </c>
      <c r="C58" s="287">
        <v>0</v>
      </c>
    </row>
    <row r="59" s="2" customFormat="1" ht="20.1" customHeight="1" spans="1:3">
      <c r="A59" s="288">
        <v>2010599</v>
      </c>
      <c r="B59" s="290" t="s">
        <v>147</v>
      </c>
      <c r="C59" s="287">
        <v>133.235142969873</v>
      </c>
    </row>
    <row r="60" s="2" customFormat="1" ht="20.1" customHeight="1" spans="1:3">
      <c r="A60" s="288">
        <v>20106</v>
      </c>
      <c r="B60" s="289" t="s">
        <v>148</v>
      </c>
      <c r="C60" s="287">
        <f>SUM(C61:C70)</f>
        <v>936.714249429407</v>
      </c>
    </row>
    <row r="61" s="2" customFormat="1" ht="20.1" customHeight="1" spans="1:3">
      <c r="A61" s="288">
        <v>2010601</v>
      </c>
      <c r="B61" s="290" t="s">
        <v>112</v>
      </c>
      <c r="C61" s="287">
        <v>731.776224174222</v>
      </c>
    </row>
    <row r="62" s="2" customFormat="1" ht="20.1" customHeight="1" spans="1:3">
      <c r="A62" s="288">
        <v>2010602</v>
      </c>
      <c r="B62" s="290" t="s">
        <v>113</v>
      </c>
      <c r="C62" s="287">
        <v>19.8327121214695</v>
      </c>
    </row>
    <row r="63" s="2" customFormat="1" ht="20.1" customHeight="1" spans="1:3">
      <c r="A63" s="288">
        <v>2010603</v>
      </c>
      <c r="B63" s="290" t="s">
        <v>114</v>
      </c>
      <c r="C63" s="287">
        <v>0</v>
      </c>
    </row>
    <row r="64" s="2" customFormat="1" ht="20.1" customHeight="1" spans="1:3">
      <c r="A64" s="288">
        <v>2010604</v>
      </c>
      <c r="B64" s="290" t="s">
        <v>149</v>
      </c>
      <c r="C64" s="287">
        <v>0</v>
      </c>
    </row>
    <row r="65" s="2" customFormat="1" ht="20.1" customHeight="1" spans="1:3">
      <c r="A65" s="288">
        <v>2010605</v>
      </c>
      <c r="B65" s="290" t="s">
        <v>150</v>
      </c>
      <c r="C65" s="287">
        <v>0</v>
      </c>
    </row>
    <row r="66" s="2" customFormat="1" ht="20.1" customHeight="1" spans="1:3">
      <c r="A66" s="288">
        <v>2010606</v>
      </c>
      <c r="B66" s="290" t="s">
        <v>151</v>
      </c>
      <c r="C66" s="287">
        <v>0</v>
      </c>
    </row>
    <row r="67" s="2" customFormat="1" ht="20.1" customHeight="1" spans="1:3">
      <c r="A67" s="288">
        <v>2010607</v>
      </c>
      <c r="B67" s="290" t="s">
        <v>152</v>
      </c>
      <c r="C67" s="287">
        <v>0</v>
      </c>
    </row>
    <row r="68" s="2" customFormat="1" ht="20.1" customHeight="1" spans="1:3">
      <c r="A68" s="288">
        <v>2010608</v>
      </c>
      <c r="B68" s="290" t="s">
        <v>153</v>
      </c>
      <c r="C68" s="287">
        <v>0</v>
      </c>
    </row>
    <row r="69" s="2" customFormat="1" ht="20.1" customHeight="1" spans="1:3">
      <c r="A69" s="288">
        <v>2010650</v>
      </c>
      <c r="B69" s="290" t="s">
        <v>121</v>
      </c>
      <c r="C69" s="287">
        <v>0</v>
      </c>
    </row>
    <row r="70" s="2" customFormat="1" ht="20.1" customHeight="1" spans="1:3">
      <c r="A70" s="288">
        <v>2010699</v>
      </c>
      <c r="B70" s="290" t="s">
        <v>154</v>
      </c>
      <c r="C70" s="287">
        <v>185.105313133716</v>
      </c>
    </row>
    <row r="71" s="2" customFormat="1" ht="20.1" customHeight="1" spans="1:3">
      <c r="A71" s="288">
        <v>20107</v>
      </c>
      <c r="B71" s="289" t="s">
        <v>155</v>
      </c>
      <c r="C71" s="287">
        <f>SUM(C72:C78)</f>
        <v>1459.48419970814</v>
      </c>
    </row>
    <row r="72" s="2" customFormat="1" ht="20.1" customHeight="1" spans="1:3">
      <c r="A72" s="288">
        <v>2010701</v>
      </c>
      <c r="B72" s="290" t="s">
        <v>112</v>
      </c>
      <c r="C72" s="287">
        <v>0</v>
      </c>
    </row>
    <row r="73" s="2" customFormat="1" ht="20.1" customHeight="1" spans="1:3">
      <c r="A73" s="288">
        <v>2010702</v>
      </c>
      <c r="B73" s="290" t="s">
        <v>113</v>
      </c>
      <c r="C73" s="287">
        <v>0</v>
      </c>
    </row>
    <row r="74" s="2" customFormat="1" ht="20.1" customHeight="1" spans="1:3">
      <c r="A74" s="288">
        <v>2010703</v>
      </c>
      <c r="B74" s="290" t="s">
        <v>114</v>
      </c>
      <c r="C74" s="287">
        <v>0</v>
      </c>
    </row>
    <row r="75" s="2" customFormat="1" ht="20.1" customHeight="1" spans="1:3">
      <c r="A75" s="288">
        <v>2010709</v>
      </c>
      <c r="B75" s="290" t="s">
        <v>152</v>
      </c>
      <c r="C75" s="287">
        <v>0</v>
      </c>
    </row>
    <row r="76" s="2" customFormat="1" ht="20.1" customHeight="1" spans="1:3">
      <c r="A76" s="288">
        <v>2010710</v>
      </c>
      <c r="B76" s="290" t="s">
        <v>156</v>
      </c>
      <c r="C76" s="287">
        <v>1459.48419970814</v>
      </c>
    </row>
    <row r="77" s="2" customFormat="1" ht="20.1" customHeight="1" spans="1:3">
      <c r="A77" s="288">
        <v>2010750</v>
      </c>
      <c r="B77" s="290" t="s">
        <v>121</v>
      </c>
      <c r="C77" s="287">
        <v>0</v>
      </c>
    </row>
    <row r="78" s="2" customFormat="1" ht="20.1" customHeight="1" spans="1:3">
      <c r="A78" s="288">
        <v>2010799</v>
      </c>
      <c r="B78" s="290" t="s">
        <v>157</v>
      </c>
      <c r="C78" s="287">
        <v>0</v>
      </c>
    </row>
    <row r="79" s="2" customFormat="1" ht="20.1" customHeight="1" spans="1:3">
      <c r="A79" s="288">
        <v>20108</v>
      </c>
      <c r="B79" s="289" t="s">
        <v>158</v>
      </c>
      <c r="C79" s="287">
        <f>SUM(C80:C87)</f>
        <v>248.671698138426</v>
      </c>
    </row>
    <row r="80" s="2" customFormat="1" ht="20.1" customHeight="1" spans="1:3">
      <c r="A80" s="288">
        <v>2010801</v>
      </c>
      <c r="B80" s="290" t="s">
        <v>112</v>
      </c>
      <c r="C80" s="287">
        <v>148.999606451041</v>
      </c>
    </row>
    <row r="81" s="2" customFormat="1" ht="20.1" customHeight="1" spans="1:3">
      <c r="A81" s="288">
        <v>2010802</v>
      </c>
      <c r="B81" s="290" t="s">
        <v>113</v>
      </c>
      <c r="C81" s="287">
        <v>0</v>
      </c>
    </row>
    <row r="82" s="2" customFormat="1" ht="20.1" customHeight="1" spans="1:3">
      <c r="A82" s="288">
        <v>2010803</v>
      </c>
      <c r="B82" s="290" t="s">
        <v>114</v>
      </c>
      <c r="C82" s="287">
        <v>0</v>
      </c>
    </row>
    <row r="83" s="2" customFormat="1" ht="20.1" customHeight="1" spans="1:3">
      <c r="A83" s="288">
        <v>2010804</v>
      </c>
      <c r="B83" s="290" t="s">
        <v>159</v>
      </c>
      <c r="C83" s="287">
        <v>99.6720916873853</v>
      </c>
    </row>
    <row r="84" s="2" customFormat="1" ht="20.1" customHeight="1" spans="1:3">
      <c r="A84" s="288">
        <v>2010805</v>
      </c>
      <c r="B84" s="290" t="s">
        <v>160</v>
      </c>
      <c r="C84" s="287">
        <v>0</v>
      </c>
    </row>
    <row r="85" s="2" customFormat="1" ht="20.1" customHeight="1" spans="1:3">
      <c r="A85" s="288">
        <v>2010806</v>
      </c>
      <c r="B85" s="290" t="s">
        <v>152</v>
      </c>
      <c r="C85" s="287">
        <v>0</v>
      </c>
    </row>
    <row r="86" s="2" customFormat="1" ht="20.1" customHeight="1" spans="1:3">
      <c r="A86" s="288">
        <v>2010850</v>
      </c>
      <c r="B86" s="290" t="s">
        <v>121</v>
      </c>
      <c r="C86" s="287">
        <v>0</v>
      </c>
    </row>
    <row r="87" s="2" customFormat="1" ht="20.1" customHeight="1" spans="1:3">
      <c r="A87" s="288">
        <v>2010899</v>
      </c>
      <c r="B87" s="290" t="s">
        <v>161</v>
      </c>
      <c r="C87" s="287">
        <v>0</v>
      </c>
    </row>
    <row r="88" s="2" customFormat="1" ht="20.1" customHeight="1" spans="1:3">
      <c r="A88" s="288">
        <v>20109</v>
      </c>
      <c r="B88" s="289" t="s">
        <v>162</v>
      </c>
      <c r="C88" s="287">
        <f>SUM(C89:C100)</f>
        <v>0</v>
      </c>
    </row>
    <row r="89" s="2" customFormat="1" ht="20.1" customHeight="1" spans="1:3">
      <c r="A89" s="288">
        <v>2010901</v>
      </c>
      <c r="B89" s="290" t="s">
        <v>112</v>
      </c>
      <c r="C89" s="287">
        <v>0</v>
      </c>
    </row>
    <row r="90" s="2" customFormat="1" ht="20.1" customHeight="1" spans="1:3">
      <c r="A90" s="288">
        <v>2010902</v>
      </c>
      <c r="B90" s="290" t="s">
        <v>113</v>
      </c>
      <c r="C90" s="287">
        <v>0</v>
      </c>
    </row>
    <row r="91" s="2" customFormat="1" ht="20.1" customHeight="1" spans="1:3">
      <c r="A91" s="288">
        <v>2010903</v>
      </c>
      <c r="B91" s="290" t="s">
        <v>114</v>
      </c>
      <c r="C91" s="287">
        <v>0</v>
      </c>
    </row>
    <row r="92" s="2" customFormat="1" ht="20.1" customHeight="1" spans="1:3">
      <c r="A92" s="288">
        <v>2010905</v>
      </c>
      <c r="B92" s="290" t="s">
        <v>163</v>
      </c>
      <c r="C92" s="287">
        <v>0</v>
      </c>
    </row>
    <row r="93" s="2" customFormat="1" ht="20.1" customHeight="1" spans="1:3">
      <c r="A93" s="288">
        <v>2010907</v>
      </c>
      <c r="B93" s="290" t="s">
        <v>164</v>
      </c>
      <c r="C93" s="287">
        <v>0</v>
      </c>
    </row>
    <row r="94" s="2" customFormat="1" ht="20.1" customHeight="1" spans="1:3">
      <c r="A94" s="288">
        <v>2010908</v>
      </c>
      <c r="B94" s="290" t="s">
        <v>152</v>
      </c>
      <c r="C94" s="287">
        <v>0</v>
      </c>
    </row>
    <row r="95" s="2" customFormat="1" ht="20.1" customHeight="1" spans="1:3">
      <c r="A95" s="288">
        <v>2010909</v>
      </c>
      <c r="B95" s="290" t="s">
        <v>165</v>
      </c>
      <c r="C95" s="287">
        <v>0</v>
      </c>
    </row>
    <row r="96" s="2" customFormat="1" ht="20.1" customHeight="1" spans="1:3">
      <c r="A96" s="288">
        <v>2010910</v>
      </c>
      <c r="B96" s="290" t="s">
        <v>166</v>
      </c>
      <c r="C96" s="287">
        <v>0</v>
      </c>
    </row>
    <row r="97" s="2" customFormat="1" ht="20.1" customHeight="1" spans="1:3">
      <c r="A97" s="288">
        <v>2010911</v>
      </c>
      <c r="B97" s="290" t="s">
        <v>167</v>
      </c>
      <c r="C97" s="287">
        <v>0</v>
      </c>
    </row>
    <row r="98" s="2" customFormat="1" ht="20.1" customHeight="1" spans="1:3">
      <c r="A98" s="288">
        <v>2010912</v>
      </c>
      <c r="B98" s="290" t="s">
        <v>168</v>
      </c>
      <c r="C98" s="287">
        <v>0</v>
      </c>
    </row>
    <row r="99" s="2" customFormat="1" ht="20.1" customHeight="1" spans="1:3">
      <c r="A99" s="288">
        <v>2010950</v>
      </c>
      <c r="B99" s="290" t="s">
        <v>121</v>
      </c>
      <c r="C99" s="287">
        <v>0</v>
      </c>
    </row>
    <row r="100" s="2" customFormat="1" ht="20.1" customHeight="1" spans="1:3">
      <c r="A100" s="288">
        <v>2010999</v>
      </c>
      <c r="B100" s="290" t="s">
        <v>169</v>
      </c>
      <c r="C100" s="287">
        <v>0</v>
      </c>
    </row>
    <row r="101" s="2" customFormat="1" ht="20.1" customHeight="1" spans="1:3">
      <c r="A101" s="288">
        <v>20111</v>
      </c>
      <c r="B101" s="289" t="s">
        <v>170</v>
      </c>
      <c r="C101" s="287">
        <f>SUM(C102:C109)</f>
        <v>1237.76464881171</v>
      </c>
    </row>
    <row r="102" s="2" customFormat="1" ht="20.1" customHeight="1" spans="1:3">
      <c r="A102" s="288">
        <v>2011101</v>
      </c>
      <c r="B102" s="290" t="s">
        <v>112</v>
      </c>
      <c r="C102" s="287">
        <v>563.960967761787</v>
      </c>
    </row>
    <row r="103" s="2" customFormat="1" ht="20.1" customHeight="1" spans="1:3">
      <c r="A103" s="288">
        <v>2011102</v>
      </c>
      <c r="B103" s="290" t="s">
        <v>113</v>
      </c>
      <c r="C103" s="287">
        <v>0</v>
      </c>
    </row>
    <row r="104" s="2" customFormat="1" ht="20.1" customHeight="1" spans="1:3">
      <c r="A104" s="288">
        <v>2011103</v>
      </c>
      <c r="B104" s="290" t="s">
        <v>114</v>
      </c>
      <c r="C104" s="287">
        <v>0</v>
      </c>
    </row>
    <row r="105" s="2" customFormat="1" ht="20.1" customHeight="1" spans="1:3">
      <c r="A105" s="288">
        <v>2011104</v>
      </c>
      <c r="B105" s="290" t="s">
        <v>171</v>
      </c>
      <c r="C105" s="287">
        <v>147.982544290965</v>
      </c>
    </row>
    <row r="106" s="2" customFormat="1" ht="20.1" customHeight="1" spans="1:3">
      <c r="A106" s="288">
        <v>2011105</v>
      </c>
      <c r="B106" s="290" t="s">
        <v>172</v>
      </c>
      <c r="C106" s="287">
        <v>0</v>
      </c>
    </row>
    <row r="107" s="2" customFormat="1" ht="20.1" customHeight="1" spans="1:3">
      <c r="A107" s="288">
        <v>2011106</v>
      </c>
      <c r="B107" s="290" t="s">
        <v>173</v>
      </c>
      <c r="C107" s="287">
        <v>213.074522535788</v>
      </c>
    </row>
    <row r="108" s="2" customFormat="1" ht="20.1" customHeight="1" spans="1:3">
      <c r="A108" s="288">
        <v>2011150</v>
      </c>
      <c r="B108" s="290" t="s">
        <v>121</v>
      </c>
      <c r="C108" s="287">
        <v>0</v>
      </c>
    </row>
    <row r="109" s="2" customFormat="1" ht="20.1" customHeight="1" spans="1:3">
      <c r="A109" s="288">
        <v>2011199</v>
      </c>
      <c r="B109" s="290" t="s">
        <v>174</v>
      </c>
      <c r="C109" s="287">
        <v>312.746614223174</v>
      </c>
    </row>
    <row r="110" s="2" customFormat="1" ht="20.1" customHeight="1" spans="1:3">
      <c r="A110" s="288">
        <v>20113</v>
      </c>
      <c r="B110" s="289" t="s">
        <v>175</v>
      </c>
      <c r="C110" s="287">
        <f>SUM(C111:C120)</f>
        <v>279.692094020724</v>
      </c>
    </row>
    <row r="111" s="2" customFormat="1" ht="20.1" customHeight="1" spans="1:3">
      <c r="A111" s="288">
        <v>2011301</v>
      </c>
      <c r="B111" s="290" t="s">
        <v>112</v>
      </c>
      <c r="C111" s="287">
        <v>13.7303391610174</v>
      </c>
    </row>
    <row r="112" s="2" customFormat="1" ht="20.1" customHeight="1" spans="1:3">
      <c r="A112" s="288">
        <v>2011302</v>
      </c>
      <c r="B112" s="290" t="s">
        <v>113</v>
      </c>
      <c r="C112" s="287">
        <v>0</v>
      </c>
    </row>
    <row r="113" s="2" customFormat="1" ht="20.1" customHeight="1" spans="1:3">
      <c r="A113" s="288">
        <v>2011303</v>
      </c>
      <c r="B113" s="290" t="s">
        <v>114</v>
      </c>
      <c r="C113" s="287">
        <v>0</v>
      </c>
    </row>
    <row r="114" s="2" customFormat="1" ht="20.1" customHeight="1" spans="1:3">
      <c r="A114" s="288">
        <v>2011304</v>
      </c>
      <c r="B114" s="290" t="s">
        <v>176</v>
      </c>
      <c r="C114" s="287">
        <v>0</v>
      </c>
    </row>
    <row r="115" s="2" customFormat="1" ht="20.1" customHeight="1" spans="1:3">
      <c r="A115" s="288">
        <v>2011305</v>
      </c>
      <c r="B115" s="290" t="s">
        <v>177</v>
      </c>
      <c r="C115" s="287">
        <v>0</v>
      </c>
    </row>
    <row r="116" s="2" customFormat="1" ht="20.1" customHeight="1" spans="1:3">
      <c r="A116" s="288">
        <v>2011306</v>
      </c>
      <c r="B116" s="290" t="s">
        <v>178</v>
      </c>
      <c r="C116" s="287">
        <v>0</v>
      </c>
    </row>
    <row r="117" s="2" customFormat="1" ht="20.1" customHeight="1" spans="1:3">
      <c r="A117" s="288">
        <v>2011307</v>
      </c>
      <c r="B117" s="290" t="s">
        <v>179</v>
      </c>
      <c r="C117" s="287">
        <v>0</v>
      </c>
    </row>
    <row r="118" s="2" customFormat="1" ht="20.1" customHeight="1" spans="1:3">
      <c r="A118" s="288">
        <v>2011308</v>
      </c>
      <c r="B118" s="290" t="s">
        <v>180</v>
      </c>
      <c r="C118" s="287">
        <v>114.419493008478</v>
      </c>
    </row>
    <row r="119" s="2" customFormat="1" ht="20.1" customHeight="1" spans="1:3">
      <c r="A119" s="288">
        <v>2011350</v>
      </c>
      <c r="B119" s="290" t="s">
        <v>121</v>
      </c>
      <c r="C119" s="287">
        <v>0</v>
      </c>
    </row>
    <row r="120" s="2" customFormat="1" ht="20.1" customHeight="1" spans="1:3">
      <c r="A120" s="288">
        <v>2011399</v>
      </c>
      <c r="B120" s="290" t="s">
        <v>181</v>
      </c>
      <c r="C120" s="287">
        <v>151.542261851229</v>
      </c>
    </row>
    <row r="121" s="2" customFormat="1" ht="20.1" customHeight="1" spans="1:3">
      <c r="A121" s="288">
        <v>20114</v>
      </c>
      <c r="B121" s="289" t="s">
        <v>182</v>
      </c>
      <c r="C121" s="287">
        <f>SUM(C122:C132)</f>
        <v>0</v>
      </c>
    </row>
    <row r="122" s="2" customFormat="1" ht="20.1" customHeight="1" spans="1:3">
      <c r="A122" s="288">
        <v>2011401</v>
      </c>
      <c r="B122" s="290" t="s">
        <v>112</v>
      </c>
      <c r="C122" s="287">
        <v>0</v>
      </c>
    </row>
    <row r="123" s="2" customFormat="1" ht="20.1" customHeight="1" spans="1:3">
      <c r="A123" s="288">
        <v>2011402</v>
      </c>
      <c r="B123" s="290" t="s">
        <v>113</v>
      </c>
      <c r="C123" s="287">
        <v>0</v>
      </c>
    </row>
    <row r="124" s="2" customFormat="1" ht="20.1" customHeight="1" spans="1:3">
      <c r="A124" s="288">
        <v>2011403</v>
      </c>
      <c r="B124" s="290" t="s">
        <v>114</v>
      </c>
      <c r="C124" s="287">
        <v>0</v>
      </c>
    </row>
    <row r="125" s="2" customFormat="1" ht="20.1" customHeight="1" spans="1:3">
      <c r="A125" s="288">
        <v>2011404</v>
      </c>
      <c r="B125" s="290" t="s">
        <v>183</v>
      </c>
      <c r="C125" s="287">
        <v>0</v>
      </c>
    </row>
    <row r="126" s="2" customFormat="1" ht="20.1" customHeight="1" spans="1:3">
      <c r="A126" s="288">
        <v>2011405</v>
      </c>
      <c r="B126" s="290" t="s">
        <v>184</v>
      </c>
      <c r="C126" s="287">
        <v>0</v>
      </c>
    </row>
    <row r="127" s="2" customFormat="1" ht="20.1" customHeight="1" spans="1:3">
      <c r="A127" s="288">
        <v>2011408</v>
      </c>
      <c r="B127" s="290" t="s">
        <v>185</v>
      </c>
      <c r="C127" s="287">
        <v>0</v>
      </c>
    </row>
    <row r="128" s="2" customFormat="1" ht="20.1" customHeight="1" spans="1:3">
      <c r="A128" s="288">
        <v>2011409</v>
      </c>
      <c r="B128" s="290" t="s">
        <v>186</v>
      </c>
      <c r="C128" s="287">
        <v>0</v>
      </c>
    </row>
    <row r="129" s="2" customFormat="1" ht="20.1" customHeight="1" spans="1:3">
      <c r="A129" s="288">
        <v>2011410</v>
      </c>
      <c r="B129" s="290" t="s">
        <v>187</v>
      </c>
      <c r="C129" s="287">
        <v>0</v>
      </c>
    </row>
    <row r="130" s="2" customFormat="1" ht="20.1" customHeight="1" spans="1:3">
      <c r="A130" s="288">
        <v>2011411</v>
      </c>
      <c r="B130" s="290" t="s">
        <v>188</v>
      </c>
      <c r="C130" s="287">
        <v>0</v>
      </c>
    </row>
    <row r="131" s="2" customFormat="1" ht="20.1" customHeight="1" spans="1:3">
      <c r="A131" s="288">
        <v>2011450</v>
      </c>
      <c r="B131" s="290" t="s">
        <v>121</v>
      </c>
      <c r="C131" s="287">
        <v>0</v>
      </c>
    </row>
    <row r="132" s="2" customFormat="1" ht="20.1" customHeight="1" spans="1:3">
      <c r="A132" s="288">
        <v>2011499</v>
      </c>
      <c r="B132" s="290" t="s">
        <v>189</v>
      </c>
      <c r="C132" s="287">
        <v>0</v>
      </c>
    </row>
    <row r="133" s="2" customFormat="1" ht="20.1" customHeight="1" spans="1:3">
      <c r="A133" s="288">
        <v>20123</v>
      </c>
      <c r="B133" s="289" t="s">
        <v>190</v>
      </c>
      <c r="C133" s="287">
        <f>SUM(C134:C139)</f>
        <v>0</v>
      </c>
    </row>
    <row r="134" s="2" customFormat="1" ht="20.1" customHeight="1" spans="1:3">
      <c r="A134" s="288">
        <v>2012301</v>
      </c>
      <c r="B134" s="290" t="s">
        <v>112</v>
      </c>
      <c r="C134" s="287">
        <v>0</v>
      </c>
    </row>
    <row r="135" s="2" customFormat="1" ht="20.1" customHeight="1" spans="1:3">
      <c r="A135" s="288">
        <v>2012302</v>
      </c>
      <c r="B135" s="290" t="s">
        <v>113</v>
      </c>
      <c r="C135" s="287">
        <v>0</v>
      </c>
    </row>
    <row r="136" s="2" customFormat="1" ht="20.1" customHeight="1" spans="1:3">
      <c r="A136" s="288">
        <v>2012303</v>
      </c>
      <c r="B136" s="290" t="s">
        <v>114</v>
      </c>
      <c r="C136" s="287">
        <v>0</v>
      </c>
    </row>
    <row r="137" s="2" customFormat="1" ht="20.1" customHeight="1" spans="1:3">
      <c r="A137" s="288">
        <v>2012304</v>
      </c>
      <c r="B137" s="290" t="s">
        <v>191</v>
      </c>
      <c r="C137" s="287">
        <v>0</v>
      </c>
    </row>
    <row r="138" s="2" customFormat="1" ht="20.1" customHeight="1" spans="1:3">
      <c r="A138" s="288">
        <v>2012350</v>
      </c>
      <c r="B138" s="290" t="s">
        <v>121</v>
      </c>
      <c r="C138" s="287">
        <v>0</v>
      </c>
    </row>
    <row r="139" s="2" customFormat="1" ht="20.1" customHeight="1" spans="1:3">
      <c r="A139" s="288">
        <v>2012399</v>
      </c>
      <c r="B139" s="290" t="s">
        <v>192</v>
      </c>
      <c r="C139" s="287">
        <v>0</v>
      </c>
    </row>
    <row r="140" s="2" customFormat="1" ht="20.1" customHeight="1" spans="1:3">
      <c r="A140" s="288">
        <v>20125</v>
      </c>
      <c r="B140" s="289" t="s">
        <v>193</v>
      </c>
      <c r="C140" s="287">
        <f>SUM(C141:C147)</f>
        <v>0</v>
      </c>
    </row>
    <row r="141" s="2" customFormat="1" ht="20.1" customHeight="1" spans="1:3">
      <c r="A141" s="288">
        <v>2012501</v>
      </c>
      <c r="B141" s="290" t="s">
        <v>112</v>
      </c>
      <c r="C141" s="287">
        <v>0</v>
      </c>
    </row>
    <row r="142" s="2" customFormat="1" ht="20.1" customHeight="1" spans="1:3">
      <c r="A142" s="288">
        <v>2012502</v>
      </c>
      <c r="B142" s="290" t="s">
        <v>113</v>
      </c>
      <c r="C142" s="287">
        <v>0</v>
      </c>
    </row>
    <row r="143" s="2" customFormat="1" ht="20.1" customHeight="1" spans="1:3">
      <c r="A143" s="288">
        <v>2012503</v>
      </c>
      <c r="B143" s="290" t="s">
        <v>114</v>
      </c>
      <c r="C143" s="287">
        <v>0</v>
      </c>
    </row>
    <row r="144" s="2" customFormat="1" ht="20.1" customHeight="1" spans="1:3">
      <c r="A144" s="288">
        <v>2012504</v>
      </c>
      <c r="B144" s="290" t="s">
        <v>194</v>
      </c>
      <c r="C144" s="287">
        <v>0</v>
      </c>
    </row>
    <row r="145" s="2" customFormat="1" ht="20.1" customHeight="1" spans="1:3">
      <c r="A145" s="288">
        <v>2012505</v>
      </c>
      <c r="B145" s="290" t="s">
        <v>195</v>
      </c>
      <c r="C145" s="287">
        <v>0</v>
      </c>
    </row>
    <row r="146" s="2" customFormat="1" ht="20.1" customHeight="1" spans="1:3">
      <c r="A146" s="288">
        <v>2012550</v>
      </c>
      <c r="B146" s="290" t="s">
        <v>121</v>
      </c>
      <c r="C146" s="287">
        <v>0</v>
      </c>
    </row>
    <row r="147" s="2" customFormat="1" ht="20.1" customHeight="1" spans="1:3">
      <c r="A147" s="288">
        <v>2012599</v>
      </c>
      <c r="B147" s="290" t="s">
        <v>196</v>
      </c>
      <c r="C147" s="287">
        <v>0</v>
      </c>
    </row>
    <row r="148" s="2" customFormat="1" ht="20.1" customHeight="1" spans="1:3">
      <c r="A148" s="288">
        <v>20126</v>
      </c>
      <c r="B148" s="289" t="s">
        <v>197</v>
      </c>
      <c r="C148" s="287">
        <f>SUM(C149:C153)</f>
        <v>0</v>
      </c>
    </row>
    <row r="149" s="2" customFormat="1" ht="20.1" customHeight="1" spans="1:3">
      <c r="A149" s="288">
        <v>2012601</v>
      </c>
      <c r="B149" s="290" t="s">
        <v>112</v>
      </c>
      <c r="C149" s="287">
        <v>0</v>
      </c>
    </row>
    <row r="150" s="2" customFormat="1" ht="20.1" customHeight="1" spans="1:3">
      <c r="A150" s="288">
        <v>2012602</v>
      </c>
      <c r="B150" s="290" t="s">
        <v>113</v>
      </c>
      <c r="C150" s="287">
        <v>0</v>
      </c>
    </row>
    <row r="151" s="2" customFormat="1" ht="20.1" customHeight="1" spans="1:3">
      <c r="A151" s="288">
        <v>2012603</v>
      </c>
      <c r="B151" s="290" t="s">
        <v>114</v>
      </c>
      <c r="C151" s="287">
        <v>0</v>
      </c>
    </row>
    <row r="152" s="2" customFormat="1" ht="20.1" customHeight="1" spans="1:3">
      <c r="A152" s="288">
        <v>2012604</v>
      </c>
      <c r="B152" s="290" t="s">
        <v>198</v>
      </c>
      <c r="C152" s="287">
        <v>0</v>
      </c>
    </row>
    <row r="153" s="2" customFormat="1" ht="20.1" customHeight="1" spans="1:3">
      <c r="A153" s="288">
        <v>2012699</v>
      </c>
      <c r="B153" s="290" t="s">
        <v>199</v>
      </c>
      <c r="C153" s="287">
        <v>0</v>
      </c>
    </row>
    <row r="154" s="2" customFormat="1" ht="20.1" customHeight="1" spans="1:3">
      <c r="A154" s="288">
        <v>20128</v>
      </c>
      <c r="B154" s="289" t="s">
        <v>200</v>
      </c>
      <c r="C154" s="287">
        <f>SUM(C155:C160)</f>
        <v>63.5663850047101</v>
      </c>
    </row>
    <row r="155" s="2" customFormat="1" ht="20.1" customHeight="1" spans="1:3">
      <c r="A155" s="288">
        <v>2012801</v>
      </c>
      <c r="B155" s="290" t="s">
        <v>112</v>
      </c>
      <c r="C155" s="287">
        <v>44.2422039632782</v>
      </c>
    </row>
    <row r="156" s="2" customFormat="1" ht="20.1" customHeight="1" spans="1:3">
      <c r="A156" s="288">
        <v>2012802</v>
      </c>
      <c r="B156" s="290" t="s">
        <v>113</v>
      </c>
      <c r="C156" s="287">
        <v>0</v>
      </c>
    </row>
    <row r="157" s="2" customFormat="1" ht="20.1" customHeight="1" spans="1:3">
      <c r="A157" s="288">
        <v>2012803</v>
      </c>
      <c r="B157" s="290" t="s">
        <v>114</v>
      </c>
      <c r="C157" s="287">
        <v>0</v>
      </c>
    </row>
    <row r="158" s="2" customFormat="1" ht="20.1" customHeight="1" spans="1:3">
      <c r="A158" s="288">
        <v>2012804</v>
      </c>
      <c r="B158" s="290" t="s">
        <v>126</v>
      </c>
      <c r="C158" s="287">
        <v>0</v>
      </c>
    </row>
    <row r="159" s="2" customFormat="1" ht="20.1" customHeight="1" spans="1:3">
      <c r="A159" s="288">
        <v>2012850</v>
      </c>
      <c r="B159" s="290" t="s">
        <v>121</v>
      </c>
      <c r="C159" s="287">
        <v>0</v>
      </c>
    </row>
    <row r="160" s="2" customFormat="1" ht="20.1" customHeight="1" spans="1:3">
      <c r="A160" s="288">
        <v>2012899</v>
      </c>
      <c r="B160" s="290" t="s">
        <v>201</v>
      </c>
      <c r="C160" s="287">
        <v>19.3241810414319</v>
      </c>
    </row>
    <row r="161" s="2" customFormat="1" ht="20.1" customHeight="1" spans="1:3">
      <c r="A161" s="288">
        <v>20129</v>
      </c>
      <c r="B161" s="289" t="s">
        <v>202</v>
      </c>
      <c r="C161" s="287">
        <f>SUM(C162:C167)</f>
        <v>305.627179102646</v>
      </c>
    </row>
    <row r="162" s="2" customFormat="1" ht="20.1" customHeight="1" spans="1:3">
      <c r="A162" s="288">
        <v>2012901</v>
      </c>
      <c r="B162" s="290" t="s">
        <v>112</v>
      </c>
      <c r="C162" s="287">
        <v>164.25553885217</v>
      </c>
    </row>
    <row r="163" s="2" customFormat="1" ht="20.1" customHeight="1" spans="1:3">
      <c r="A163" s="288">
        <v>2012902</v>
      </c>
      <c r="B163" s="290" t="s">
        <v>113</v>
      </c>
      <c r="C163" s="287">
        <v>5.59384188041449</v>
      </c>
    </row>
    <row r="164" s="2" customFormat="1" ht="20.1" customHeight="1" spans="1:3">
      <c r="A164" s="288">
        <v>2012903</v>
      </c>
      <c r="B164" s="290" t="s">
        <v>114</v>
      </c>
      <c r="C164" s="287">
        <v>0</v>
      </c>
    </row>
    <row r="165" s="2" customFormat="1" ht="20.1" customHeight="1" spans="1:3">
      <c r="A165" s="288">
        <v>2012906</v>
      </c>
      <c r="B165" s="290" t="s">
        <v>203</v>
      </c>
      <c r="C165" s="287">
        <v>87.467345766481</v>
      </c>
    </row>
    <row r="166" s="2" customFormat="1" ht="20.1" customHeight="1" spans="1:3">
      <c r="A166" s="288">
        <v>2012950</v>
      </c>
      <c r="B166" s="290" t="s">
        <v>121</v>
      </c>
      <c r="C166" s="287">
        <v>0</v>
      </c>
    </row>
    <row r="167" s="2" customFormat="1" ht="20.1" customHeight="1" spans="1:3">
      <c r="A167" s="288">
        <v>2012999</v>
      </c>
      <c r="B167" s="290" t="s">
        <v>204</v>
      </c>
      <c r="C167" s="287">
        <v>48.3104526035797</v>
      </c>
    </row>
    <row r="168" s="2" customFormat="1" ht="20.1" customHeight="1" spans="1:3">
      <c r="A168" s="288">
        <v>20131</v>
      </c>
      <c r="B168" s="289" t="s">
        <v>205</v>
      </c>
      <c r="C168" s="287">
        <f>SUM(C169:C174)</f>
        <v>987.058826353137</v>
      </c>
    </row>
    <row r="169" s="2" customFormat="1" ht="20.1" customHeight="1" spans="1:3">
      <c r="A169" s="288">
        <v>2013101</v>
      </c>
      <c r="B169" s="290" t="s">
        <v>112</v>
      </c>
      <c r="C169" s="287">
        <v>442.930570712819</v>
      </c>
    </row>
    <row r="170" s="2" customFormat="1" ht="20.1" customHeight="1" spans="1:3">
      <c r="A170" s="288">
        <v>2013102</v>
      </c>
      <c r="B170" s="290" t="s">
        <v>113</v>
      </c>
      <c r="C170" s="287">
        <v>0</v>
      </c>
    </row>
    <row r="171" s="2" customFormat="1" ht="20.1" customHeight="1" spans="1:3">
      <c r="A171" s="288">
        <v>2013103</v>
      </c>
      <c r="B171" s="290" t="s">
        <v>114</v>
      </c>
      <c r="C171" s="287">
        <v>0</v>
      </c>
    </row>
    <row r="172" s="2" customFormat="1" ht="20.1" customHeight="1" spans="1:3">
      <c r="A172" s="288">
        <v>2013105</v>
      </c>
      <c r="B172" s="290" t="s">
        <v>206</v>
      </c>
      <c r="C172" s="287">
        <v>0</v>
      </c>
    </row>
    <row r="173" s="2" customFormat="1" ht="20.1" customHeight="1" spans="1:3">
      <c r="A173" s="288">
        <v>2013150</v>
      </c>
      <c r="B173" s="290" t="s">
        <v>121</v>
      </c>
      <c r="C173" s="287">
        <v>0</v>
      </c>
    </row>
    <row r="174" s="2" customFormat="1" ht="20.1" customHeight="1" spans="1:3">
      <c r="A174" s="288">
        <v>2013199</v>
      </c>
      <c r="B174" s="290" t="s">
        <v>207</v>
      </c>
      <c r="C174" s="287">
        <v>544.128255640318</v>
      </c>
    </row>
    <row r="175" s="2" customFormat="1" ht="20.1" customHeight="1" spans="1:3">
      <c r="A175" s="288">
        <v>20132</v>
      </c>
      <c r="B175" s="289" t="s">
        <v>208</v>
      </c>
      <c r="C175" s="287">
        <f>SUM(C176:C181)</f>
        <v>336.647574984945</v>
      </c>
    </row>
    <row r="176" s="2" customFormat="1" ht="20.1" customHeight="1" spans="1:3">
      <c r="A176" s="288">
        <v>2013201</v>
      </c>
      <c r="B176" s="290" t="s">
        <v>112</v>
      </c>
      <c r="C176" s="287">
        <v>234.941358977409</v>
      </c>
    </row>
    <row r="177" s="2" customFormat="1" ht="20.1" customHeight="1" spans="1:3">
      <c r="A177" s="288">
        <v>2013202</v>
      </c>
      <c r="B177" s="290" t="s">
        <v>113</v>
      </c>
      <c r="C177" s="287">
        <v>0</v>
      </c>
    </row>
    <row r="178" s="2" customFormat="1" ht="20.1" customHeight="1" spans="1:3">
      <c r="A178" s="288">
        <v>2013203</v>
      </c>
      <c r="B178" s="290" t="s">
        <v>114</v>
      </c>
      <c r="C178" s="287">
        <v>0</v>
      </c>
    </row>
    <row r="179" s="2" customFormat="1" ht="20.1" customHeight="1" spans="1:3">
      <c r="A179" s="288">
        <v>2013204</v>
      </c>
      <c r="B179" s="290" t="s">
        <v>209</v>
      </c>
      <c r="C179" s="287">
        <v>0</v>
      </c>
    </row>
    <row r="180" s="2" customFormat="1" ht="20.1" customHeight="1" spans="1:3">
      <c r="A180" s="288">
        <v>2013250</v>
      </c>
      <c r="B180" s="290" t="s">
        <v>121</v>
      </c>
      <c r="C180" s="287">
        <v>0</v>
      </c>
    </row>
    <row r="181" s="2" customFormat="1" ht="20.1" customHeight="1" spans="1:3">
      <c r="A181" s="288">
        <v>2013299</v>
      </c>
      <c r="B181" s="290" t="s">
        <v>210</v>
      </c>
      <c r="C181" s="287">
        <v>101.706216007536</v>
      </c>
    </row>
    <row r="182" s="2" customFormat="1" ht="20.1" customHeight="1" spans="1:3">
      <c r="A182" s="288">
        <v>20133</v>
      </c>
      <c r="B182" s="289" t="s">
        <v>211</v>
      </c>
      <c r="C182" s="287">
        <f>SUM(C183:C188)</f>
        <v>261.893506219406</v>
      </c>
    </row>
    <row r="183" s="2" customFormat="1" ht="20.1" customHeight="1" spans="1:3">
      <c r="A183" s="288">
        <v>2013301</v>
      </c>
      <c r="B183" s="290" t="s">
        <v>112</v>
      </c>
      <c r="C183" s="287">
        <v>160.18729021187</v>
      </c>
    </row>
    <row r="184" s="2" customFormat="1" ht="20.1" customHeight="1" spans="1:3">
      <c r="A184" s="288">
        <v>2013302</v>
      </c>
      <c r="B184" s="290" t="s">
        <v>113</v>
      </c>
      <c r="C184" s="287">
        <v>0</v>
      </c>
    </row>
    <row r="185" s="2" customFormat="1" ht="20.1" customHeight="1" spans="1:3">
      <c r="A185" s="288">
        <v>2013303</v>
      </c>
      <c r="B185" s="290" t="s">
        <v>114</v>
      </c>
      <c r="C185" s="287">
        <v>0</v>
      </c>
    </row>
    <row r="186" s="2" customFormat="1" ht="20.1" customHeight="1" spans="1:3">
      <c r="A186" s="288">
        <v>2013304</v>
      </c>
      <c r="B186" s="290" t="s">
        <v>212</v>
      </c>
      <c r="C186" s="287">
        <v>0</v>
      </c>
    </row>
    <row r="187" s="2" customFormat="1" ht="20.1" customHeight="1" spans="1:3">
      <c r="A187" s="288">
        <v>2013350</v>
      </c>
      <c r="B187" s="290" t="s">
        <v>121</v>
      </c>
      <c r="C187" s="287">
        <v>0</v>
      </c>
    </row>
    <row r="188" s="2" customFormat="1" ht="20.1" customHeight="1" spans="1:3">
      <c r="A188" s="288">
        <v>2013399</v>
      </c>
      <c r="B188" s="290" t="s">
        <v>213</v>
      </c>
      <c r="C188" s="287">
        <v>101.706216007536</v>
      </c>
    </row>
    <row r="189" s="2" customFormat="1" ht="20.1" customHeight="1" spans="1:3">
      <c r="A189" s="288">
        <v>20134</v>
      </c>
      <c r="B189" s="289" t="s">
        <v>214</v>
      </c>
      <c r="C189" s="287">
        <f>SUM(C190:C196)</f>
        <v>125.607176769307</v>
      </c>
    </row>
    <row r="190" s="2" customFormat="1" ht="20.1" customHeight="1" spans="1:3">
      <c r="A190" s="288">
        <v>2013401</v>
      </c>
      <c r="B190" s="290" t="s">
        <v>112</v>
      </c>
      <c r="C190" s="287">
        <v>58.4810742043333</v>
      </c>
    </row>
    <row r="191" s="2" customFormat="1" ht="20.1" customHeight="1" spans="1:3">
      <c r="A191" s="288">
        <v>2013402</v>
      </c>
      <c r="B191" s="290" t="s">
        <v>113</v>
      </c>
      <c r="C191" s="287">
        <v>0</v>
      </c>
    </row>
    <row r="192" s="2" customFormat="1" ht="20.1" customHeight="1" spans="1:3">
      <c r="A192" s="288">
        <v>2013403</v>
      </c>
      <c r="B192" s="290" t="s">
        <v>114</v>
      </c>
      <c r="C192" s="287">
        <v>0</v>
      </c>
    </row>
    <row r="193" s="2" customFormat="1" ht="20.1" customHeight="1" spans="1:3">
      <c r="A193" s="288">
        <v>2013404</v>
      </c>
      <c r="B193" s="290" t="s">
        <v>215</v>
      </c>
      <c r="C193" s="287">
        <v>0</v>
      </c>
    </row>
    <row r="194" s="2" customFormat="1" ht="20.1" customHeight="1" spans="1:3">
      <c r="A194" s="288">
        <v>2013405</v>
      </c>
      <c r="B194" s="290" t="s">
        <v>216</v>
      </c>
      <c r="C194" s="287">
        <v>0</v>
      </c>
    </row>
    <row r="195" s="2" customFormat="1" ht="20.1" customHeight="1" spans="1:3">
      <c r="A195" s="288">
        <v>2013450</v>
      </c>
      <c r="B195" s="290" t="s">
        <v>121</v>
      </c>
      <c r="C195" s="287">
        <v>0</v>
      </c>
    </row>
    <row r="196" s="2" customFormat="1" ht="20.1" customHeight="1" spans="1:3">
      <c r="A196" s="288">
        <v>2013499</v>
      </c>
      <c r="B196" s="290" t="s">
        <v>217</v>
      </c>
      <c r="C196" s="287">
        <v>67.1261025649738</v>
      </c>
    </row>
    <row r="197" s="2" customFormat="1" ht="20.1" customHeight="1" spans="1:3">
      <c r="A197" s="288">
        <v>20135</v>
      </c>
      <c r="B197" s="289" t="s">
        <v>218</v>
      </c>
      <c r="C197" s="287">
        <f>SUM(C198:C202)</f>
        <v>0</v>
      </c>
    </row>
    <row r="198" s="2" customFormat="1" ht="20.1" customHeight="1" spans="1:3">
      <c r="A198" s="288">
        <v>2013501</v>
      </c>
      <c r="B198" s="290" t="s">
        <v>112</v>
      </c>
      <c r="C198" s="287">
        <v>0</v>
      </c>
    </row>
    <row r="199" s="2" customFormat="1" ht="20.1" customHeight="1" spans="1:3">
      <c r="A199" s="288">
        <v>2013502</v>
      </c>
      <c r="B199" s="290" t="s">
        <v>113</v>
      </c>
      <c r="C199" s="287">
        <v>0</v>
      </c>
    </row>
    <row r="200" s="2" customFormat="1" ht="20.1" customHeight="1" spans="1:3">
      <c r="A200" s="288">
        <v>2013503</v>
      </c>
      <c r="B200" s="290" t="s">
        <v>114</v>
      </c>
      <c r="C200" s="287">
        <v>0</v>
      </c>
    </row>
    <row r="201" s="2" customFormat="1" ht="20.1" customHeight="1" spans="1:3">
      <c r="A201" s="288">
        <v>2013550</v>
      </c>
      <c r="B201" s="290" t="s">
        <v>121</v>
      </c>
      <c r="C201" s="287">
        <v>0</v>
      </c>
    </row>
    <row r="202" s="2" customFormat="1" ht="20.1" customHeight="1" spans="1:3">
      <c r="A202" s="288">
        <v>2013599</v>
      </c>
      <c r="B202" s="290" t="s">
        <v>219</v>
      </c>
      <c r="C202" s="287">
        <v>0</v>
      </c>
    </row>
    <row r="203" s="2" customFormat="1" ht="20.1" customHeight="1" spans="1:3">
      <c r="A203" s="288">
        <v>20136</v>
      </c>
      <c r="B203" s="289" t="s">
        <v>220</v>
      </c>
      <c r="C203" s="287">
        <f>SUM(C204:C208)</f>
        <v>100.180622767423</v>
      </c>
    </row>
    <row r="204" s="2" customFormat="1" ht="20.1" customHeight="1" spans="1:3">
      <c r="A204" s="288">
        <v>2013601</v>
      </c>
      <c r="B204" s="290" t="s">
        <v>112</v>
      </c>
      <c r="C204" s="287">
        <v>100.180622767423</v>
      </c>
    </row>
    <row r="205" s="2" customFormat="1" ht="20.1" customHeight="1" spans="1:3">
      <c r="A205" s="288">
        <v>2013602</v>
      </c>
      <c r="B205" s="290" t="s">
        <v>113</v>
      </c>
      <c r="C205" s="287">
        <v>0</v>
      </c>
    </row>
    <row r="206" s="2" customFormat="1" ht="20.1" customHeight="1" spans="1:3">
      <c r="A206" s="288">
        <v>2013603</v>
      </c>
      <c r="B206" s="290" t="s">
        <v>114</v>
      </c>
      <c r="C206" s="287">
        <v>0</v>
      </c>
    </row>
    <row r="207" s="2" customFormat="1" ht="20.1" customHeight="1" spans="1:3">
      <c r="A207" s="288">
        <v>2013650</v>
      </c>
      <c r="B207" s="290" t="s">
        <v>121</v>
      </c>
      <c r="C207" s="287">
        <v>0</v>
      </c>
    </row>
    <row r="208" s="2" customFormat="1" ht="20.1" customHeight="1" spans="1:3">
      <c r="A208" s="288">
        <v>2013699</v>
      </c>
      <c r="B208" s="290" t="s">
        <v>221</v>
      </c>
      <c r="C208" s="287">
        <v>0</v>
      </c>
    </row>
    <row r="209" s="2" customFormat="1" ht="20.1" customHeight="1" spans="1:3">
      <c r="A209" s="288">
        <v>20137</v>
      </c>
      <c r="B209" s="289" t="s">
        <v>222</v>
      </c>
      <c r="C209" s="287">
        <f>SUM(C210:C215)</f>
        <v>0</v>
      </c>
    </row>
    <row r="210" s="2" customFormat="1" ht="20.1" customHeight="1" spans="1:3">
      <c r="A210" s="288">
        <v>2013701</v>
      </c>
      <c r="B210" s="290" t="s">
        <v>112</v>
      </c>
      <c r="C210" s="287">
        <v>0</v>
      </c>
    </row>
    <row r="211" s="2" customFormat="1" ht="20.1" customHeight="1" spans="1:3">
      <c r="A211" s="288">
        <v>2013702</v>
      </c>
      <c r="B211" s="290" t="s">
        <v>113</v>
      </c>
      <c r="C211" s="287">
        <v>0</v>
      </c>
    </row>
    <row r="212" s="2" customFormat="1" ht="20.1" customHeight="1" spans="1:3">
      <c r="A212" s="288">
        <v>2013703</v>
      </c>
      <c r="B212" s="290" t="s">
        <v>114</v>
      </c>
      <c r="C212" s="287">
        <v>0</v>
      </c>
    </row>
    <row r="213" s="2" customFormat="1" ht="20.1" customHeight="1" spans="1:3">
      <c r="A213" s="288">
        <v>2013704</v>
      </c>
      <c r="B213" s="290" t="s">
        <v>223</v>
      </c>
      <c r="C213" s="287">
        <v>0</v>
      </c>
    </row>
    <row r="214" s="2" customFormat="1" ht="20.1" customHeight="1" spans="1:3">
      <c r="A214" s="288">
        <v>2013750</v>
      </c>
      <c r="B214" s="290" t="s">
        <v>121</v>
      </c>
      <c r="C214" s="287">
        <v>0</v>
      </c>
    </row>
    <row r="215" s="2" customFormat="1" ht="20.1" customHeight="1" spans="1:3">
      <c r="A215" s="288">
        <v>2013799</v>
      </c>
      <c r="B215" s="290" t="s">
        <v>224</v>
      </c>
      <c r="C215" s="287">
        <v>0</v>
      </c>
    </row>
    <row r="216" s="2" customFormat="1" ht="20.1" customHeight="1" spans="1:3">
      <c r="A216" s="288">
        <v>20138</v>
      </c>
      <c r="B216" s="289" t="s">
        <v>225</v>
      </c>
      <c r="C216" s="287">
        <f>SUM(C217:C230)</f>
        <v>2098.19923623547</v>
      </c>
    </row>
    <row r="217" s="2" customFormat="1" ht="20.1" customHeight="1" spans="1:3">
      <c r="A217" s="288">
        <v>2013801</v>
      </c>
      <c r="B217" s="290" t="s">
        <v>112</v>
      </c>
      <c r="C217" s="287">
        <v>1498.64109287105</v>
      </c>
    </row>
    <row r="218" s="2" customFormat="1" ht="20.1" customHeight="1" spans="1:3">
      <c r="A218" s="288">
        <v>2013802</v>
      </c>
      <c r="B218" s="290" t="s">
        <v>113</v>
      </c>
      <c r="C218" s="287">
        <v>0</v>
      </c>
    </row>
    <row r="219" s="2" customFormat="1" ht="20.1" customHeight="1" spans="1:3">
      <c r="A219" s="288">
        <v>2013803</v>
      </c>
      <c r="B219" s="290" t="s">
        <v>114</v>
      </c>
      <c r="C219" s="287">
        <v>0</v>
      </c>
    </row>
    <row r="220" s="2" customFormat="1" ht="20.1" customHeight="1" spans="1:3">
      <c r="A220" s="288">
        <v>2013804</v>
      </c>
      <c r="B220" s="290" t="s">
        <v>226</v>
      </c>
      <c r="C220" s="287">
        <v>76.7881930856897</v>
      </c>
    </row>
    <row r="221" s="2" customFormat="1" ht="20.1" customHeight="1" spans="1:3">
      <c r="A221" s="288">
        <v>2013805</v>
      </c>
      <c r="B221" s="290" t="s">
        <v>227</v>
      </c>
      <c r="C221" s="287">
        <v>72.7199444453884</v>
      </c>
    </row>
    <row r="222" s="2" customFormat="1" ht="20.1" customHeight="1" spans="1:3">
      <c r="A222" s="288">
        <v>2013808</v>
      </c>
      <c r="B222" s="290" t="s">
        <v>152</v>
      </c>
      <c r="C222" s="287">
        <v>0</v>
      </c>
    </row>
    <row r="223" s="2" customFormat="1" ht="20.1" customHeight="1" spans="1:3">
      <c r="A223" s="288">
        <v>2013810</v>
      </c>
      <c r="B223" s="290" t="s">
        <v>228</v>
      </c>
      <c r="C223" s="287">
        <v>7.11943512052753</v>
      </c>
    </row>
    <row r="224" s="2" customFormat="1" ht="20.1" customHeight="1" spans="1:3">
      <c r="A224" s="288">
        <v>2013812</v>
      </c>
      <c r="B224" s="290" t="s">
        <v>229</v>
      </c>
      <c r="C224" s="287">
        <v>5.08531080037681</v>
      </c>
    </row>
    <row r="225" s="2" customFormat="1" ht="20.1" customHeight="1" spans="1:3">
      <c r="A225" s="288">
        <v>2013813</v>
      </c>
      <c r="B225" s="290" t="s">
        <v>230</v>
      </c>
      <c r="C225" s="287">
        <v>0</v>
      </c>
    </row>
    <row r="226" s="2" customFormat="1" ht="20.1" customHeight="1" spans="1:3">
      <c r="A226" s="288">
        <v>2013814</v>
      </c>
      <c r="B226" s="290" t="s">
        <v>231</v>
      </c>
      <c r="C226" s="287">
        <v>0</v>
      </c>
    </row>
    <row r="227" s="2" customFormat="1" ht="20.1" customHeight="1" spans="1:3">
      <c r="A227" s="288">
        <v>2013815</v>
      </c>
      <c r="B227" s="290" t="s">
        <v>232</v>
      </c>
      <c r="C227" s="287">
        <v>88.4844079265564</v>
      </c>
    </row>
    <row r="228" s="2" customFormat="1" ht="20.1" customHeight="1" spans="1:3">
      <c r="A228" s="288">
        <v>2013816</v>
      </c>
      <c r="B228" s="290" t="s">
        <v>233</v>
      </c>
      <c r="C228" s="287">
        <v>71.7028822853129</v>
      </c>
    </row>
    <row r="229" s="2" customFormat="1" ht="20.1" customHeight="1" spans="1:3">
      <c r="A229" s="288">
        <v>2013850</v>
      </c>
      <c r="B229" s="290" t="s">
        <v>121</v>
      </c>
      <c r="C229" s="287">
        <v>0</v>
      </c>
    </row>
    <row r="230" s="2" customFormat="1" ht="20.1" customHeight="1" spans="1:3">
      <c r="A230" s="288">
        <v>2013899</v>
      </c>
      <c r="B230" s="290" t="s">
        <v>234</v>
      </c>
      <c r="C230" s="287">
        <v>277.657969700574</v>
      </c>
    </row>
    <row r="231" s="2" customFormat="1" ht="20.1" customHeight="1" spans="1:3">
      <c r="A231" s="288">
        <v>20139</v>
      </c>
      <c r="B231" s="289" t="s">
        <v>235</v>
      </c>
      <c r="C231" s="287">
        <f>SUM(C232:C237)</f>
        <v>0</v>
      </c>
    </row>
    <row r="232" s="2" customFormat="1" ht="20.1" customHeight="1" spans="1:3">
      <c r="A232" s="288">
        <v>2013901</v>
      </c>
      <c r="B232" s="290" t="s">
        <v>112</v>
      </c>
      <c r="C232" s="287">
        <v>0</v>
      </c>
    </row>
    <row r="233" s="2" customFormat="1" ht="20.1" customHeight="1" spans="1:3">
      <c r="A233" s="288">
        <v>2013902</v>
      </c>
      <c r="B233" s="290" t="s">
        <v>113</v>
      </c>
      <c r="C233" s="287">
        <v>0</v>
      </c>
    </row>
    <row r="234" s="2" customFormat="1" ht="20.1" customHeight="1" spans="1:3">
      <c r="A234" s="288">
        <v>2013903</v>
      </c>
      <c r="B234" s="290" t="s">
        <v>114</v>
      </c>
      <c r="C234" s="287">
        <v>0</v>
      </c>
    </row>
    <row r="235" s="2" customFormat="1" ht="20.1" customHeight="1" spans="1:3">
      <c r="A235" s="288">
        <v>2013904</v>
      </c>
      <c r="B235" s="290" t="s">
        <v>206</v>
      </c>
      <c r="C235" s="287">
        <v>0</v>
      </c>
    </row>
    <row r="236" s="2" customFormat="1" ht="20.1" customHeight="1" spans="1:3">
      <c r="A236" s="288">
        <v>2013950</v>
      </c>
      <c r="B236" s="290" t="s">
        <v>121</v>
      </c>
      <c r="C236" s="287">
        <v>0</v>
      </c>
    </row>
    <row r="237" s="2" customFormat="1" ht="20.1" customHeight="1" spans="1:3">
      <c r="A237" s="288">
        <v>2013999</v>
      </c>
      <c r="B237" s="290" t="s">
        <v>236</v>
      </c>
      <c r="C237" s="287">
        <v>0</v>
      </c>
    </row>
    <row r="238" s="2" customFormat="1" ht="20.1" customHeight="1" spans="1:3">
      <c r="A238" s="288">
        <v>20140</v>
      </c>
      <c r="B238" s="289" t="s">
        <v>237</v>
      </c>
      <c r="C238" s="287">
        <f>SUM(C239:C243)</f>
        <v>118.487741648779</v>
      </c>
    </row>
    <row r="239" s="2" customFormat="1" ht="20.1" customHeight="1" spans="1:3">
      <c r="A239" s="288">
        <v>2014001</v>
      </c>
      <c r="B239" s="290" t="s">
        <v>112</v>
      </c>
      <c r="C239" s="287">
        <v>0</v>
      </c>
    </row>
    <row r="240" s="2" customFormat="1" ht="20.1" customHeight="1" spans="1:3">
      <c r="A240" s="288">
        <v>2014002</v>
      </c>
      <c r="B240" s="290" t="s">
        <v>113</v>
      </c>
      <c r="C240" s="287">
        <v>0</v>
      </c>
    </row>
    <row r="241" s="2" customFormat="1" ht="20.1" customHeight="1" spans="1:3">
      <c r="A241" s="288">
        <v>2014003</v>
      </c>
      <c r="B241" s="290" t="s">
        <v>114</v>
      </c>
      <c r="C241" s="287">
        <v>0</v>
      </c>
    </row>
    <row r="242" s="2" customFormat="1" ht="20.1" customHeight="1" spans="1:3">
      <c r="A242" s="288">
        <v>2014004</v>
      </c>
      <c r="B242" s="290" t="s">
        <v>238</v>
      </c>
      <c r="C242" s="287">
        <v>6.61090404048985</v>
      </c>
    </row>
    <row r="243" s="2" customFormat="1" ht="20.1" customHeight="1" spans="1:3">
      <c r="A243" s="288">
        <v>2014099</v>
      </c>
      <c r="B243" s="290" t="s">
        <v>239</v>
      </c>
      <c r="C243" s="287">
        <v>111.87683760829</v>
      </c>
    </row>
    <row r="244" s="2" customFormat="1" ht="20.1" customHeight="1" spans="1:3">
      <c r="A244" s="288">
        <v>20199</v>
      </c>
      <c r="B244" s="289" t="s">
        <v>240</v>
      </c>
      <c r="C244" s="287">
        <f>SUM(C245:C246)</f>
        <v>39.6654242429391</v>
      </c>
    </row>
    <row r="245" s="2" customFormat="1" ht="20.1" customHeight="1" spans="1:3">
      <c r="A245" s="288">
        <v>2019901</v>
      </c>
      <c r="B245" s="290" t="s">
        <v>241</v>
      </c>
      <c r="C245" s="287">
        <v>0</v>
      </c>
    </row>
    <row r="246" s="2" customFormat="1" ht="20.1" customHeight="1" spans="1:3">
      <c r="A246" s="288">
        <v>2019999</v>
      </c>
      <c r="B246" s="290" t="s">
        <v>242</v>
      </c>
      <c r="C246" s="287">
        <v>39.6654242429391</v>
      </c>
    </row>
    <row r="247" s="2" customFormat="1" ht="20.1" customHeight="1" spans="1:3">
      <c r="A247" s="288">
        <v>202</v>
      </c>
      <c r="B247" s="289" t="s">
        <v>243</v>
      </c>
      <c r="C247" s="287">
        <f>C248+C255+C258+C261+C267+C272+C274+C279+C285</f>
        <v>0</v>
      </c>
    </row>
    <row r="248" s="2" customFormat="1" ht="20.1" customHeight="1" spans="1:3">
      <c r="A248" s="288">
        <v>20201</v>
      </c>
      <c r="B248" s="289" t="s">
        <v>244</v>
      </c>
      <c r="C248" s="287">
        <f>SUM(C249:C254)</f>
        <v>0</v>
      </c>
    </row>
    <row r="249" s="2" customFormat="1" ht="20.1" customHeight="1" spans="1:3">
      <c r="A249" s="288">
        <v>2020101</v>
      </c>
      <c r="B249" s="290" t="s">
        <v>112</v>
      </c>
      <c r="C249" s="287">
        <v>0</v>
      </c>
    </row>
    <row r="250" s="2" customFormat="1" ht="20.1" customHeight="1" spans="1:3">
      <c r="A250" s="288">
        <v>2020102</v>
      </c>
      <c r="B250" s="290" t="s">
        <v>113</v>
      </c>
      <c r="C250" s="287">
        <v>0</v>
      </c>
    </row>
    <row r="251" s="2" customFormat="1" ht="20.1" customHeight="1" spans="1:3">
      <c r="A251" s="288">
        <v>2020103</v>
      </c>
      <c r="B251" s="290" t="s">
        <v>114</v>
      </c>
      <c r="C251" s="287">
        <v>0</v>
      </c>
    </row>
    <row r="252" s="2" customFormat="1" ht="20.1" customHeight="1" spans="1:3">
      <c r="A252" s="288">
        <v>2020104</v>
      </c>
      <c r="B252" s="290" t="s">
        <v>206</v>
      </c>
      <c r="C252" s="287">
        <v>0</v>
      </c>
    </row>
    <row r="253" s="2" customFormat="1" ht="20.1" customHeight="1" spans="1:3">
      <c r="A253" s="288">
        <v>2020150</v>
      </c>
      <c r="B253" s="290" t="s">
        <v>121</v>
      </c>
      <c r="C253" s="287">
        <v>0</v>
      </c>
    </row>
    <row r="254" s="2" customFormat="1" ht="20.1" customHeight="1" spans="1:3">
      <c r="A254" s="288">
        <v>2020199</v>
      </c>
      <c r="B254" s="290" t="s">
        <v>245</v>
      </c>
      <c r="C254" s="287">
        <v>0</v>
      </c>
    </row>
    <row r="255" s="2" customFormat="1" ht="20.1" customHeight="1" spans="1:3">
      <c r="A255" s="288">
        <v>20202</v>
      </c>
      <c r="B255" s="289" t="s">
        <v>246</v>
      </c>
      <c r="C255" s="287">
        <f>SUM(C256:C257)</f>
        <v>0</v>
      </c>
    </row>
    <row r="256" s="2" customFormat="1" ht="20.1" customHeight="1" spans="1:3">
      <c r="A256" s="288">
        <v>2020201</v>
      </c>
      <c r="B256" s="290" t="s">
        <v>247</v>
      </c>
      <c r="C256" s="287">
        <v>0</v>
      </c>
    </row>
    <row r="257" s="2" customFormat="1" ht="20.1" customHeight="1" spans="1:3">
      <c r="A257" s="288">
        <v>2020202</v>
      </c>
      <c r="B257" s="290" t="s">
        <v>248</v>
      </c>
      <c r="C257" s="287">
        <v>0</v>
      </c>
    </row>
    <row r="258" s="2" customFormat="1" ht="20.1" customHeight="1" spans="1:3">
      <c r="A258" s="288">
        <v>20203</v>
      </c>
      <c r="B258" s="289" t="s">
        <v>249</v>
      </c>
      <c r="C258" s="287">
        <f>SUM(C259:C260)</f>
        <v>0</v>
      </c>
    </row>
    <row r="259" s="2" customFormat="1" ht="20.1" customHeight="1" spans="1:3">
      <c r="A259" s="288">
        <v>2020304</v>
      </c>
      <c r="B259" s="290" t="s">
        <v>250</v>
      </c>
      <c r="C259" s="287">
        <v>0</v>
      </c>
    </row>
    <row r="260" s="2" customFormat="1" ht="20.1" customHeight="1" spans="1:3">
      <c r="A260" s="288">
        <v>2020306</v>
      </c>
      <c r="B260" s="290" t="s">
        <v>251</v>
      </c>
      <c r="C260" s="287">
        <v>0</v>
      </c>
    </row>
    <row r="261" s="2" customFormat="1" ht="20.1" customHeight="1" spans="1:3">
      <c r="A261" s="288">
        <v>20204</v>
      </c>
      <c r="B261" s="289" t="s">
        <v>252</v>
      </c>
      <c r="C261" s="287">
        <f>SUM(C262:C266)</f>
        <v>0</v>
      </c>
    </row>
    <row r="262" s="2" customFormat="1" ht="20.1" customHeight="1" spans="1:3">
      <c r="A262" s="288">
        <v>2020401</v>
      </c>
      <c r="B262" s="290" t="s">
        <v>253</v>
      </c>
      <c r="C262" s="287">
        <v>0</v>
      </c>
    </row>
    <row r="263" s="2" customFormat="1" ht="20.1" customHeight="1" spans="1:3">
      <c r="A263" s="288">
        <v>2020402</v>
      </c>
      <c r="B263" s="290" t="s">
        <v>254</v>
      </c>
      <c r="C263" s="287">
        <v>0</v>
      </c>
    </row>
    <row r="264" s="2" customFormat="1" ht="20.1" customHeight="1" spans="1:3">
      <c r="A264" s="288">
        <v>2020403</v>
      </c>
      <c r="B264" s="290" t="s">
        <v>255</v>
      </c>
      <c r="C264" s="287">
        <v>0</v>
      </c>
    </row>
    <row r="265" s="2" customFormat="1" ht="20.1" customHeight="1" spans="1:3">
      <c r="A265" s="288">
        <v>2020404</v>
      </c>
      <c r="B265" s="290" t="s">
        <v>256</v>
      </c>
      <c r="C265" s="287">
        <v>0</v>
      </c>
    </row>
    <row r="266" s="2" customFormat="1" ht="20.1" customHeight="1" spans="1:3">
      <c r="A266" s="288">
        <v>2020499</v>
      </c>
      <c r="B266" s="290" t="s">
        <v>257</v>
      </c>
      <c r="C266" s="287">
        <v>0</v>
      </c>
    </row>
    <row r="267" s="2" customFormat="1" ht="20.1" customHeight="1" spans="1:3">
      <c r="A267" s="288">
        <v>20205</v>
      </c>
      <c r="B267" s="289" t="s">
        <v>258</v>
      </c>
      <c r="C267" s="287">
        <f>SUM(C268:C271)</f>
        <v>0</v>
      </c>
    </row>
    <row r="268" s="2" customFormat="1" ht="20.1" customHeight="1" spans="1:3">
      <c r="A268" s="288">
        <v>2020503</v>
      </c>
      <c r="B268" s="290" t="s">
        <v>259</v>
      </c>
      <c r="C268" s="287">
        <v>0</v>
      </c>
    </row>
    <row r="269" s="2" customFormat="1" ht="20.1" customHeight="1" spans="1:3">
      <c r="A269" s="288">
        <v>2020504</v>
      </c>
      <c r="B269" s="290" t="s">
        <v>260</v>
      </c>
      <c r="C269" s="287">
        <v>0</v>
      </c>
    </row>
    <row r="270" s="2" customFormat="1" ht="20.1" customHeight="1" spans="1:3">
      <c r="A270" s="288">
        <v>2020505</v>
      </c>
      <c r="B270" s="290" t="s">
        <v>261</v>
      </c>
      <c r="C270" s="287">
        <v>0</v>
      </c>
    </row>
    <row r="271" s="2" customFormat="1" ht="20.1" customHeight="1" spans="1:3">
      <c r="A271" s="288">
        <v>2020599</v>
      </c>
      <c r="B271" s="290" t="s">
        <v>262</v>
      </c>
      <c r="C271" s="287">
        <v>0</v>
      </c>
    </row>
    <row r="272" s="2" customFormat="1" ht="20.1" customHeight="1" spans="1:3">
      <c r="A272" s="288">
        <v>20206</v>
      </c>
      <c r="B272" s="289" t="s">
        <v>263</v>
      </c>
      <c r="C272" s="287">
        <f>C273</f>
        <v>0</v>
      </c>
    </row>
    <row r="273" s="2" customFormat="1" ht="20.1" customHeight="1" spans="1:3">
      <c r="A273" s="288">
        <v>2020601</v>
      </c>
      <c r="B273" s="290" t="s">
        <v>264</v>
      </c>
      <c r="C273" s="287">
        <v>0</v>
      </c>
    </row>
    <row r="274" s="2" customFormat="1" ht="20.1" customHeight="1" spans="1:3">
      <c r="A274" s="288">
        <v>20207</v>
      </c>
      <c r="B274" s="289" t="s">
        <v>265</v>
      </c>
      <c r="C274" s="287">
        <f>SUM(C275:C278)</f>
        <v>0</v>
      </c>
    </row>
    <row r="275" s="2" customFormat="1" ht="20.1" customHeight="1" spans="1:3">
      <c r="A275" s="288">
        <v>2020701</v>
      </c>
      <c r="B275" s="290" t="s">
        <v>266</v>
      </c>
      <c r="C275" s="287">
        <v>0</v>
      </c>
    </row>
    <row r="276" s="2" customFormat="1" ht="20.1" customHeight="1" spans="1:3">
      <c r="A276" s="288">
        <v>2020702</v>
      </c>
      <c r="B276" s="290" t="s">
        <v>267</v>
      </c>
      <c r="C276" s="287">
        <v>0</v>
      </c>
    </row>
    <row r="277" s="2" customFormat="1" ht="20.1" customHeight="1" spans="1:3">
      <c r="A277" s="288">
        <v>2020703</v>
      </c>
      <c r="B277" s="290" t="s">
        <v>268</v>
      </c>
      <c r="C277" s="287">
        <v>0</v>
      </c>
    </row>
    <row r="278" s="2" customFormat="1" ht="20.1" customHeight="1" spans="1:3">
      <c r="A278" s="288">
        <v>2020799</v>
      </c>
      <c r="B278" s="290" t="s">
        <v>269</v>
      </c>
      <c r="C278" s="287">
        <v>0</v>
      </c>
    </row>
    <row r="279" s="2" customFormat="1" ht="20.1" customHeight="1" spans="1:3">
      <c r="A279" s="288">
        <v>20208</v>
      </c>
      <c r="B279" s="289" t="s">
        <v>270</v>
      </c>
      <c r="C279" s="287">
        <f>SUM(C280:C284)</f>
        <v>0</v>
      </c>
    </row>
    <row r="280" s="2" customFormat="1" ht="20.1" customHeight="1" spans="1:3">
      <c r="A280" s="288">
        <v>2020801</v>
      </c>
      <c r="B280" s="290" t="s">
        <v>112</v>
      </c>
      <c r="C280" s="287">
        <v>0</v>
      </c>
    </row>
    <row r="281" s="2" customFormat="1" ht="20.1" customHeight="1" spans="1:3">
      <c r="A281" s="288">
        <v>2020802</v>
      </c>
      <c r="B281" s="290" t="s">
        <v>113</v>
      </c>
      <c r="C281" s="287">
        <v>0</v>
      </c>
    </row>
    <row r="282" s="2" customFormat="1" ht="20.1" customHeight="1" spans="1:3">
      <c r="A282" s="288">
        <v>2020803</v>
      </c>
      <c r="B282" s="290" t="s">
        <v>114</v>
      </c>
      <c r="C282" s="287">
        <v>0</v>
      </c>
    </row>
    <row r="283" s="2" customFormat="1" ht="20.1" customHeight="1" spans="1:3">
      <c r="A283" s="288">
        <v>2020850</v>
      </c>
      <c r="B283" s="290" t="s">
        <v>121</v>
      </c>
      <c r="C283" s="287">
        <v>0</v>
      </c>
    </row>
    <row r="284" s="2" customFormat="1" ht="20.1" customHeight="1" spans="1:3">
      <c r="A284" s="288">
        <v>2020899</v>
      </c>
      <c r="B284" s="290" t="s">
        <v>271</v>
      </c>
      <c r="C284" s="287">
        <v>0</v>
      </c>
    </row>
    <row r="285" s="2" customFormat="1" ht="20.1" customHeight="1" spans="1:3">
      <c r="A285" s="288">
        <v>20299</v>
      </c>
      <c r="B285" s="289" t="s">
        <v>272</v>
      </c>
      <c r="C285" s="287">
        <f>C286</f>
        <v>0</v>
      </c>
    </row>
    <row r="286" s="2" customFormat="1" ht="20.1" customHeight="1" spans="1:3">
      <c r="A286" s="288">
        <v>2029999</v>
      </c>
      <c r="B286" s="290" t="s">
        <v>273</v>
      </c>
      <c r="C286" s="287">
        <v>0</v>
      </c>
    </row>
    <row r="287" s="2" customFormat="1" ht="20.1" customHeight="1" spans="1:3">
      <c r="A287" s="288">
        <v>203</v>
      </c>
      <c r="B287" s="289" t="s">
        <v>274</v>
      </c>
      <c r="C287" s="287">
        <f>SUM(C288,C292,C294,C296,C304)</f>
        <v>111.87683760829</v>
      </c>
    </row>
    <row r="288" s="2" customFormat="1" ht="20.1" customHeight="1" spans="1:3">
      <c r="A288" s="288">
        <v>20301</v>
      </c>
      <c r="B288" s="289" t="s">
        <v>275</v>
      </c>
      <c r="C288" s="287">
        <f>SUM(C289:C291)</f>
        <v>0</v>
      </c>
    </row>
    <row r="289" s="2" customFormat="1" ht="20.1" customHeight="1" spans="1:3">
      <c r="A289" s="288">
        <v>2030101</v>
      </c>
      <c r="B289" s="290" t="s">
        <v>276</v>
      </c>
      <c r="C289" s="287">
        <v>0</v>
      </c>
    </row>
    <row r="290" s="2" customFormat="1" ht="20.1" customHeight="1" spans="1:3">
      <c r="A290" s="288">
        <v>2030102</v>
      </c>
      <c r="B290" s="290" t="s">
        <v>277</v>
      </c>
      <c r="C290" s="287">
        <v>0</v>
      </c>
    </row>
    <row r="291" s="2" customFormat="1" ht="20.1" customHeight="1" spans="1:3">
      <c r="A291" s="288">
        <v>2030199</v>
      </c>
      <c r="B291" s="290" t="s">
        <v>278</v>
      </c>
      <c r="C291" s="287">
        <v>0</v>
      </c>
    </row>
    <row r="292" s="2" customFormat="1" ht="20.1" customHeight="1" spans="1:3">
      <c r="A292" s="288">
        <v>20304</v>
      </c>
      <c r="B292" s="289" t="s">
        <v>279</v>
      </c>
      <c r="C292" s="287">
        <f>C293</f>
        <v>0</v>
      </c>
    </row>
    <row r="293" s="2" customFormat="1" ht="20.1" customHeight="1" spans="1:3">
      <c r="A293" s="288">
        <v>2030401</v>
      </c>
      <c r="B293" s="290" t="s">
        <v>280</v>
      </c>
      <c r="C293" s="287">
        <v>0</v>
      </c>
    </row>
    <row r="294" s="2" customFormat="1" ht="20.1" customHeight="1" spans="1:3">
      <c r="A294" s="288">
        <v>20305</v>
      </c>
      <c r="B294" s="289" t="s">
        <v>281</v>
      </c>
      <c r="C294" s="287">
        <f>C295</f>
        <v>0</v>
      </c>
    </row>
    <row r="295" s="2" customFormat="1" ht="20.1" customHeight="1" spans="1:3">
      <c r="A295" s="288">
        <v>2030501</v>
      </c>
      <c r="B295" s="290" t="s">
        <v>282</v>
      </c>
      <c r="C295" s="287">
        <v>0</v>
      </c>
    </row>
    <row r="296" s="2" customFormat="1" ht="20.1" customHeight="1" spans="1:3">
      <c r="A296" s="288">
        <v>20306</v>
      </c>
      <c r="B296" s="289" t="s">
        <v>283</v>
      </c>
      <c r="C296" s="287">
        <f>SUM(C297:C303)</f>
        <v>99.1635606073477</v>
      </c>
    </row>
    <row r="297" s="2" customFormat="1" ht="20.1" customHeight="1" spans="1:3">
      <c r="A297" s="288">
        <v>2030601</v>
      </c>
      <c r="B297" s="290" t="s">
        <v>284</v>
      </c>
      <c r="C297" s="287">
        <v>24.4094918418087</v>
      </c>
    </row>
    <row r="298" s="2" customFormat="1" ht="20.1" customHeight="1" spans="1:3">
      <c r="A298" s="288">
        <v>2030602</v>
      </c>
      <c r="B298" s="290" t="s">
        <v>285</v>
      </c>
      <c r="C298" s="287">
        <v>0</v>
      </c>
    </row>
    <row r="299" s="2" customFormat="1" ht="20.1" customHeight="1" spans="1:3">
      <c r="A299" s="288">
        <v>2030603</v>
      </c>
      <c r="B299" s="290" t="s">
        <v>286</v>
      </c>
      <c r="C299" s="287">
        <v>0</v>
      </c>
    </row>
    <row r="300" s="2" customFormat="1" ht="20.1" customHeight="1" spans="1:3">
      <c r="A300" s="288">
        <v>2030604</v>
      </c>
      <c r="B300" s="290" t="s">
        <v>287</v>
      </c>
      <c r="C300" s="287">
        <v>0</v>
      </c>
    </row>
    <row r="301" s="2" customFormat="1" ht="20.1" customHeight="1" spans="1:3">
      <c r="A301" s="288">
        <v>2030607</v>
      </c>
      <c r="B301" s="290" t="s">
        <v>288</v>
      </c>
      <c r="C301" s="287">
        <v>74.754068765539</v>
      </c>
    </row>
    <row r="302" s="2" customFormat="1" ht="20.1" customHeight="1" spans="1:3">
      <c r="A302" s="288">
        <v>2030608</v>
      </c>
      <c r="B302" s="290" t="s">
        <v>289</v>
      </c>
      <c r="C302" s="287">
        <v>0</v>
      </c>
    </row>
    <row r="303" s="2" customFormat="1" ht="20.1" customHeight="1" spans="1:3">
      <c r="A303" s="288">
        <v>2030699</v>
      </c>
      <c r="B303" s="290" t="s">
        <v>290</v>
      </c>
      <c r="C303" s="287">
        <v>0</v>
      </c>
    </row>
    <row r="304" s="2" customFormat="1" ht="20.1" customHeight="1" spans="1:3">
      <c r="A304" s="288">
        <v>20399</v>
      </c>
      <c r="B304" s="289" t="s">
        <v>291</v>
      </c>
      <c r="C304" s="287">
        <f>C305</f>
        <v>12.713277000942</v>
      </c>
    </row>
    <row r="305" s="2" customFormat="1" ht="20.1" customHeight="1" spans="1:3">
      <c r="A305" s="288">
        <v>2039999</v>
      </c>
      <c r="B305" s="290" t="s">
        <v>292</v>
      </c>
      <c r="C305" s="287">
        <v>12.713277000942</v>
      </c>
    </row>
    <row r="306" s="2" customFormat="1" ht="20.1" customHeight="1" spans="1:3">
      <c r="A306" s="288">
        <v>204</v>
      </c>
      <c r="B306" s="289" t="s">
        <v>293</v>
      </c>
      <c r="C306" s="287">
        <f>C307+C310+C321+C328+C336+C345+C359+C369+C379+C387+C393</f>
        <v>9545.86910618391</v>
      </c>
    </row>
    <row r="307" s="2" customFormat="1" ht="20.1" customHeight="1" spans="1:3">
      <c r="A307" s="288">
        <v>20401</v>
      </c>
      <c r="B307" s="289" t="s">
        <v>294</v>
      </c>
      <c r="C307" s="287">
        <v>46</v>
      </c>
    </row>
    <row r="308" s="2" customFormat="1" ht="20.1" customHeight="1" spans="1:3">
      <c r="A308" s="288">
        <v>2040101</v>
      </c>
      <c r="B308" s="290" t="s">
        <v>295</v>
      </c>
      <c r="C308" s="287">
        <v>23.3924296817334</v>
      </c>
    </row>
    <row r="309" s="2" customFormat="1" ht="20.1" customHeight="1" spans="1:3">
      <c r="A309" s="288">
        <v>2040199</v>
      </c>
      <c r="B309" s="290" t="s">
        <v>296</v>
      </c>
      <c r="C309" s="287">
        <v>0</v>
      </c>
    </row>
    <row r="310" s="2" customFormat="1" ht="20.1" customHeight="1" spans="1:3">
      <c r="A310" s="288">
        <v>20402</v>
      </c>
      <c r="B310" s="289" t="s">
        <v>297</v>
      </c>
      <c r="C310" s="287">
        <f>SUM(C311:C320)</f>
        <v>7462.69359955296</v>
      </c>
    </row>
    <row r="311" s="2" customFormat="1" ht="20.1" customHeight="1" spans="1:3">
      <c r="A311" s="288">
        <v>2040201</v>
      </c>
      <c r="B311" s="290" t="s">
        <v>112</v>
      </c>
      <c r="C311" s="287">
        <v>3208.83111503777</v>
      </c>
    </row>
    <row r="312" s="2" customFormat="1" ht="20.1" customHeight="1" spans="1:3">
      <c r="A312" s="288">
        <v>2040202</v>
      </c>
      <c r="B312" s="290" t="s">
        <v>113</v>
      </c>
      <c r="C312" s="287">
        <v>2600.6279433127</v>
      </c>
    </row>
    <row r="313" s="2" customFormat="1" ht="20.1" customHeight="1" spans="1:3">
      <c r="A313" s="288">
        <v>2040203</v>
      </c>
      <c r="B313" s="290" t="s">
        <v>114</v>
      </c>
      <c r="C313" s="287">
        <v>0</v>
      </c>
    </row>
    <row r="314" s="2" customFormat="1" ht="20.1" customHeight="1" spans="1:3">
      <c r="A314" s="288">
        <v>2040219</v>
      </c>
      <c r="B314" s="290" t="s">
        <v>152</v>
      </c>
      <c r="C314" s="287">
        <v>0</v>
      </c>
    </row>
    <row r="315" s="2" customFormat="1" ht="20.1" customHeight="1" spans="1:3">
      <c r="A315" s="288">
        <v>2040220</v>
      </c>
      <c r="B315" s="290" t="s">
        <v>298</v>
      </c>
      <c r="C315" s="287">
        <v>884.335548185526</v>
      </c>
    </row>
    <row r="316" s="2" customFormat="1" ht="20.1" customHeight="1" spans="1:3">
      <c r="A316" s="288">
        <v>2040221</v>
      </c>
      <c r="B316" s="290" t="s">
        <v>299</v>
      </c>
      <c r="C316" s="287">
        <v>0</v>
      </c>
    </row>
    <row r="317" s="2" customFormat="1" ht="20.1" customHeight="1" spans="1:3">
      <c r="A317" s="288">
        <v>2040222</v>
      </c>
      <c r="B317" s="290" t="s">
        <v>300</v>
      </c>
      <c r="C317" s="287">
        <v>0</v>
      </c>
    </row>
    <row r="318" s="2" customFormat="1" ht="20.1" customHeight="1" spans="1:3">
      <c r="A318" s="288">
        <v>2040223</v>
      </c>
      <c r="B318" s="290" t="s">
        <v>301</v>
      </c>
      <c r="C318" s="287">
        <v>0</v>
      </c>
    </row>
    <row r="319" s="2" customFormat="1" ht="20.1" customHeight="1" spans="1:3">
      <c r="A319" s="288">
        <v>2040250</v>
      </c>
      <c r="B319" s="290" t="s">
        <v>121</v>
      </c>
      <c r="C319" s="287">
        <v>0</v>
      </c>
    </row>
    <row r="320" s="2" customFormat="1" ht="20.1" customHeight="1" spans="1:3">
      <c r="A320" s="288">
        <v>2040299</v>
      </c>
      <c r="B320" s="290" t="s">
        <v>302</v>
      </c>
      <c r="C320" s="287">
        <v>768.898993016973</v>
      </c>
    </row>
    <row r="321" s="2" customFormat="1" ht="20.1" customHeight="1" spans="1:3">
      <c r="A321" s="288">
        <v>20403</v>
      </c>
      <c r="B321" s="289" t="s">
        <v>303</v>
      </c>
      <c r="C321" s="287">
        <f>SUM(C322:C327)</f>
        <v>0</v>
      </c>
    </row>
    <row r="322" s="2" customFormat="1" ht="20.1" customHeight="1" spans="1:3">
      <c r="A322" s="288">
        <v>2040301</v>
      </c>
      <c r="B322" s="290" t="s">
        <v>112</v>
      </c>
      <c r="C322" s="287">
        <v>0</v>
      </c>
    </row>
    <row r="323" s="2" customFormat="1" ht="20.1" customHeight="1" spans="1:3">
      <c r="A323" s="288">
        <v>2040302</v>
      </c>
      <c r="B323" s="290" t="s">
        <v>113</v>
      </c>
      <c r="C323" s="287">
        <v>0</v>
      </c>
    </row>
    <row r="324" s="2" customFormat="1" ht="20.1" customHeight="1" spans="1:3">
      <c r="A324" s="288">
        <v>2040303</v>
      </c>
      <c r="B324" s="290" t="s">
        <v>114</v>
      </c>
      <c r="C324" s="287">
        <v>0</v>
      </c>
    </row>
    <row r="325" s="2" customFormat="1" ht="20.1" customHeight="1" spans="1:3">
      <c r="A325" s="288">
        <v>2040304</v>
      </c>
      <c r="B325" s="290" t="s">
        <v>304</v>
      </c>
      <c r="C325" s="287">
        <v>0</v>
      </c>
    </row>
    <row r="326" s="2" customFormat="1" ht="20.1" customHeight="1" spans="1:3">
      <c r="A326" s="288">
        <v>2040350</v>
      </c>
      <c r="B326" s="290" t="s">
        <v>121</v>
      </c>
      <c r="C326" s="287">
        <v>0</v>
      </c>
    </row>
    <row r="327" s="2" customFormat="1" ht="20.1" customHeight="1" spans="1:3">
      <c r="A327" s="288">
        <v>2040399</v>
      </c>
      <c r="B327" s="290" t="s">
        <v>305</v>
      </c>
      <c r="C327" s="287">
        <v>0</v>
      </c>
    </row>
    <row r="328" s="2" customFormat="1" ht="20.1" customHeight="1" spans="1:3">
      <c r="A328" s="288">
        <v>20404</v>
      </c>
      <c r="B328" s="289" t="s">
        <v>306</v>
      </c>
      <c r="C328" s="287">
        <f>SUM(C329:C335)</f>
        <v>115.436555168554</v>
      </c>
    </row>
    <row r="329" s="2" customFormat="1" ht="20.1" customHeight="1" spans="1:3">
      <c r="A329" s="288">
        <v>2040401</v>
      </c>
      <c r="B329" s="290" t="s">
        <v>112</v>
      </c>
      <c r="C329" s="287">
        <v>0</v>
      </c>
    </row>
    <row r="330" s="2" customFormat="1" ht="20.1" customHeight="1" spans="1:3">
      <c r="A330" s="288">
        <v>2040402</v>
      </c>
      <c r="B330" s="290" t="s">
        <v>113</v>
      </c>
      <c r="C330" s="287">
        <v>0</v>
      </c>
    </row>
    <row r="331" s="2" customFormat="1" ht="20.1" customHeight="1" spans="1:3">
      <c r="A331" s="288">
        <v>2040403</v>
      </c>
      <c r="B331" s="290" t="s">
        <v>114</v>
      </c>
      <c r="C331" s="287">
        <v>0</v>
      </c>
    </row>
    <row r="332" s="2" customFormat="1" ht="20.1" customHeight="1" spans="1:3">
      <c r="A332" s="288">
        <v>2040409</v>
      </c>
      <c r="B332" s="290" t="s">
        <v>307</v>
      </c>
      <c r="C332" s="287">
        <v>0</v>
      </c>
    </row>
    <row r="333" s="2" customFormat="1" ht="20.1" customHeight="1" spans="1:3">
      <c r="A333" s="288">
        <v>2040410</v>
      </c>
      <c r="B333" s="290" t="s">
        <v>308</v>
      </c>
      <c r="C333" s="287">
        <v>0</v>
      </c>
    </row>
    <row r="334" s="2" customFormat="1" ht="20.1" customHeight="1" spans="1:3">
      <c r="A334" s="288">
        <v>2040450</v>
      </c>
      <c r="B334" s="290" t="s">
        <v>121</v>
      </c>
      <c r="C334" s="287">
        <v>0</v>
      </c>
    </row>
    <row r="335" s="2" customFormat="1" ht="20.1" customHeight="1" spans="1:3">
      <c r="A335" s="288">
        <v>2040499</v>
      </c>
      <c r="B335" s="290" t="s">
        <v>309</v>
      </c>
      <c r="C335" s="287">
        <v>115.436555168554</v>
      </c>
    </row>
    <row r="336" s="2" customFormat="1" ht="20.1" customHeight="1" spans="1:3">
      <c r="A336" s="288">
        <v>20405</v>
      </c>
      <c r="B336" s="289" t="s">
        <v>310</v>
      </c>
      <c r="C336" s="287">
        <f>SUM(C337:C344)</f>
        <v>252.739946778727</v>
      </c>
    </row>
    <row r="337" s="2" customFormat="1" ht="20.1" customHeight="1" spans="1:3">
      <c r="A337" s="288">
        <v>2040501</v>
      </c>
      <c r="B337" s="290" t="s">
        <v>112</v>
      </c>
      <c r="C337" s="287">
        <v>0</v>
      </c>
    </row>
    <row r="338" s="2" customFormat="1" ht="20.1" customHeight="1" spans="1:3">
      <c r="A338" s="288">
        <v>2040502</v>
      </c>
      <c r="B338" s="290" t="s">
        <v>113</v>
      </c>
      <c r="C338" s="287">
        <v>0</v>
      </c>
    </row>
    <row r="339" s="2" customFormat="1" ht="20.1" customHeight="1" spans="1:3">
      <c r="A339" s="288">
        <v>2040503</v>
      </c>
      <c r="B339" s="290" t="s">
        <v>114</v>
      </c>
      <c r="C339" s="287">
        <v>0</v>
      </c>
    </row>
    <row r="340" s="2" customFormat="1" ht="20.1" customHeight="1" spans="1:3">
      <c r="A340" s="288">
        <v>2040504</v>
      </c>
      <c r="B340" s="290" t="s">
        <v>311</v>
      </c>
      <c r="C340" s="287">
        <v>0</v>
      </c>
    </row>
    <row r="341" s="2" customFormat="1" ht="20.1" customHeight="1" spans="1:3">
      <c r="A341" s="288">
        <v>2040505</v>
      </c>
      <c r="B341" s="290" t="s">
        <v>312</v>
      </c>
      <c r="C341" s="287">
        <v>0</v>
      </c>
    </row>
    <row r="342" s="2" customFormat="1" ht="20.1" customHeight="1" spans="1:3">
      <c r="A342" s="288">
        <v>2040506</v>
      </c>
      <c r="B342" s="290" t="s">
        <v>313</v>
      </c>
      <c r="C342" s="287">
        <v>0</v>
      </c>
    </row>
    <row r="343" s="2" customFormat="1" ht="20.1" customHeight="1" spans="1:3">
      <c r="A343" s="288">
        <v>2040550</v>
      </c>
      <c r="B343" s="290" t="s">
        <v>121</v>
      </c>
      <c r="C343" s="287">
        <v>0</v>
      </c>
    </row>
    <row r="344" s="2" customFormat="1" ht="20.1" customHeight="1" spans="1:3">
      <c r="A344" s="288">
        <v>2040599</v>
      </c>
      <c r="B344" s="290" t="s">
        <v>314</v>
      </c>
      <c r="C344" s="287">
        <v>252.739946778727</v>
      </c>
    </row>
    <row r="345" s="2" customFormat="1" ht="20.1" customHeight="1" spans="1:3">
      <c r="A345" s="288">
        <v>20406</v>
      </c>
      <c r="B345" s="289" t="s">
        <v>315</v>
      </c>
      <c r="C345" s="287">
        <f>SUM(C346:C358)</f>
        <v>824.32888074108</v>
      </c>
    </row>
    <row r="346" s="2" customFormat="1" ht="20.1" customHeight="1" spans="1:3">
      <c r="A346" s="288">
        <v>2040601</v>
      </c>
      <c r="B346" s="290" t="s">
        <v>112</v>
      </c>
      <c r="C346" s="287">
        <v>582.268086643145</v>
      </c>
    </row>
    <row r="347" s="2" customFormat="1" ht="20.1" customHeight="1" spans="1:3">
      <c r="A347" s="288">
        <v>2040602</v>
      </c>
      <c r="B347" s="290" t="s">
        <v>113</v>
      </c>
      <c r="C347" s="287">
        <v>45.7677972033913</v>
      </c>
    </row>
    <row r="348" s="2" customFormat="1" ht="20.1" customHeight="1" spans="1:3">
      <c r="A348" s="288">
        <v>2040603</v>
      </c>
      <c r="B348" s="290" t="s">
        <v>114</v>
      </c>
      <c r="C348" s="287">
        <v>0</v>
      </c>
    </row>
    <row r="349" s="2" customFormat="1" ht="20.1" customHeight="1" spans="1:3">
      <c r="A349" s="288">
        <v>2040604</v>
      </c>
      <c r="B349" s="290" t="s">
        <v>316</v>
      </c>
      <c r="C349" s="287">
        <v>10.1706216007536</v>
      </c>
    </row>
    <row r="350" s="2" customFormat="1" ht="20.1" customHeight="1" spans="1:3">
      <c r="A350" s="288">
        <v>2040605</v>
      </c>
      <c r="B350" s="290" t="s">
        <v>317</v>
      </c>
      <c r="C350" s="287">
        <v>14.2388702410551</v>
      </c>
    </row>
    <row r="351" s="2" customFormat="1" ht="20.1" customHeight="1" spans="1:3">
      <c r="A351" s="288">
        <v>2040606</v>
      </c>
      <c r="B351" s="290" t="s">
        <v>318</v>
      </c>
      <c r="C351" s="287">
        <v>7.11943512052753</v>
      </c>
    </row>
    <row r="352" s="2" customFormat="1" ht="20.1" customHeight="1" spans="1:3">
      <c r="A352" s="288">
        <v>2040607</v>
      </c>
      <c r="B352" s="290" t="s">
        <v>319</v>
      </c>
      <c r="C352" s="287">
        <v>7.62796620056521</v>
      </c>
    </row>
    <row r="353" s="2" customFormat="1" ht="20.1" customHeight="1" spans="1:3">
      <c r="A353" s="288">
        <v>2040608</v>
      </c>
      <c r="B353" s="290" t="s">
        <v>320</v>
      </c>
      <c r="C353" s="287">
        <v>0</v>
      </c>
    </row>
    <row r="354" s="2" customFormat="1" ht="20.1" customHeight="1" spans="1:3">
      <c r="A354" s="288">
        <v>2040610</v>
      </c>
      <c r="B354" s="290" t="s">
        <v>321</v>
      </c>
      <c r="C354" s="287">
        <v>10.6791526807913</v>
      </c>
    </row>
    <row r="355" s="2" customFormat="1" ht="20.1" customHeight="1" spans="1:3">
      <c r="A355" s="288">
        <v>2040612</v>
      </c>
      <c r="B355" s="290" t="s">
        <v>322</v>
      </c>
      <c r="C355" s="287">
        <v>0</v>
      </c>
    </row>
    <row r="356" s="2" customFormat="1" ht="20.1" customHeight="1" spans="1:3">
      <c r="A356" s="288">
        <v>2040613</v>
      </c>
      <c r="B356" s="290" t="s">
        <v>152</v>
      </c>
      <c r="C356" s="287">
        <v>0</v>
      </c>
    </row>
    <row r="357" s="2" customFormat="1" ht="20.1" customHeight="1" spans="1:3">
      <c r="A357" s="288">
        <v>2040650</v>
      </c>
      <c r="B357" s="290" t="s">
        <v>121</v>
      </c>
      <c r="C357" s="287">
        <v>0</v>
      </c>
    </row>
    <row r="358" s="2" customFormat="1" ht="20.1" customHeight="1" spans="1:3">
      <c r="A358" s="288">
        <v>2040699</v>
      </c>
      <c r="B358" s="290" t="s">
        <v>323</v>
      </c>
      <c r="C358" s="287">
        <v>146.456951050852</v>
      </c>
    </row>
    <row r="359" s="2" customFormat="1" ht="20.1" customHeight="1" spans="1:3">
      <c r="A359" s="288">
        <v>20407</v>
      </c>
      <c r="B359" s="289" t="s">
        <v>324</v>
      </c>
      <c r="C359" s="287">
        <f>SUM(C360:C368)</f>
        <v>103.231809247649</v>
      </c>
    </row>
    <row r="360" s="2" customFormat="1" ht="20.1" customHeight="1" spans="1:3">
      <c r="A360" s="288">
        <v>2040701</v>
      </c>
      <c r="B360" s="290" t="s">
        <v>112</v>
      </c>
      <c r="C360" s="287">
        <v>0</v>
      </c>
    </row>
    <row r="361" s="2" customFormat="1" ht="20.1" customHeight="1" spans="1:3">
      <c r="A361" s="288">
        <v>2040702</v>
      </c>
      <c r="B361" s="290" t="s">
        <v>113</v>
      </c>
      <c r="C361" s="287">
        <v>0</v>
      </c>
    </row>
    <row r="362" s="2" customFormat="1" ht="20.1" customHeight="1" spans="1:3">
      <c r="A362" s="288">
        <v>2040703</v>
      </c>
      <c r="B362" s="290" t="s">
        <v>114</v>
      </c>
      <c r="C362" s="287">
        <v>0</v>
      </c>
    </row>
    <row r="363" s="2" customFormat="1" ht="20.1" customHeight="1" spans="1:3">
      <c r="A363" s="288">
        <v>2040704</v>
      </c>
      <c r="B363" s="290" t="s">
        <v>325</v>
      </c>
      <c r="C363" s="287">
        <v>103.231809247649</v>
      </c>
    </row>
    <row r="364" s="2" customFormat="1" ht="20.1" customHeight="1" spans="1:3">
      <c r="A364" s="288">
        <v>2040705</v>
      </c>
      <c r="B364" s="290" t="s">
        <v>326</v>
      </c>
      <c r="C364" s="287">
        <v>0</v>
      </c>
    </row>
    <row r="365" s="2" customFormat="1" ht="20.1" customHeight="1" spans="1:3">
      <c r="A365" s="288">
        <v>2040706</v>
      </c>
      <c r="B365" s="290" t="s">
        <v>327</v>
      </c>
      <c r="C365" s="287">
        <v>0</v>
      </c>
    </row>
    <row r="366" s="2" customFormat="1" ht="20.1" customHeight="1" spans="1:3">
      <c r="A366" s="288">
        <v>2040707</v>
      </c>
      <c r="B366" s="290" t="s">
        <v>152</v>
      </c>
      <c r="C366" s="287">
        <v>0</v>
      </c>
    </row>
    <row r="367" s="2" customFormat="1" ht="20.1" customHeight="1" spans="1:3">
      <c r="A367" s="288">
        <v>2040750</v>
      </c>
      <c r="B367" s="290" t="s">
        <v>121</v>
      </c>
      <c r="C367" s="287">
        <v>0</v>
      </c>
    </row>
    <row r="368" s="2" customFormat="1" ht="20.1" customHeight="1" spans="1:3">
      <c r="A368" s="288">
        <v>2040799</v>
      </c>
      <c r="B368" s="290" t="s">
        <v>328</v>
      </c>
      <c r="C368" s="287">
        <v>0</v>
      </c>
    </row>
    <row r="369" s="2" customFormat="1" ht="20.1" customHeight="1" spans="1:3">
      <c r="A369" s="288">
        <v>20408</v>
      </c>
      <c r="B369" s="289" t="s">
        <v>329</v>
      </c>
      <c r="C369" s="287">
        <f>SUM(C370:C378)</f>
        <v>219.685426576278</v>
      </c>
    </row>
    <row r="370" s="2" customFormat="1" ht="20.1" customHeight="1" spans="1:3">
      <c r="A370" s="288">
        <v>2040801</v>
      </c>
      <c r="B370" s="290" t="s">
        <v>112</v>
      </c>
      <c r="C370" s="287">
        <v>192.733279334281</v>
      </c>
    </row>
    <row r="371" s="2" customFormat="1" ht="20.1" customHeight="1" spans="1:3">
      <c r="A371" s="288">
        <v>2040802</v>
      </c>
      <c r="B371" s="290" t="s">
        <v>113</v>
      </c>
      <c r="C371" s="287">
        <v>0</v>
      </c>
    </row>
    <row r="372" s="2" customFormat="1" ht="20.1" customHeight="1" spans="1:3">
      <c r="A372" s="288">
        <v>2040803</v>
      </c>
      <c r="B372" s="290" t="s">
        <v>114</v>
      </c>
      <c r="C372" s="287">
        <v>0</v>
      </c>
    </row>
    <row r="373" s="2" customFormat="1" ht="20.1" customHeight="1" spans="1:3">
      <c r="A373" s="288">
        <v>2040804</v>
      </c>
      <c r="B373" s="290" t="s">
        <v>330</v>
      </c>
      <c r="C373" s="287">
        <v>0</v>
      </c>
    </row>
    <row r="374" s="2" customFormat="1" ht="20.1" customHeight="1" spans="1:3">
      <c r="A374" s="288">
        <v>2040805</v>
      </c>
      <c r="B374" s="290" t="s">
        <v>331</v>
      </c>
      <c r="C374" s="287">
        <v>0</v>
      </c>
    </row>
    <row r="375" s="2" customFormat="1" ht="20.1" customHeight="1" spans="1:3">
      <c r="A375" s="288">
        <v>2040806</v>
      </c>
      <c r="B375" s="290" t="s">
        <v>332</v>
      </c>
      <c r="C375" s="287">
        <v>0</v>
      </c>
    </row>
    <row r="376" s="2" customFormat="1" ht="20.1" customHeight="1" spans="1:3">
      <c r="A376" s="288">
        <v>2040807</v>
      </c>
      <c r="B376" s="290" t="s">
        <v>152</v>
      </c>
      <c r="C376" s="287">
        <v>0</v>
      </c>
    </row>
    <row r="377" s="2" customFormat="1" ht="20.1" customHeight="1" spans="1:3">
      <c r="A377" s="288">
        <v>2040850</v>
      </c>
      <c r="B377" s="290" t="s">
        <v>121</v>
      </c>
      <c r="C377" s="287">
        <v>0</v>
      </c>
    </row>
    <row r="378" s="2" customFormat="1" ht="20.1" customHeight="1" spans="1:3">
      <c r="A378" s="288">
        <v>2040899</v>
      </c>
      <c r="B378" s="290" t="s">
        <v>333</v>
      </c>
      <c r="C378" s="287">
        <v>26.9521472419971</v>
      </c>
    </row>
    <row r="379" s="2" customFormat="1" ht="20.1" customHeight="1" spans="1:3">
      <c r="A379" s="288">
        <v>20409</v>
      </c>
      <c r="B379" s="289" t="s">
        <v>334</v>
      </c>
      <c r="C379" s="287">
        <f>SUM(C380:C386)</f>
        <v>15.7644634811681</v>
      </c>
    </row>
    <row r="380" s="2" customFormat="1" ht="20.1" customHeight="1" spans="1:3">
      <c r="A380" s="288">
        <v>2040901</v>
      </c>
      <c r="B380" s="290" t="s">
        <v>112</v>
      </c>
      <c r="C380" s="287">
        <v>0</v>
      </c>
    </row>
    <row r="381" s="2" customFormat="1" ht="20.1" customHeight="1" spans="1:3">
      <c r="A381" s="288">
        <v>2040902</v>
      </c>
      <c r="B381" s="290" t="s">
        <v>113</v>
      </c>
      <c r="C381" s="287">
        <v>0</v>
      </c>
    </row>
    <row r="382" s="2" customFormat="1" ht="20.1" customHeight="1" spans="1:3">
      <c r="A382" s="288">
        <v>2040903</v>
      </c>
      <c r="B382" s="290" t="s">
        <v>114</v>
      </c>
      <c r="C382" s="287">
        <v>0</v>
      </c>
    </row>
    <row r="383" s="2" customFormat="1" ht="20.1" customHeight="1" spans="1:3">
      <c r="A383" s="288">
        <v>2040904</v>
      </c>
      <c r="B383" s="290" t="s">
        <v>335</v>
      </c>
      <c r="C383" s="287">
        <v>0</v>
      </c>
    </row>
    <row r="384" s="2" customFormat="1" ht="20.1" customHeight="1" spans="1:3">
      <c r="A384" s="288">
        <v>2040905</v>
      </c>
      <c r="B384" s="290" t="s">
        <v>336</v>
      </c>
      <c r="C384" s="287">
        <v>0</v>
      </c>
    </row>
    <row r="385" s="2" customFormat="1" ht="20.1" customHeight="1" spans="1:3">
      <c r="A385" s="288">
        <v>2040950</v>
      </c>
      <c r="B385" s="290" t="s">
        <v>121</v>
      </c>
      <c r="C385" s="287">
        <v>0</v>
      </c>
    </row>
    <row r="386" s="2" customFormat="1" ht="20.1" customHeight="1" spans="1:3">
      <c r="A386" s="288">
        <v>2040999</v>
      </c>
      <c r="B386" s="290" t="s">
        <v>337</v>
      </c>
      <c r="C386" s="287">
        <v>15.7644634811681</v>
      </c>
    </row>
    <row r="387" s="2" customFormat="1" ht="20.1" customHeight="1" spans="1:3">
      <c r="A387" s="288">
        <v>20410</v>
      </c>
      <c r="B387" s="289" t="s">
        <v>338</v>
      </c>
      <c r="C387" s="287">
        <f>SUM(C388:C392)</f>
        <v>0</v>
      </c>
    </row>
    <row r="388" s="2" customFormat="1" ht="20.1" customHeight="1" spans="1:3">
      <c r="A388" s="288">
        <v>2041001</v>
      </c>
      <c r="B388" s="290" t="s">
        <v>112</v>
      </c>
      <c r="C388" s="287">
        <v>0</v>
      </c>
    </row>
    <row r="389" s="2" customFormat="1" ht="20.1" customHeight="1" spans="1:3">
      <c r="A389" s="288">
        <v>2041002</v>
      </c>
      <c r="B389" s="290" t="s">
        <v>113</v>
      </c>
      <c r="C389" s="287">
        <v>0</v>
      </c>
    </row>
    <row r="390" s="2" customFormat="1" ht="20.1" customHeight="1" spans="1:3">
      <c r="A390" s="288">
        <v>2041006</v>
      </c>
      <c r="B390" s="290" t="s">
        <v>152</v>
      </c>
      <c r="C390" s="287">
        <v>0</v>
      </c>
    </row>
    <row r="391" s="2" customFormat="1" ht="20.1" customHeight="1" spans="1:3">
      <c r="A391" s="288">
        <v>2041007</v>
      </c>
      <c r="B391" s="290" t="s">
        <v>339</v>
      </c>
      <c r="C391" s="287">
        <v>0</v>
      </c>
    </row>
    <row r="392" s="2" customFormat="1" ht="20.1" customHeight="1" spans="1:3">
      <c r="A392" s="288">
        <v>2041099</v>
      </c>
      <c r="B392" s="290" t="s">
        <v>340</v>
      </c>
      <c r="C392" s="287">
        <v>0</v>
      </c>
    </row>
    <row r="393" s="2" customFormat="1" ht="20.1" customHeight="1" spans="1:3">
      <c r="A393" s="288">
        <v>20499</v>
      </c>
      <c r="B393" s="289" t="s">
        <v>341</v>
      </c>
      <c r="C393" s="287">
        <f>C394+C395</f>
        <v>505.988424637492</v>
      </c>
    </row>
    <row r="394" s="2" customFormat="1" ht="20.1" customHeight="1" spans="1:3">
      <c r="A394" s="288">
        <v>2049902</v>
      </c>
      <c r="B394" s="290" t="s">
        <v>342</v>
      </c>
      <c r="C394" s="287">
        <v>80.3479106459536</v>
      </c>
    </row>
    <row r="395" s="2" customFormat="1" ht="20.1" customHeight="1" spans="1:3">
      <c r="A395" s="288">
        <v>2049999</v>
      </c>
      <c r="B395" s="290" t="s">
        <v>343</v>
      </c>
      <c r="C395" s="287">
        <v>425.640513991538</v>
      </c>
    </row>
    <row r="396" s="2" customFormat="1" ht="20.1" customHeight="1" spans="1:3">
      <c r="A396" s="288">
        <v>205</v>
      </c>
      <c r="B396" s="289" t="s">
        <v>344</v>
      </c>
      <c r="C396" s="287">
        <f>C397+C402+C409+C415+C421+C425+C429+C433+C439+C446</f>
        <v>45233.1031416257</v>
      </c>
    </row>
    <row r="397" s="2" customFormat="1" ht="20.1" customHeight="1" spans="1:3">
      <c r="A397" s="288">
        <v>20501</v>
      </c>
      <c r="B397" s="289" t="s">
        <v>345</v>
      </c>
      <c r="C397" s="287">
        <f>SUM(C398:C401)</f>
        <v>1545.42595223451</v>
      </c>
    </row>
    <row r="398" s="2" customFormat="1" ht="20.1" customHeight="1" spans="1:3">
      <c r="A398" s="288">
        <v>2050101</v>
      </c>
      <c r="B398" s="290" t="s">
        <v>112</v>
      </c>
      <c r="C398" s="287">
        <v>1244.88408393224</v>
      </c>
    </row>
    <row r="399" s="2" customFormat="1" ht="20.1" customHeight="1" spans="1:3">
      <c r="A399" s="288">
        <v>2050102</v>
      </c>
      <c r="B399" s="290" t="s">
        <v>113</v>
      </c>
      <c r="C399" s="287">
        <v>0</v>
      </c>
    </row>
    <row r="400" s="2" customFormat="1" ht="20.1" customHeight="1" spans="1:3">
      <c r="A400" s="288">
        <v>2050103</v>
      </c>
      <c r="B400" s="290" t="s">
        <v>114</v>
      </c>
      <c r="C400" s="287">
        <v>0</v>
      </c>
    </row>
    <row r="401" s="2" customFormat="1" ht="20.1" customHeight="1" spans="1:3">
      <c r="A401" s="288">
        <v>2050199</v>
      </c>
      <c r="B401" s="290" t="s">
        <v>346</v>
      </c>
      <c r="C401" s="287">
        <v>300.541868302269</v>
      </c>
    </row>
    <row r="402" s="2" customFormat="1" ht="20.1" customHeight="1" spans="1:3">
      <c r="A402" s="288">
        <v>20502</v>
      </c>
      <c r="B402" s="289" t="s">
        <v>347</v>
      </c>
      <c r="C402" s="287">
        <f>SUM(C403:C408)</f>
        <v>41416.577385943</v>
      </c>
    </row>
    <row r="403" s="2" customFormat="1" ht="20.1" customHeight="1" spans="1:3">
      <c r="A403" s="288">
        <v>2050201</v>
      </c>
      <c r="B403" s="290" t="s">
        <v>348</v>
      </c>
      <c r="C403" s="287">
        <v>2441.96624634094</v>
      </c>
    </row>
    <row r="404" s="2" customFormat="1" ht="20.1" customHeight="1" spans="1:3">
      <c r="A404" s="288">
        <v>2050202</v>
      </c>
      <c r="B404" s="290" t="s">
        <v>349</v>
      </c>
      <c r="C404" s="287">
        <v>9656.49667883551</v>
      </c>
    </row>
    <row r="405" s="2" customFormat="1" ht="20.1" customHeight="1" spans="1:3">
      <c r="A405" s="288">
        <v>2050203</v>
      </c>
      <c r="B405" s="290" t="s">
        <v>350</v>
      </c>
      <c r="C405" s="287">
        <v>8318.55140725638</v>
      </c>
    </row>
    <row r="406" s="2" customFormat="1" ht="20.1" customHeight="1" spans="1:3">
      <c r="A406" s="288">
        <v>2050204</v>
      </c>
      <c r="B406" s="290" t="s">
        <v>351</v>
      </c>
      <c r="C406" s="287">
        <v>4467.44553813103</v>
      </c>
    </row>
    <row r="407" s="2" customFormat="1" ht="20.1" customHeight="1" spans="1:3">
      <c r="A407" s="288">
        <v>2050205</v>
      </c>
      <c r="B407" s="290" t="s">
        <v>352</v>
      </c>
      <c r="C407" s="287">
        <v>0</v>
      </c>
    </row>
    <row r="408" s="2" customFormat="1" ht="20.1" customHeight="1" spans="1:3">
      <c r="A408" s="288">
        <v>2050299</v>
      </c>
      <c r="B408" s="290" t="s">
        <v>353</v>
      </c>
      <c r="C408" s="287">
        <v>16532.1175153791</v>
      </c>
    </row>
    <row r="409" s="2" customFormat="1" ht="20.1" customHeight="1" spans="1:3">
      <c r="A409" s="288">
        <v>20503</v>
      </c>
      <c r="B409" s="289" t="s">
        <v>354</v>
      </c>
      <c r="C409" s="287">
        <f>SUM(C410:C414)</f>
        <v>1563.22454003583</v>
      </c>
    </row>
    <row r="410" s="2" customFormat="1" ht="20.1" customHeight="1" spans="1:3">
      <c r="A410" s="288">
        <v>2050301</v>
      </c>
      <c r="B410" s="290" t="s">
        <v>355</v>
      </c>
      <c r="C410" s="287">
        <v>0</v>
      </c>
    </row>
    <row r="411" s="2" customFormat="1" ht="20.1" customHeight="1" spans="1:3">
      <c r="A411" s="288">
        <v>2050302</v>
      </c>
      <c r="B411" s="290" t="s">
        <v>356</v>
      </c>
      <c r="C411" s="287">
        <v>1563.22454003583</v>
      </c>
    </row>
    <row r="412" s="2" customFormat="1" ht="20.1" customHeight="1" spans="1:3">
      <c r="A412" s="288">
        <v>2050303</v>
      </c>
      <c r="B412" s="290" t="s">
        <v>357</v>
      </c>
      <c r="C412" s="287">
        <v>0</v>
      </c>
    </row>
    <row r="413" s="2" customFormat="1" ht="20.1" customHeight="1" spans="1:3">
      <c r="A413" s="288">
        <v>2050305</v>
      </c>
      <c r="B413" s="290" t="s">
        <v>358</v>
      </c>
      <c r="C413" s="287">
        <v>0</v>
      </c>
    </row>
    <row r="414" s="2" customFormat="1" ht="20.1" customHeight="1" spans="1:3">
      <c r="A414" s="288">
        <v>2050399</v>
      </c>
      <c r="B414" s="290" t="s">
        <v>359</v>
      </c>
      <c r="C414" s="287">
        <v>0</v>
      </c>
    </row>
    <row r="415" s="2" customFormat="1" ht="20.1" customHeight="1" spans="1:3">
      <c r="A415" s="288">
        <v>20504</v>
      </c>
      <c r="B415" s="289" t="s">
        <v>360</v>
      </c>
      <c r="C415" s="287">
        <f>SUM(C416:C420)</f>
        <v>11.6962148408667</v>
      </c>
    </row>
    <row r="416" s="2" customFormat="1" ht="20.1" customHeight="1" spans="1:3">
      <c r="A416" s="288">
        <v>2050401</v>
      </c>
      <c r="B416" s="290" t="s">
        <v>361</v>
      </c>
      <c r="C416" s="287">
        <v>0</v>
      </c>
    </row>
    <row r="417" s="2" customFormat="1" ht="20.1" customHeight="1" spans="1:3">
      <c r="A417" s="288">
        <v>2050402</v>
      </c>
      <c r="B417" s="290" t="s">
        <v>362</v>
      </c>
      <c r="C417" s="287">
        <v>0</v>
      </c>
    </row>
    <row r="418" s="2" customFormat="1" ht="20.1" customHeight="1" spans="1:3">
      <c r="A418" s="288">
        <v>2050403</v>
      </c>
      <c r="B418" s="290" t="s">
        <v>363</v>
      </c>
      <c r="C418" s="287">
        <v>11.6962148408667</v>
      </c>
    </row>
    <row r="419" s="2" customFormat="1" ht="20.1" customHeight="1" spans="1:3">
      <c r="A419" s="288">
        <v>2050404</v>
      </c>
      <c r="B419" s="290" t="s">
        <v>364</v>
      </c>
      <c r="C419" s="287">
        <v>0</v>
      </c>
    </row>
    <row r="420" s="2" customFormat="1" ht="20.1" customHeight="1" spans="1:3">
      <c r="A420" s="288">
        <v>2050499</v>
      </c>
      <c r="B420" s="290" t="s">
        <v>365</v>
      </c>
      <c r="C420" s="287">
        <v>0</v>
      </c>
    </row>
    <row r="421" s="2" customFormat="1" ht="20.1" customHeight="1" spans="1:3">
      <c r="A421" s="288">
        <v>20505</v>
      </c>
      <c r="B421" s="289" t="s">
        <v>366</v>
      </c>
      <c r="C421" s="287">
        <f>SUM(C422:C424)</f>
        <v>38.139831002826</v>
      </c>
    </row>
    <row r="422" s="2" customFormat="1" ht="20.1" customHeight="1" spans="1:3">
      <c r="A422" s="288">
        <v>2050501</v>
      </c>
      <c r="B422" s="290" t="s">
        <v>367</v>
      </c>
      <c r="C422" s="287">
        <v>0</v>
      </c>
    </row>
    <row r="423" s="2" customFormat="1" ht="20.1" customHeight="1" spans="1:3">
      <c r="A423" s="288">
        <v>2050502</v>
      </c>
      <c r="B423" s="290" t="s">
        <v>368</v>
      </c>
      <c r="C423" s="287">
        <v>0</v>
      </c>
    </row>
    <row r="424" s="2" customFormat="1" ht="20.1" customHeight="1" spans="1:3">
      <c r="A424" s="288">
        <v>2050599</v>
      </c>
      <c r="B424" s="290" t="s">
        <v>369</v>
      </c>
      <c r="C424" s="287">
        <v>38.139831002826</v>
      </c>
    </row>
    <row r="425" s="2" customFormat="1" ht="20.1" customHeight="1" spans="1:3">
      <c r="A425" s="288">
        <v>20506</v>
      </c>
      <c r="B425" s="289" t="s">
        <v>370</v>
      </c>
      <c r="C425" s="287">
        <f>SUM(C426:C428)</f>
        <v>0</v>
      </c>
    </row>
    <row r="426" s="2" customFormat="1" ht="20.1" customHeight="1" spans="1:3">
      <c r="A426" s="288">
        <v>2050601</v>
      </c>
      <c r="B426" s="290" t="s">
        <v>371</v>
      </c>
      <c r="C426" s="287">
        <v>0</v>
      </c>
    </row>
    <row r="427" s="2" customFormat="1" ht="20.1" customHeight="1" spans="1:3">
      <c r="A427" s="288">
        <v>2050602</v>
      </c>
      <c r="B427" s="290" t="s">
        <v>372</v>
      </c>
      <c r="C427" s="287">
        <v>0</v>
      </c>
    </row>
    <row r="428" s="2" customFormat="1" ht="20.1" customHeight="1" spans="1:3">
      <c r="A428" s="288">
        <v>2050699</v>
      </c>
      <c r="B428" s="290" t="s">
        <v>373</v>
      </c>
      <c r="C428" s="287">
        <v>0</v>
      </c>
    </row>
    <row r="429" s="2" customFormat="1" ht="20.1" customHeight="1" spans="1:3">
      <c r="A429" s="288">
        <v>20507</v>
      </c>
      <c r="B429" s="289" t="s">
        <v>374</v>
      </c>
      <c r="C429" s="287">
        <f>SUM(C430:C432)</f>
        <v>156.627572651605</v>
      </c>
    </row>
    <row r="430" s="2" customFormat="1" ht="20.1" customHeight="1" spans="1:3">
      <c r="A430" s="288">
        <v>2050701</v>
      </c>
      <c r="B430" s="290" t="s">
        <v>375</v>
      </c>
      <c r="C430" s="287">
        <v>156.627572651605</v>
      </c>
    </row>
    <row r="431" s="2" customFormat="1" ht="20.1" customHeight="1" spans="1:3">
      <c r="A431" s="288">
        <v>2050702</v>
      </c>
      <c r="B431" s="290" t="s">
        <v>376</v>
      </c>
      <c r="C431" s="287">
        <v>0</v>
      </c>
    </row>
    <row r="432" s="2" customFormat="1" ht="20.1" customHeight="1" spans="1:3">
      <c r="A432" s="288">
        <v>2050799</v>
      </c>
      <c r="B432" s="290" t="s">
        <v>377</v>
      </c>
      <c r="C432" s="287">
        <v>0</v>
      </c>
    </row>
    <row r="433" s="2" customFormat="1" ht="20.1" customHeight="1" spans="1:3">
      <c r="A433" s="288">
        <v>20508</v>
      </c>
      <c r="B433" s="289" t="s">
        <v>378</v>
      </c>
      <c r="C433" s="287">
        <f>SUM(C434:C438)</f>
        <v>245.6205116582</v>
      </c>
    </row>
    <row r="434" s="2" customFormat="1" ht="20.1" customHeight="1" spans="1:3">
      <c r="A434" s="288">
        <v>2050801</v>
      </c>
      <c r="B434" s="290" t="s">
        <v>379</v>
      </c>
      <c r="C434" s="287">
        <v>140.3545780904</v>
      </c>
    </row>
    <row r="435" s="2" customFormat="1" ht="20.1" customHeight="1" spans="1:3">
      <c r="A435" s="288">
        <v>2050802</v>
      </c>
      <c r="B435" s="290" t="s">
        <v>380</v>
      </c>
      <c r="C435" s="287">
        <v>105.2659335678</v>
      </c>
    </row>
    <row r="436" s="2" customFormat="1" ht="20.1" customHeight="1" spans="1:3">
      <c r="A436" s="288">
        <v>2050803</v>
      </c>
      <c r="B436" s="290" t="s">
        <v>381</v>
      </c>
      <c r="C436" s="287">
        <v>0</v>
      </c>
    </row>
    <row r="437" s="2" customFormat="1" ht="20.1" customHeight="1" spans="1:3">
      <c r="A437" s="288">
        <v>2050804</v>
      </c>
      <c r="B437" s="290" t="s">
        <v>382</v>
      </c>
      <c r="C437" s="287">
        <v>0</v>
      </c>
    </row>
    <row r="438" s="2" customFormat="1" ht="20.1" customHeight="1" spans="1:3">
      <c r="A438" s="288">
        <v>2050899</v>
      </c>
      <c r="B438" s="290" t="s">
        <v>383</v>
      </c>
      <c r="C438" s="287">
        <v>0</v>
      </c>
    </row>
    <row r="439" s="2" customFormat="1" ht="20.1" customHeight="1" spans="1:3">
      <c r="A439" s="288">
        <v>20509</v>
      </c>
      <c r="B439" s="289" t="s">
        <v>384</v>
      </c>
      <c r="C439" s="287">
        <f>SUM(C440:C445)</f>
        <v>0</v>
      </c>
    </row>
    <row r="440" s="2" customFormat="1" ht="20.1" customHeight="1" spans="1:3">
      <c r="A440" s="288">
        <v>2050901</v>
      </c>
      <c r="B440" s="290" t="s">
        <v>385</v>
      </c>
      <c r="C440" s="287">
        <v>0</v>
      </c>
    </row>
    <row r="441" s="2" customFormat="1" ht="20.1" customHeight="1" spans="1:3">
      <c r="A441" s="288">
        <v>2050902</v>
      </c>
      <c r="B441" s="290" t="s">
        <v>386</v>
      </c>
      <c r="C441" s="287">
        <v>0</v>
      </c>
    </row>
    <row r="442" s="2" customFormat="1" ht="20.1" customHeight="1" spans="1:3">
      <c r="A442" s="288">
        <v>2050903</v>
      </c>
      <c r="B442" s="290" t="s">
        <v>387</v>
      </c>
      <c r="C442" s="287">
        <v>0</v>
      </c>
    </row>
    <row r="443" s="2" customFormat="1" ht="20.1" customHeight="1" spans="1:3">
      <c r="A443" s="288">
        <v>2050904</v>
      </c>
      <c r="B443" s="290" t="s">
        <v>388</v>
      </c>
      <c r="C443" s="287">
        <v>0</v>
      </c>
    </row>
    <row r="444" s="2" customFormat="1" ht="20.1" customHeight="1" spans="1:3">
      <c r="A444" s="288">
        <v>2050905</v>
      </c>
      <c r="B444" s="290" t="s">
        <v>389</v>
      </c>
      <c r="C444" s="287">
        <v>0</v>
      </c>
    </row>
    <row r="445" s="2" customFormat="1" ht="20.1" customHeight="1" spans="1:3">
      <c r="A445" s="288">
        <v>2050999</v>
      </c>
      <c r="B445" s="290" t="s">
        <v>390</v>
      </c>
      <c r="C445" s="287">
        <v>0</v>
      </c>
    </row>
    <row r="446" s="2" customFormat="1" ht="20.1" customHeight="1" spans="1:3">
      <c r="A446" s="288">
        <v>20599</v>
      </c>
      <c r="B446" s="289" t="s">
        <v>391</v>
      </c>
      <c r="C446" s="287">
        <f>C447</f>
        <v>255.791133258953</v>
      </c>
    </row>
    <row r="447" s="2" customFormat="1" ht="20.1" customHeight="1" spans="1:3">
      <c r="A447" s="288">
        <v>2059999</v>
      </c>
      <c r="B447" s="290" t="s">
        <v>392</v>
      </c>
      <c r="C447" s="287">
        <v>255.791133258953</v>
      </c>
    </row>
    <row r="448" s="2" customFormat="1" ht="20.1" customHeight="1" spans="1:3">
      <c r="A448" s="288">
        <v>206</v>
      </c>
      <c r="B448" s="289" t="s">
        <v>393</v>
      </c>
      <c r="C448" s="287">
        <f>SUM(C449,C454,C463,C469,C474,C479,C484,C491,C495,C499)</f>
        <v>1220.33943789939</v>
      </c>
    </row>
    <row r="449" s="2" customFormat="1" ht="20.1" customHeight="1" spans="1:3">
      <c r="A449" s="288">
        <v>20601</v>
      </c>
      <c r="B449" s="289" t="s">
        <v>394</v>
      </c>
      <c r="C449" s="287">
        <f>SUM(C450:C453)</f>
        <v>233.415765737295</v>
      </c>
    </row>
    <row r="450" s="2" customFormat="1" ht="20.1" customHeight="1" spans="1:3">
      <c r="A450" s="288">
        <v>2060101</v>
      </c>
      <c r="B450" s="290" t="s">
        <v>112</v>
      </c>
      <c r="C450" s="287">
        <v>169.849380732585</v>
      </c>
    </row>
    <row r="451" s="2" customFormat="1" ht="20.1" customHeight="1" spans="1:3">
      <c r="A451" s="288">
        <v>2060102</v>
      </c>
      <c r="B451" s="290" t="s">
        <v>113</v>
      </c>
      <c r="C451" s="287">
        <v>0</v>
      </c>
    </row>
    <row r="452" s="2" customFormat="1" ht="20.1" customHeight="1" spans="1:3">
      <c r="A452" s="288">
        <v>2060103</v>
      </c>
      <c r="B452" s="290" t="s">
        <v>114</v>
      </c>
      <c r="C452" s="287">
        <v>0</v>
      </c>
    </row>
    <row r="453" s="2" customFormat="1" ht="20.1" customHeight="1" spans="1:3">
      <c r="A453" s="288">
        <v>2060199</v>
      </c>
      <c r="B453" s="290" t="s">
        <v>395</v>
      </c>
      <c r="C453" s="287">
        <v>63.5663850047101</v>
      </c>
    </row>
    <row r="454" s="2" customFormat="1" ht="20.1" customHeight="1" spans="1:3">
      <c r="A454" s="288">
        <v>20602</v>
      </c>
      <c r="B454" s="289" t="s">
        <v>396</v>
      </c>
      <c r="C454" s="287">
        <f>SUM(C455:C462)</f>
        <v>0</v>
      </c>
    </row>
    <row r="455" s="2" customFormat="1" ht="20.1" customHeight="1" spans="1:3">
      <c r="A455" s="288">
        <v>2060201</v>
      </c>
      <c r="B455" s="290" t="s">
        <v>397</v>
      </c>
      <c r="C455" s="287">
        <v>0</v>
      </c>
    </row>
    <row r="456" s="2" customFormat="1" ht="20.1" customHeight="1" spans="1:3">
      <c r="A456" s="288">
        <v>2060203</v>
      </c>
      <c r="B456" s="290" t="s">
        <v>398</v>
      </c>
      <c r="C456" s="287">
        <v>0</v>
      </c>
    </row>
    <row r="457" s="2" customFormat="1" ht="20.1" customHeight="1" spans="1:3">
      <c r="A457" s="288">
        <v>2060204</v>
      </c>
      <c r="B457" s="290" t="s">
        <v>399</v>
      </c>
      <c r="C457" s="287">
        <v>0</v>
      </c>
    </row>
    <row r="458" s="2" customFormat="1" ht="20.1" customHeight="1" spans="1:3">
      <c r="A458" s="288">
        <v>2060205</v>
      </c>
      <c r="B458" s="290" t="s">
        <v>400</v>
      </c>
      <c r="C458" s="287">
        <v>0</v>
      </c>
    </row>
    <row r="459" s="2" customFormat="1" ht="20.1" customHeight="1" spans="1:3">
      <c r="A459" s="288">
        <v>2060206</v>
      </c>
      <c r="B459" s="290" t="s">
        <v>401</v>
      </c>
      <c r="C459" s="287">
        <v>0</v>
      </c>
    </row>
    <row r="460" s="2" customFormat="1" ht="20.1" customHeight="1" spans="1:3">
      <c r="A460" s="288">
        <v>2060207</v>
      </c>
      <c r="B460" s="290" t="s">
        <v>402</v>
      </c>
      <c r="C460" s="287">
        <v>0</v>
      </c>
    </row>
    <row r="461" s="2" customFormat="1" ht="20.1" customHeight="1" spans="1:3">
      <c r="A461" s="288">
        <v>2060208</v>
      </c>
      <c r="B461" s="290" t="s">
        <v>403</v>
      </c>
      <c r="C461" s="287">
        <v>0</v>
      </c>
    </row>
    <row r="462" s="2" customFormat="1" ht="20.1" customHeight="1" spans="1:3">
      <c r="A462" s="288">
        <v>2060299</v>
      </c>
      <c r="B462" s="290" t="s">
        <v>404</v>
      </c>
      <c r="C462" s="287">
        <v>0</v>
      </c>
    </row>
    <row r="463" s="2" customFormat="1" ht="20.1" customHeight="1" spans="1:3">
      <c r="A463" s="288">
        <v>20603</v>
      </c>
      <c r="B463" s="289" t="s">
        <v>405</v>
      </c>
      <c r="C463" s="287">
        <f>SUM(C464:C468)</f>
        <v>0</v>
      </c>
    </row>
    <row r="464" s="2" customFormat="1" ht="20.1" customHeight="1" spans="1:3">
      <c r="A464" s="288">
        <v>2060301</v>
      </c>
      <c r="B464" s="290" t="s">
        <v>397</v>
      </c>
      <c r="C464" s="287">
        <v>0</v>
      </c>
    </row>
    <row r="465" s="2" customFormat="1" ht="20.1" customHeight="1" spans="1:3">
      <c r="A465" s="288">
        <v>2060302</v>
      </c>
      <c r="B465" s="290" t="s">
        <v>406</v>
      </c>
      <c r="C465" s="287">
        <v>0</v>
      </c>
    </row>
    <row r="466" s="2" customFormat="1" ht="20.1" customHeight="1" spans="1:3">
      <c r="A466" s="288">
        <v>2060303</v>
      </c>
      <c r="B466" s="290" t="s">
        <v>407</v>
      </c>
      <c r="C466" s="287">
        <v>0</v>
      </c>
    </row>
    <row r="467" s="2" customFormat="1" ht="20.1" customHeight="1" spans="1:3">
      <c r="A467" s="288">
        <v>2060304</v>
      </c>
      <c r="B467" s="290" t="s">
        <v>408</v>
      </c>
      <c r="C467" s="287">
        <v>0</v>
      </c>
    </row>
    <row r="468" s="2" customFormat="1" ht="20.1" customHeight="1" spans="1:3">
      <c r="A468" s="288">
        <v>2060399</v>
      </c>
      <c r="B468" s="290" t="s">
        <v>409</v>
      </c>
      <c r="C468" s="287">
        <v>0</v>
      </c>
    </row>
    <row r="469" s="2" customFormat="1" ht="20.1" customHeight="1" spans="1:3">
      <c r="A469" s="288">
        <v>20604</v>
      </c>
      <c r="B469" s="289" t="s">
        <v>410</v>
      </c>
      <c r="C469" s="287">
        <f>SUM(C470:C473)</f>
        <v>195.148049755242</v>
      </c>
    </row>
    <row r="470" s="2" customFormat="1" ht="20.1" customHeight="1" spans="1:3">
      <c r="A470" s="288">
        <v>2060401</v>
      </c>
      <c r="B470" s="290" t="s">
        <v>397</v>
      </c>
      <c r="C470" s="287">
        <v>0</v>
      </c>
    </row>
    <row r="471" s="2" customFormat="1" ht="20.1" customHeight="1" spans="1:3">
      <c r="A471" s="288">
        <v>2060404</v>
      </c>
      <c r="B471" s="290" t="s">
        <v>411</v>
      </c>
      <c r="C471" s="287">
        <v>134.12432015072</v>
      </c>
    </row>
    <row r="472" s="2" customFormat="1" ht="20.1" customHeight="1" spans="1:3">
      <c r="A472" s="288">
        <v>2060405</v>
      </c>
      <c r="B472" s="290" t="s">
        <v>412</v>
      </c>
      <c r="C472" s="287">
        <v>0</v>
      </c>
    </row>
    <row r="473" s="2" customFormat="1" ht="20.1" customHeight="1" spans="1:3">
      <c r="A473" s="288">
        <v>2060499</v>
      </c>
      <c r="B473" s="290" t="s">
        <v>413</v>
      </c>
      <c r="C473" s="287">
        <v>61.0237296045217</v>
      </c>
    </row>
    <row r="474" s="2" customFormat="1" ht="20.1" customHeight="1" spans="1:3">
      <c r="A474" s="288">
        <v>20605</v>
      </c>
      <c r="B474" s="289" t="s">
        <v>414</v>
      </c>
      <c r="C474" s="287">
        <f>SUM(C475:C478)</f>
        <v>217.409491841809</v>
      </c>
    </row>
    <row r="475" s="2" customFormat="1" ht="20.1" customHeight="1" spans="1:3">
      <c r="A475" s="288">
        <v>2060501</v>
      </c>
      <c r="B475" s="290" t="s">
        <v>397</v>
      </c>
      <c r="C475" s="287">
        <v>0</v>
      </c>
    </row>
    <row r="476" s="2" customFormat="1" ht="20.1" customHeight="1" spans="1:3">
      <c r="A476" s="288">
        <v>2060502</v>
      </c>
      <c r="B476" s="290" t="s">
        <v>415</v>
      </c>
      <c r="C476" s="287">
        <v>24.4094918418087</v>
      </c>
    </row>
    <row r="477" s="2" customFormat="1" ht="20.1" customHeight="1" spans="1:3">
      <c r="A477" s="288">
        <v>2060503</v>
      </c>
      <c r="B477" s="290" t="s">
        <v>416</v>
      </c>
      <c r="C477" s="287">
        <v>0</v>
      </c>
    </row>
    <row r="478" s="2" customFormat="1" ht="20.1" customHeight="1" spans="1:3">
      <c r="A478" s="288">
        <v>2060599</v>
      </c>
      <c r="B478" s="290" t="s">
        <v>417</v>
      </c>
      <c r="C478" s="287">
        <v>193</v>
      </c>
    </row>
    <row r="479" s="2" customFormat="1" ht="20.1" customHeight="1" spans="1:3">
      <c r="A479" s="288">
        <v>20606</v>
      </c>
      <c r="B479" s="289" t="s">
        <v>418</v>
      </c>
      <c r="C479" s="287">
        <f>SUM(C480:C483)</f>
        <v>0</v>
      </c>
    </row>
    <row r="480" s="2" customFormat="1" ht="20.1" customHeight="1" spans="1:3">
      <c r="A480" s="288">
        <v>2060601</v>
      </c>
      <c r="B480" s="290" t="s">
        <v>419</v>
      </c>
      <c r="C480" s="287">
        <v>0</v>
      </c>
    </row>
    <row r="481" s="2" customFormat="1" ht="20.1" customHeight="1" spans="1:3">
      <c r="A481" s="288">
        <v>2060602</v>
      </c>
      <c r="B481" s="290" t="s">
        <v>420</v>
      </c>
      <c r="C481" s="287">
        <v>0</v>
      </c>
    </row>
    <row r="482" s="2" customFormat="1" ht="20.1" customHeight="1" spans="1:3">
      <c r="A482" s="288">
        <v>2060603</v>
      </c>
      <c r="B482" s="290" t="s">
        <v>421</v>
      </c>
      <c r="C482" s="287">
        <v>0</v>
      </c>
    </row>
    <row r="483" s="2" customFormat="1" ht="20.1" customHeight="1" spans="1:3">
      <c r="A483" s="288">
        <v>2060699</v>
      </c>
      <c r="B483" s="290" t="s">
        <v>422</v>
      </c>
      <c r="C483" s="287">
        <v>0</v>
      </c>
    </row>
    <row r="484" s="2" customFormat="1" ht="20.1" customHeight="1" spans="1:3">
      <c r="A484" s="288">
        <v>20607</v>
      </c>
      <c r="B484" s="289" t="s">
        <v>423</v>
      </c>
      <c r="C484" s="287">
        <f>SUM(C485:C490)</f>
        <v>40.6824864030144</v>
      </c>
    </row>
    <row r="485" s="2" customFormat="1" ht="20.1" customHeight="1" spans="1:3">
      <c r="A485" s="288">
        <v>2060701</v>
      </c>
      <c r="B485" s="290" t="s">
        <v>397</v>
      </c>
      <c r="C485" s="287">
        <v>0</v>
      </c>
    </row>
    <row r="486" s="2" customFormat="1" ht="20.1" customHeight="1" spans="1:3">
      <c r="A486" s="288">
        <v>2060702</v>
      </c>
      <c r="B486" s="290" t="s">
        <v>424</v>
      </c>
      <c r="C486" s="287">
        <v>7.11943512052753</v>
      </c>
    </row>
    <row r="487" s="2" customFormat="1" ht="20.1" customHeight="1" spans="1:3">
      <c r="A487" s="288">
        <v>2060703</v>
      </c>
      <c r="B487" s="290" t="s">
        <v>425</v>
      </c>
      <c r="C487" s="287">
        <v>0</v>
      </c>
    </row>
    <row r="488" s="2" customFormat="1" ht="20.1" customHeight="1" spans="1:3">
      <c r="A488" s="288">
        <v>2060704</v>
      </c>
      <c r="B488" s="290" t="s">
        <v>426</v>
      </c>
      <c r="C488" s="287">
        <v>0</v>
      </c>
    </row>
    <row r="489" s="2" customFormat="1" ht="20.1" customHeight="1" spans="1:3">
      <c r="A489" s="288">
        <v>2060705</v>
      </c>
      <c r="B489" s="290" t="s">
        <v>427</v>
      </c>
      <c r="C489" s="287">
        <v>6.10237296045217</v>
      </c>
    </row>
    <row r="490" s="2" customFormat="1" ht="20.1" customHeight="1" spans="1:3">
      <c r="A490" s="288">
        <v>2060799</v>
      </c>
      <c r="B490" s="290" t="s">
        <v>428</v>
      </c>
      <c r="C490" s="287">
        <v>27.4606783220347</v>
      </c>
    </row>
    <row r="491" s="2" customFormat="1" ht="20.1" customHeight="1" spans="1:3">
      <c r="A491" s="288">
        <v>20608</v>
      </c>
      <c r="B491" s="289" t="s">
        <v>429</v>
      </c>
      <c r="C491" s="287">
        <f>SUM(C492:C494)</f>
        <v>0</v>
      </c>
    </row>
    <row r="492" s="2" customFormat="1" ht="20.1" customHeight="1" spans="1:3">
      <c r="A492" s="288">
        <v>2060801</v>
      </c>
      <c r="B492" s="290" t="s">
        <v>430</v>
      </c>
      <c r="C492" s="287">
        <v>0</v>
      </c>
    </row>
    <row r="493" s="2" customFormat="1" ht="20.1" customHeight="1" spans="1:3">
      <c r="A493" s="288">
        <v>2060802</v>
      </c>
      <c r="B493" s="290" t="s">
        <v>431</v>
      </c>
      <c r="C493" s="287">
        <v>0</v>
      </c>
    </row>
    <row r="494" s="2" customFormat="1" ht="20.1" customHeight="1" spans="1:3">
      <c r="A494" s="288">
        <v>2060899</v>
      </c>
      <c r="B494" s="290" t="s">
        <v>432</v>
      </c>
      <c r="C494" s="287">
        <v>0</v>
      </c>
    </row>
    <row r="495" s="2" customFormat="1" ht="20.1" customHeight="1" spans="1:3">
      <c r="A495" s="288">
        <v>20609</v>
      </c>
      <c r="B495" s="289" t="s">
        <v>433</v>
      </c>
      <c r="C495" s="287">
        <f>SUM(C496:C498)</f>
        <v>50.8531080037681</v>
      </c>
    </row>
    <row r="496" s="2" customFormat="1" ht="20.1" customHeight="1" spans="1:3">
      <c r="A496" s="288">
        <v>2060901</v>
      </c>
      <c r="B496" s="290" t="s">
        <v>434</v>
      </c>
      <c r="C496" s="287">
        <v>0</v>
      </c>
    </row>
    <row r="497" s="2" customFormat="1" ht="20.1" customHeight="1" spans="1:3">
      <c r="A497" s="288">
        <v>2060902</v>
      </c>
      <c r="B497" s="290" t="s">
        <v>435</v>
      </c>
      <c r="C497" s="287">
        <v>50.8531080037681</v>
      </c>
    </row>
    <row r="498" s="2" customFormat="1" ht="20.1" customHeight="1" spans="1:3">
      <c r="A498" s="288">
        <v>2060999</v>
      </c>
      <c r="B498" s="290" t="s">
        <v>436</v>
      </c>
      <c r="C498" s="287">
        <v>0</v>
      </c>
    </row>
    <row r="499" s="2" customFormat="1" ht="20.1" customHeight="1" spans="1:3">
      <c r="A499" s="288">
        <v>20699</v>
      </c>
      <c r="B499" s="289" t="s">
        <v>437</v>
      </c>
      <c r="C499" s="287">
        <f>SUM(C500:C503)</f>
        <v>482.83053615826</v>
      </c>
    </row>
    <row r="500" s="2" customFormat="1" ht="20.1" customHeight="1" spans="1:3">
      <c r="A500" s="288">
        <v>2069901</v>
      </c>
      <c r="B500" s="290" t="s">
        <v>438</v>
      </c>
      <c r="C500" s="287">
        <v>0</v>
      </c>
    </row>
    <row r="501" s="2" customFormat="1" ht="20.1" customHeight="1" spans="1:3">
      <c r="A501" s="288">
        <v>2069902</v>
      </c>
      <c r="B501" s="290" t="s">
        <v>439</v>
      </c>
      <c r="C501" s="287">
        <v>0</v>
      </c>
    </row>
    <row r="502" s="2" customFormat="1" ht="20.1" customHeight="1" spans="1:3">
      <c r="A502" s="288">
        <v>2069903</v>
      </c>
      <c r="B502" s="290" t="s">
        <v>440</v>
      </c>
      <c r="C502" s="287">
        <v>0</v>
      </c>
    </row>
    <row r="503" s="2" customFormat="1" ht="20.1" customHeight="1" spans="1:3">
      <c r="A503" s="288">
        <v>2069999</v>
      </c>
      <c r="B503" s="290" t="s">
        <v>441</v>
      </c>
      <c r="C503" s="287">
        <v>482.83053615826</v>
      </c>
    </row>
    <row r="504" s="2" customFormat="1" ht="20.1" customHeight="1" spans="1:3">
      <c r="A504" s="288">
        <v>207</v>
      </c>
      <c r="B504" s="289" t="s">
        <v>442</v>
      </c>
      <c r="C504" s="287">
        <f>SUM(C505,C521,C529,C540,C549,C557)</f>
        <v>2402.79541652178</v>
      </c>
    </row>
    <row r="505" s="2" customFormat="1" ht="20.1" customHeight="1" spans="1:3">
      <c r="A505" s="288">
        <v>20701</v>
      </c>
      <c r="B505" s="289" t="s">
        <v>443</v>
      </c>
      <c r="C505" s="287">
        <f>SUM(C506:C520)</f>
        <v>839.062345405909</v>
      </c>
    </row>
    <row r="506" s="2" customFormat="1" ht="20.1" customHeight="1" spans="1:3">
      <c r="A506" s="288">
        <v>2070101</v>
      </c>
      <c r="B506" s="290" t="s">
        <v>112</v>
      </c>
      <c r="C506" s="287">
        <v>160.695821291907</v>
      </c>
    </row>
    <row r="507" s="2" customFormat="1" ht="20.1" customHeight="1" spans="1:3">
      <c r="A507" s="288">
        <v>2070102</v>
      </c>
      <c r="B507" s="290" t="s">
        <v>113</v>
      </c>
      <c r="C507" s="287">
        <v>0</v>
      </c>
    </row>
    <row r="508" s="2" customFormat="1" ht="20.1" customHeight="1" spans="1:3">
      <c r="A508" s="288">
        <v>2070103</v>
      </c>
      <c r="B508" s="290" t="s">
        <v>114</v>
      </c>
      <c r="C508" s="287">
        <v>0</v>
      </c>
    </row>
    <row r="509" s="2" customFormat="1" ht="20.1" customHeight="1" spans="1:3">
      <c r="A509" s="288">
        <v>2070104</v>
      </c>
      <c r="B509" s="290" t="s">
        <v>444</v>
      </c>
      <c r="C509" s="287">
        <v>62.040791764597</v>
      </c>
    </row>
    <row r="510" s="2" customFormat="1" ht="20.1" customHeight="1" spans="1:3">
      <c r="A510" s="288">
        <v>2070105</v>
      </c>
      <c r="B510" s="290" t="s">
        <v>445</v>
      </c>
      <c r="C510" s="287">
        <v>0</v>
      </c>
    </row>
    <row r="511" s="2" customFormat="1" ht="20.1" customHeight="1" spans="1:3">
      <c r="A511" s="288">
        <v>2070106</v>
      </c>
      <c r="B511" s="290" t="s">
        <v>446</v>
      </c>
      <c r="C511" s="287">
        <v>0</v>
      </c>
    </row>
    <row r="512" s="2" customFormat="1" ht="20.1" customHeight="1" spans="1:3">
      <c r="A512" s="288">
        <v>2070107</v>
      </c>
      <c r="B512" s="290" t="s">
        <v>447</v>
      </c>
      <c r="C512" s="287">
        <v>0</v>
      </c>
    </row>
    <row r="513" s="2" customFormat="1" ht="20.1" customHeight="1" spans="1:3">
      <c r="A513" s="288">
        <v>2070108</v>
      </c>
      <c r="B513" s="290" t="s">
        <v>448</v>
      </c>
      <c r="C513" s="287">
        <v>135.777798370061</v>
      </c>
    </row>
    <row r="514" s="2" customFormat="1" ht="20.1" customHeight="1" spans="1:3">
      <c r="A514" s="288">
        <v>2070109</v>
      </c>
      <c r="B514" s="290" t="s">
        <v>449</v>
      </c>
      <c r="C514" s="287">
        <v>0</v>
      </c>
    </row>
    <row r="515" s="2" customFormat="1" ht="20.1" customHeight="1" spans="1:3">
      <c r="A515" s="288">
        <v>2070110</v>
      </c>
      <c r="B515" s="290" t="s">
        <v>450</v>
      </c>
      <c r="C515" s="287">
        <v>0</v>
      </c>
    </row>
    <row r="516" s="2" customFormat="1" ht="20.1" customHeight="1" spans="1:3">
      <c r="A516" s="288">
        <v>2070111</v>
      </c>
      <c r="B516" s="290" t="s">
        <v>451</v>
      </c>
      <c r="C516" s="287">
        <v>114.419493008478</v>
      </c>
    </row>
    <row r="517" s="2" customFormat="1" ht="20.1" customHeight="1" spans="1:3">
      <c r="A517" s="288">
        <v>2070112</v>
      </c>
      <c r="B517" s="290" t="s">
        <v>452</v>
      </c>
      <c r="C517" s="287">
        <v>240.026669777785</v>
      </c>
    </row>
    <row r="518" s="2" customFormat="1" ht="20.1" customHeight="1" spans="1:3">
      <c r="A518" s="288">
        <v>2070113</v>
      </c>
      <c r="B518" s="290" t="s">
        <v>453</v>
      </c>
      <c r="C518" s="287">
        <v>10.6791526807913</v>
      </c>
    </row>
    <row r="519" s="2" customFormat="1" ht="20.1" customHeight="1" spans="1:3">
      <c r="A519" s="288">
        <v>2070114</v>
      </c>
      <c r="B519" s="290" t="s">
        <v>454</v>
      </c>
      <c r="C519" s="287">
        <v>0</v>
      </c>
    </row>
    <row r="520" s="2" customFormat="1" ht="20.1" customHeight="1" spans="1:3">
      <c r="A520" s="288">
        <v>2070199</v>
      </c>
      <c r="B520" s="290" t="s">
        <v>455</v>
      </c>
      <c r="C520" s="287">
        <v>115.42261851229</v>
      </c>
    </row>
    <row r="521" s="2" customFormat="1" ht="20.1" customHeight="1" spans="1:3">
      <c r="A521" s="288">
        <v>20702</v>
      </c>
      <c r="B521" s="289" t="s">
        <v>456</v>
      </c>
      <c r="C521" s="287">
        <f>SUM(C522:C528)</f>
        <v>743.980970095126</v>
      </c>
    </row>
    <row r="522" s="2" customFormat="1" ht="20.1" customHeight="1" spans="1:3">
      <c r="A522" s="288">
        <v>2070201</v>
      </c>
      <c r="B522" s="290" t="s">
        <v>112</v>
      </c>
      <c r="C522" s="287">
        <v>13.7303391610174</v>
      </c>
    </row>
    <row r="523" s="2" customFormat="1" ht="20.1" customHeight="1" spans="1:3">
      <c r="A523" s="288">
        <v>2070202</v>
      </c>
      <c r="B523" s="290" t="s">
        <v>113</v>
      </c>
      <c r="C523" s="287">
        <v>0</v>
      </c>
    </row>
    <row r="524" s="2" customFormat="1" ht="20.1" customHeight="1" spans="1:3">
      <c r="A524" s="288">
        <v>2070203</v>
      </c>
      <c r="B524" s="290" t="s">
        <v>114</v>
      </c>
      <c r="C524" s="287">
        <v>0</v>
      </c>
    </row>
    <row r="525" s="2" customFormat="1" ht="20.1" customHeight="1" spans="1:3">
      <c r="A525" s="288">
        <v>2070204</v>
      </c>
      <c r="B525" s="290" t="s">
        <v>457</v>
      </c>
      <c r="C525" s="287">
        <v>84.9246903662926</v>
      </c>
    </row>
    <row r="526" s="2" customFormat="1" ht="20.1" customHeight="1" spans="1:3">
      <c r="A526" s="288">
        <v>2070205</v>
      </c>
      <c r="B526" s="290" t="s">
        <v>458</v>
      </c>
      <c r="C526" s="287">
        <v>83.3990971261796</v>
      </c>
    </row>
    <row r="527" s="2" customFormat="1" ht="20.1" customHeight="1" spans="1:3">
      <c r="A527" s="288">
        <v>2070206</v>
      </c>
      <c r="B527" s="290" t="s">
        <v>459</v>
      </c>
      <c r="C527" s="287">
        <v>0</v>
      </c>
    </row>
    <row r="528" s="2" customFormat="1" ht="20.1" customHeight="1" spans="1:3">
      <c r="A528" s="288">
        <v>2070299</v>
      </c>
      <c r="B528" s="290" t="s">
        <v>460</v>
      </c>
      <c r="C528" s="287">
        <v>561.926843441637</v>
      </c>
    </row>
    <row r="529" s="2" customFormat="1" ht="20.1" customHeight="1" spans="1:3">
      <c r="A529" s="288">
        <v>20703</v>
      </c>
      <c r="B529" s="289" t="s">
        <v>461</v>
      </c>
      <c r="C529" s="287">
        <f>SUM(C530:C539)</f>
        <v>0</v>
      </c>
    </row>
    <row r="530" s="2" customFormat="1" ht="20.1" customHeight="1" spans="1:3">
      <c r="A530" s="288">
        <v>2070301</v>
      </c>
      <c r="B530" s="290" t="s">
        <v>112</v>
      </c>
      <c r="C530" s="287">
        <v>0</v>
      </c>
    </row>
    <row r="531" s="2" customFormat="1" ht="20.1" customHeight="1" spans="1:3">
      <c r="A531" s="288">
        <v>2070302</v>
      </c>
      <c r="B531" s="290" t="s">
        <v>113</v>
      </c>
      <c r="C531" s="287">
        <v>0</v>
      </c>
    </row>
    <row r="532" s="2" customFormat="1" ht="20.1" customHeight="1" spans="1:3">
      <c r="A532" s="288">
        <v>2070303</v>
      </c>
      <c r="B532" s="290" t="s">
        <v>114</v>
      </c>
      <c r="C532" s="287">
        <v>0</v>
      </c>
    </row>
    <row r="533" s="2" customFormat="1" ht="20.1" customHeight="1" spans="1:3">
      <c r="A533" s="288">
        <v>2070304</v>
      </c>
      <c r="B533" s="290" t="s">
        <v>462</v>
      </c>
      <c r="C533" s="287">
        <v>0</v>
      </c>
    </row>
    <row r="534" s="2" customFormat="1" ht="20.1" customHeight="1" spans="1:3">
      <c r="A534" s="288">
        <v>2070305</v>
      </c>
      <c r="B534" s="290" t="s">
        <v>463</v>
      </c>
      <c r="C534" s="287">
        <v>0</v>
      </c>
    </row>
    <row r="535" s="2" customFormat="1" ht="20.1" customHeight="1" spans="1:3">
      <c r="A535" s="288">
        <v>2070306</v>
      </c>
      <c r="B535" s="290" t="s">
        <v>464</v>
      </c>
      <c r="C535" s="287">
        <v>0</v>
      </c>
    </row>
    <row r="536" s="2" customFormat="1" ht="20.1" customHeight="1" spans="1:3">
      <c r="A536" s="288">
        <v>2070307</v>
      </c>
      <c r="B536" s="290" t="s">
        <v>465</v>
      </c>
      <c r="C536" s="287">
        <v>0</v>
      </c>
    </row>
    <row r="537" s="2" customFormat="1" ht="20.1" customHeight="1" spans="1:3">
      <c r="A537" s="288">
        <v>2070308</v>
      </c>
      <c r="B537" s="290" t="s">
        <v>466</v>
      </c>
      <c r="C537" s="287">
        <v>0</v>
      </c>
    </row>
    <row r="538" s="2" customFormat="1" ht="20.1" customHeight="1" spans="1:3">
      <c r="A538" s="288">
        <v>2070309</v>
      </c>
      <c r="B538" s="290" t="s">
        <v>467</v>
      </c>
      <c r="C538" s="287">
        <v>0</v>
      </c>
    </row>
    <row r="539" s="2" customFormat="1" ht="20.1" customHeight="1" spans="1:3">
      <c r="A539" s="288">
        <v>2070399</v>
      </c>
      <c r="B539" s="290" t="s">
        <v>468</v>
      </c>
      <c r="C539" s="287">
        <v>0</v>
      </c>
    </row>
    <row r="540" s="2" customFormat="1" ht="20.1" customHeight="1" spans="1:3">
      <c r="A540" s="288">
        <v>20706</v>
      </c>
      <c r="B540" s="289" t="s">
        <v>469</v>
      </c>
      <c r="C540" s="287">
        <f>SUM(C541:C548)</f>
        <v>10.6791526807913</v>
      </c>
    </row>
    <row r="541" s="2" customFormat="1" ht="20.1" customHeight="1" spans="1:3">
      <c r="A541" s="288">
        <v>2070601</v>
      </c>
      <c r="B541" s="290" t="s">
        <v>112</v>
      </c>
      <c r="C541" s="287">
        <v>0</v>
      </c>
    </row>
    <row r="542" s="2" customFormat="1" ht="20.1" customHeight="1" spans="1:3">
      <c r="A542" s="288">
        <v>2070602</v>
      </c>
      <c r="B542" s="290" t="s">
        <v>113</v>
      </c>
      <c r="C542" s="287">
        <v>0</v>
      </c>
    </row>
    <row r="543" s="2" customFormat="1" ht="20.1" customHeight="1" spans="1:3">
      <c r="A543" s="288">
        <v>2070603</v>
      </c>
      <c r="B543" s="290" t="s">
        <v>114</v>
      </c>
      <c r="C543" s="287">
        <v>0</v>
      </c>
    </row>
    <row r="544" s="2" customFormat="1" ht="20.1" customHeight="1" spans="1:3">
      <c r="A544" s="288">
        <v>2070604</v>
      </c>
      <c r="B544" s="290" t="s">
        <v>470</v>
      </c>
      <c r="C544" s="287">
        <v>0</v>
      </c>
    </row>
    <row r="545" s="2" customFormat="1" ht="20.1" customHeight="1" spans="1:3">
      <c r="A545" s="288">
        <v>2070605</v>
      </c>
      <c r="B545" s="290" t="s">
        <v>471</v>
      </c>
      <c r="C545" s="287">
        <v>0</v>
      </c>
    </row>
    <row r="546" s="2" customFormat="1" ht="20.1" customHeight="1" spans="1:3">
      <c r="A546" s="288">
        <v>2070606</v>
      </c>
      <c r="B546" s="290" t="s">
        <v>472</v>
      </c>
      <c r="C546" s="287">
        <v>0</v>
      </c>
    </row>
    <row r="547" s="2" customFormat="1" ht="20.1" customHeight="1" spans="1:3">
      <c r="A547" s="288">
        <v>2070607</v>
      </c>
      <c r="B547" s="290" t="s">
        <v>473</v>
      </c>
      <c r="C547" s="287">
        <v>0</v>
      </c>
    </row>
    <row r="548" s="2" customFormat="1" ht="20.1" customHeight="1" spans="1:3">
      <c r="A548" s="288">
        <v>2070699</v>
      </c>
      <c r="B548" s="290" t="s">
        <v>474</v>
      </c>
      <c r="C548" s="287">
        <v>10.6791526807913</v>
      </c>
    </row>
    <row r="549" s="2" customFormat="1" ht="20.1" customHeight="1" spans="1:3">
      <c r="A549" s="288">
        <v>20708</v>
      </c>
      <c r="B549" s="289" t="s">
        <v>475</v>
      </c>
      <c r="C549" s="287">
        <f>SUM(C550:C556)</f>
        <v>662.615997289098</v>
      </c>
    </row>
    <row r="550" s="2" customFormat="1" ht="20.1" customHeight="1" spans="1:3">
      <c r="A550" s="288">
        <v>2070801</v>
      </c>
      <c r="B550" s="290" t="s">
        <v>112</v>
      </c>
      <c r="C550" s="287">
        <v>434.794073432217</v>
      </c>
    </row>
    <row r="551" s="2" customFormat="1" ht="20.1" customHeight="1" spans="1:3">
      <c r="A551" s="288">
        <v>2070802</v>
      </c>
      <c r="B551" s="290" t="s">
        <v>113</v>
      </c>
      <c r="C551" s="287">
        <v>0</v>
      </c>
    </row>
    <row r="552" s="2" customFormat="1" ht="20.1" customHeight="1" spans="1:3">
      <c r="A552" s="288">
        <v>2070803</v>
      </c>
      <c r="B552" s="290" t="s">
        <v>114</v>
      </c>
      <c r="C552" s="287">
        <v>0</v>
      </c>
    </row>
    <row r="553" s="2" customFormat="1" ht="20.1" customHeight="1" spans="1:3">
      <c r="A553" s="288">
        <v>2070806</v>
      </c>
      <c r="B553" s="290" t="s">
        <v>476</v>
      </c>
      <c r="C553" s="287">
        <v>0</v>
      </c>
    </row>
    <row r="554" s="2" customFormat="1" ht="20.1" customHeight="1" spans="1:3">
      <c r="A554" s="288">
        <v>2070807</v>
      </c>
      <c r="B554" s="290" t="s">
        <v>477</v>
      </c>
      <c r="C554" s="287">
        <v>0</v>
      </c>
    </row>
    <row r="555" s="2" customFormat="1" ht="20.1" customHeight="1" spans="1:3">
      <c r="A555" s="288">
        <v>2070808</v>
      </c>
      <c r="B555" s="290" t="s">
        <v>478</v>
      </c>
      <c r="C555" s="287">
        <v>0</v>
      </c>
    </row>
    <row r="556" s="2" customFormat="1" ht="20.1" customHeight="1" spans="1:3">
      <c r="A556" s="288">
        <v>2070899</v>
      </c>
      <c r="B556" s="290" t="s">
        <v>479</v>
      </c>
      <c r="C556" s="287">
        <v>227.821923856881</v>
      </c>
    </row>
    <row r="557" s="2" customFormat="1" ht="20.1" customHeight="1" spans="1:3">
      <c r="A557" s="288">
        <v>20799</v>
      </c>
      <c r="B557" s="289" t="s">
        <v>480</v>
      </c>
      <c r="C557" s="287">
        <f>SUM(C558:C560)</f>
        <v>146.456951050852</v>
      </c>
    </row>
    <row r="558" s="2" customFormat="1" ht="20.1" customHeight="1" spans="1:3">
      <c r="A558" s="288">
        <v>2079902</v>
      </c>
      <c r="B558" s="290" t="s">
        <v>481</v>
      </c>
      <c r="C558" s="287">
        <v>0</v>
      </c>
    </row>
    <row r="559" s="2" customFormat="1" ht="20.1" customHeight="1" spans="1:3">
      <c r="A559" s="288">
        <v>2079903</v>
      </c>
      <c r="B559" s="290" t="s">
        <v>482</v>
      </c>
      <c r="C559" s="287">
        <v>0</v>
      </c>
    </row>
    <row r="560" s="2" customFormat="1" ht="20.1" customHeight="1" spans="1:3">
      <c r="A560" s="288">
        <v>2079999</v>
      </c>
      <c r="B560" s="290" t="s">
        <v>483</v>
      </c>
      <c r="C560" s="287">
        <v>146.456951050852</v>
      </c>
    </row>
    <row r="561" s="2" customFormat="1" ht="20.1" customHeight="1" spans="1:3">
      <c r="A561" s="288">
        <v>208</v>
      </c>
      <c r="B561" s="289" t="s">
        <v>484</v>
      </c>
      <c r="C561" s="287">
        <f>C562+C581+C589+C591+C600+C604+C614+C623+C630+C638+C647+C653+C656+C659+C662+C665+C668+C672+C676+C685+C688</f>
        <v>46728.0038941691</v>
      </c>
    </row>
    <row r="562" s="2" customFormat="1" ht="20.1" customHeight="1" spans="1:3">
      <c r="A562" s="288">
        <v>20801</v>
      </c>
      <c r="B562" s="289" t="s">
        <v>485</v>
      </c>
      <c r="C562" s="287">
        <f>SUM(C563:C580)</f>
        <v>968.751707471781</v>
      </c>
    </row>
    <row r="563" s="2" customFormat="1" ht="20.1" customHeight="1" spans="1:3">
      <c r="A563" s="288">
        <v>2080101</v>
      </c>
      <c r="B563" s="290" t="s">
        <v>112</v>
      </c>
      <c r="C563" s="287">
        <v>713.977636372903</v>
      </c>
    </row>
    <row r="564" s="2" customFormat="1" ht="20.1" customHeight="1" spans="1:3">
      <c r="A564" s="288">
        <v>2080102</v>
      </c>
      <c r="B564" s="290" t="s">
        <v>113</v>
      </c>
      <c r="C564" s="287">
        <v>0</v>
      </c>
    </row>
    <row r="565" s="2" customFormat="1" ht="20.1" customHeight="1" spans="1:3">
      <c r="A565" s="288">
        <v>2080103</v>
      </c>
      <c r="B565" s="290" t="s">
        <v>114</v>
      </c>
      <c r="C565" s="287">
        <v>0</v>
      </c>
    </row>
    <row r="566" s="2" customFormat="1" ht="20.1" customHeight="1" spans="1:3">
      <c r="A566" s="288">
        <v>2080104</v>
      </c>
      <c r="B566" s="290" t="s">
        <v>486</v>
      </c>
      <c r="C566" s="287">
        <v>0</v>
      </c>
    </row>
    <row r="567" s="2" customFormat="1" ht="20.1" customHeight="1" spans="1:3">
      <c r="A567" s="288">
        <v>2080105</v>
      </c>
      <c r="B567" s="290" t="s">
        <v>487</v>
      </c>
      <c r="C567" s="287">
        <v>0</v>
      </c>
    </row>
    <row r="568" s="2" customFormat="1" ht="20.1" customHeight="1" spans="1:3">
      <c r="A568" s="288">
        <v>2080106</v>
      </c>
      <c r="B568" s="290" t="s">
        <v>488</v>
      </c>
      <c r="C568" s="287">
        <v>0</v>
      </c>
    </row>
    <row r="569" s="2" customFormat="1" ht="20.1" customHeight="1" spans="1:3">
      <c r="A569" s="288">
        <v>2080107</v>
      </c>
      <c r="B569" s="290" t="s">
        <v>489</v>
      </c>
      <c r="C569" s="287">
        <v>188.665030693979</v>
      </c>
    </row>
    <row r="570" s="2" customFormat="1" ht="20.1" customHeight="1" spans="1:3">
      <c r="A570" s="288">
        <v>2080108</v>
      </c>
      <c r="B570" s="290" t="s">
        <v>152</v>
      </c>
      <c r="C570" s="287">
        <v>0</v>
      </c>
    </row>
    <row r="571" s="2" customFormat="1" ht="20.1" customHeight="1" spans="1:3">
      <c r="A571" s="288">
        <v>2080109</v>
      </c>
      <c r="B571" s="290" t="s">
        <v>490</v>
      </c>
      <c r="C571" s="287">
        <v>0</v>
      </c>
    </row>
    <row r="572" s="2" customFormat="1" ht="20.1" customHeight="1" spans="1:3">
      <c r="A572" s="288">
        <v>2080110</v>
      </c>
      <c r="B572" s="290" t="s">
        <v>491</v>
      </c>
      <c r="C572" s="287">
        <v>0</v>
      </c>
    </row>
    <row r="573" s="2" customFormat="1" ht="20.1" customHeight="1" spans="1:3">
      <c r="A573" s="288">
        <v>2080111</v>
      </c>
      <c r="B573" s="290" t="s">
        <v>492</v>
      </c>
      <c r="C573" s="287">
        <v>0</v>
      </c>
    </row>
    <row r="574" s="2" customFormat="1" ht="20.1" customHeight="1" spans="1:3">
      <c r="A574" s="288">
        <v>2080112</v>
      </c>
      <c r="B574" s="290" t="s">
        <v>493</v>
      </c>
      <c r="C574" s="287">
        <v>0</v>
      </c>
    </row>
    <row r="575" s="2" customFormat="1" ht="20.1" customHeight="1" spans="1:3">
      <c r="A575" s="288">
        <v>2080113</v>
      </c>
      <c r="B575" s="290" t="s">
        <v>494</v>
      </c>
      <c r="C575" s="287">
        <v>0</v>
      </c>
    </row>
    <row r="576" s="2" customFormat="1" ht="20.1" customHeight="1" spans="1:3">
      <c r="A576" s="288">
        <v>2080114</v>
      </c>
      <c r="B576" s="290" t="s">
        <v>495</v>
      </c>
      <c r="C576" s="287">
        <v>0</v>
      </c>
    </row>
    <row r="577" s="2" customFormat="1" ht="20.1" customHeight="1" spans="1:3">
      <c r="A577" s="288">
        <v>2080115</v>
      </c>
      <c r="B577" s="290" t="s">
        <v>496</v>
      </c>
      <c r="C577" s="287">
        <v>0</v>
      </c>
    </row>
    <row r="578" s="2" customFormat="1" ht="20.1" customHeight="1" spans="1:3">
      <c r="A578" s="288">
        <v>2080116</v>
      </c>
      <c r="B578" s="290" t="s">
        <v>497</v>
      </c>
      <c r="C578" s="287">
        <v>0</v>
      </c>
    </row>
    <row r="579" s="2" customFormat="1" ht="20.1" customHeight="1" spans="1:3">
      <c r="A579" s="288">
        <v>2080150</v>
      </c>
      <c r="B579" s="290" t="s">
        <v>121</v>
      </c>
      <c r="C579" s="287">
        <v>0</v>
      </c>
    </row>
    <row r="580" s="2" customFormat="1" ht="20.1" customHeight="1" spans="1:3">
      <c r="A580" s="288">
        <v>2080199</v>
      </c>
      <c r="B580" s="290" t="s">
        <v>498</v>
      </c>
      <c r="C580" s="287">
        <v>66.1090404048985</v>
      </c>
    </row>
    <row r="581" s="2" customFormat="1" ht="20.1" customHeight="1" spans="1:3">
      <c r="A581" s="288">
        <v>20802</v>
      </c>
      <c r="B581" s="289" t="s">
        <v>499</v>
      </c>
      <c r="C581" s="287">
        <f>SUM(C582:C588)</f>
        <v>548.196504280619</v>
      </c>
    </row>
    <row r="582" s="2" customFormat="1" ht="20.1" customHeight="1" spans="1:3">
      <c r="A582" s="288">
        <v>2080201</v>
      </c>
      <c r="B582" s="290" t="s">
        <v>112</v>
      </c>
      <c r="C582" s="287">
        <v>348.343789825811</v>
      </c>
    </row>
    <row r="583" s="2" customFormat="1" ht="20.1" customHeight="1" spans="1:3">
      <c r="A583" s="288">
        <v>2080202</v>
      </c>
      <c r="B583" s="290" t="s">
        <v>113</v>
      </c>
      <c r="C583" s="287">
        <v>0</v>
      </c>
    </row>
    <row r="584" s="2" customFormat="1" ht="20.1" customHeight="1" spans="1:3">
      <c r="A584" s="288">
        <v>2080203</v>
      </c>
      <c r="B584" s="290" t="s">
        <v>114</v>
      </c>
      <c r="C584" s="287">
        <v>0</v>
      </c>
    </row>
    <row r="585" s="2" customFormat="1" ht="20.1" customHeight="1" spans="1:3">
      <c r="A585" s="288">
        <v>2080206</v>
      </c>
      <c r="B585" s="290" t="s">
        <v>500</v>
      </c>
      <c r="C585" s="287">
        <v>0</v>
      </c>
    </row>
    <row r="586" s="2" customFormat="1" ht="20.1" customHeight="1" spans="1:3">
      <c r="A586" s="288">
        <v>2080207</v>
      </c>
      <c r="B586" s="290" t="s">
        <v>501</v>
      </c>
      <c r="C586" s="287">
        <v>4.06824864030144</v>
      </c>
    </row>
    <row r="587" s="2" customFormat="1" ht="20.1" customHeight="1" spans="1:3">
      <c r="A587" s="288">
        <v>2080208</v>
      </c>
      <c r="B587" s="290" t="s">
        <v>502</v>
      </c>
      <c r="C587" s="287">
        <v>0</v>
      </c>
    </row>
    <row r="588" s="2" customFormat="1" ht="20.1" customHeight="1" spans="1:3">
      <c r="A588" s="288">
        <v>2080299</v>
      </c>
      <c r="B588" s="290" t="s">
        <v>503</v>
      </c>
      <c r="C588" s="287">
        <v>195.784465814507</v>
      </c>
    </row>
    <row r="589" s="2" customFormat="1" ht="20.1" customHeight="1" spans="1:3">
      <c r="A589" s="288">
        <v>20804</v>
      </c>
      <c r="B589" s="289" t="s">
        <v>504</v>
      </c>
      <c r="C589" s="287">
        <f>C590</f>
        <v>0</v>
      </c>
    </row>
    <row r="590" s="2" customFormat="1" ht="20.1" customHeight="1" spans="1:3">
      <c r="A590" s="288">
        <v>2080402</v>
      </c>
      <c r="B590" s="290" t="s">
        <v>505</v>
      </c>
      <c r="C590" s="287">
        <v>0</v>
      </c>
    </row>
    <row r="591" s="2" customFormat="1" ht="20.1" customHeight="1" spans="1:3">
      <c r="A591" s="288">
        <v>20805</v>
      </c>
      <c r="B591" s="289" t="s">
        <v>506</v>
      </c>
      <c r="C591" s="287">
        <f>SUM(C592:C599)</f>
        <v>22637.3610395441</v>
      </c>
    </row>
    <row r="592" s="2" customFormat="1" ht="20.1" customHeight="1" spans="1:3">
      <c r="A592" s="288">
        <v>2080501</v>
      </c>
      <c r="B592" s="290" t="s">
        <v>507</v>
      </c>
      <c r="C592" s="287">
        <v>0</v>
      </c>
    </row>
    <row r="593" s="2" customFormat="1" ht="20.1" customHeight="1" spans="1:3">
      <c r="A593" s="288">
        <v>2080502</v>
      </c>
      <c r="B593" s="290" t="s">
        <v>508</v>
      </c>
      <c r="C593" s="287">
        <v>0</v>
      </c>
    </row>
    <row r="594" s="2" customFormat="1" ht="20.1" customHeight="1" spans="1:3">
      <c r="A594" s="288">
        <v>2080503</v>
      </c>
      <c r="B594" s="290" t="s">
        <v>509</v>
      </c>
      <c r="C594" s="287">
        <v>0</v>
      </c>
    </row>
    <row r="595" s="2" customFormat="1" ht="20.1" customHeight="1" spans="1:3">
      <c r="A595" s="288">
        <v>2080505</v>
      </c>
      <c r="B595" s="290" t="s">
        <v>510</v>
      </c>
      <c r="C595" s="287">
        <v>6060.01759526385</v>
      </c>
    </row>
    <row r="596" s="2" customFormat="1" ht="20.1" customHeight="1" spans="1:3">
      <c r="A596" s="288">
        <v>2080506</v>
      </c>
      <c r="B596" s="290" t="s">
        <v>511</v>
      </c>
      <c r="C596" s="287">
        <v>1322.18080809797</v>
      </c>
    </row>
    <row r="597" s="2" customFormat="1" ht="20.1" customHeight="1" spans="1:3">
      <c r="A597" s="288">
        <v>2080507</v>
      </c>
      <c r="B597" s="290" t="s">
        <v>512</v>
      </c>
      <c r="C597" s="287">
        <v>15064.4634811681</v>
      </c>
    </row>
    <row r="598" s="2" customFormat="1" ht="20.1" customHeight="1" spans="1:3">
      <c r="A598" s="288">
        <v>2080508</v>
      </c>
      <c r="B598" s="290" t="s">
        <v>513</v>
      </c>
      <c r="C598" s="287">
        <v>190.69915501413</v>
      </c>
    </row>
    <row r="599" s="2" customFormat="1" ht="20.1" customHeight="1" spans="1:3">
      <c r="A599" s="288">
        <v>2080599</v>
      </c>
      <c r="B599" s="290" t="s">
        <v>514</v>
      </c>
      <c r="C599" s="287">
        <v>0</v>
      </c>
    </row>
    <row r="600" s="2" customFormat="1" ht="20.1" customHeight="1" spans="1:3">
      <c r="A600" s="288">
        <v>20806</v>
      </c>
      <c r="B600" s="289" t="s">
        <v>515</v>
      </c>
      <c r="C600" s="287">
        <f>SUM(C601:C603)</f>
        <v>0</v>
      </c>
    </row>
    <row r="601" s="2" customFormat="1" ht="20.1" customHeight="1" spans="1:3">
      <c r="A601" s="288">
        <v>2080601</v>
      </c>
      <c r="B601" s="290" t="s">
        <v>516</v>
      </c>
      <c r="C601" s="287">
        <v>0</v>
      </c>
    </row>
    <row r="602" s="2" customFormat="1" ht="20.1" customHeight="1" spans="1:3">
      <c r="A602" s="288">
        <v>2080602</v>
      </c>
      <c r="B602" s="290" t="s">
        <v>517</v>
      </c>
      <c r="C602" s="287">
        <v>0</v>
      </c>
    </row>
    <row r="603" s="2" customFormat="1" ht="20.1" customHeight="1" spans="1:3">
      <c r="A603" s="288">
        <v>2080699</v>
      </c>
      <c r="B603" s="290" t="s">
        <v>518</v>
      </c>
      <c r="C603" s="287">
        <v>0</v>
      </c>
    </row>
    <row r="604" s="2" customFormat="1" ht="20.1" customHeight="1" spans="1:3">
      <c r="A604" s="288">
        <v>20807</v>
      </c>
      <c r="B604" s="289" t="s">
        <v>519</v>
      </c>
      <c r="C604" s="287">
        <f>SUM(C605:C613)</f>
        <v>1670.01606684374</v>
      </c>
    </row>
    <row r="605" s="2" customFormat="1" ht="20.1" customHeight="1" spans="1:3">
      <c r="A605" s="288">
        <v>2080701</v>
      </c>
      <c r="B605" s="290" t="s">
        <v>520</v>
      </c>
      <c r="C605" s="287">
        <v>0</v>
      </c>
    </row>
    <row r="606" s="2" customFormat="1" ht="20.1" customHeight="1" spans="1:3">
      <c r="A606" s="288">
        <v>2080702</v>
      </c>
      <c r="B606" s="290" t="s">
        <v>521</v>
      </c>
      <c r="C606" s="287">
        <v>0</v>
      </c>
    </row>
    <row r="607" s="2" customFormat="1" ht="20.1" customHeight="1" spans="1:3">
      <c r="A607" s="288">
        <v>2080704</v>
      </c>
      <c r="B607" s="290" t="s">
        <v>522</v>
      </c>
      <c r="C607" s="287">
        <v>0</v>
      </c>
    </row>
    <row r="608" s="2" customFormat="1" ht="20.1" customHeight="1" spans="1:3">
      <c r="A608" s="288">
        <v>2080705</v>
      </c>
      <c r="B608" s="290" t="s">
        <v>523</v>
      </c>
      <c r="C608" s="287">
        <v>0</v>
      </c>
    </row>
    <row r="609" s="2" customFormat="1" ht="20.1" customHeight="1" spans="1:3">
      <c r="A609" s="288">
        <v>2080709</v>
      </c>
      <c r="B609" s="290" t="s">
        <v>524</v>
      </c>
      <c r="C609" s="287">
        <v>0</v>
      </c>
    </row>
    <row r="610" s="2" customFormat="1" ht="20.1" customHeight="1" spans="1:3">
      <c r="A610" s="288">
        <v>2080711</v>
      </c>
      <c r="B610" s="290" t="s">
        <v>525</v>
      </c>
      <c r="C610" s="287">
        <v>0</v>
      </c>
    </row>
    <row r="611" s="2" customFormat="1" ht="20.1" customHeight="1" spans="1:3">
      <c r="A611" s="288">
        <v>2080712</v>
      </c>
      <c r="B611" s="290" t="s">
        <v>526</v>
      </c>
      <c r="C611" s="287">
        <v>0</v>
      </c>
    </row>
    <row r="612" s="2" customFormat="1" ht="20.1" customHeight="1" spans="1:3">
      <c r="A612" s="288">
        <v>2080713</v>
      </c>
      <c r="B612" s="290" t="s">
        <v>527</v>
      </c>
      <c r="C612" s="287">
        <v>0</v>
      </c>
    </row>
    <row r="613" s="2" customFormat="1" ht="20.1" customHeight="1" spans="1:3">
      <c r="A613" s="288">
        <v>2080799</v>
      </c>
      <c r="B613" s="290" t="s">
        <v>528</v>
      </c>
      <c r="C613" s="287">
        <v>1670.01606684374</v>
      </c>
    </row>
    <row r="614" s="2" customFormat="1" ht="20.1" customHeight="1" spans="1:3">
      <c r="A614" s="288">
        <v>20808</v>
      </c>
      <c r="B614" s="289" t="s">
        <v>529</v>
      </c>
      <c r="C614" s="287">
        <f>SUM(C615:C622)</f>
        <v>3526.66304006131</v>
      </c>
    </row>
    <row r="615" s="2" customFormat="1" ht="20.1" customHeight="1" spans="1:3">
      <c r="A615" s="288">
        <v>2080801</v>
      </c>
      <c r="B615" s="290" t="s">
        <v>530</v>
      </c>
      <c r="C615" s="287">
        <v>288.337122381365</v>
      </c>
    </row>
    <row r="616" s="2" customFormat="1" ht="20.1" customHeight="1" spans="1:3">
      <c r="A616" s="288">
        <v>2080802</v>
      </c>
      <c r="B616" s="290" t="s">
        <v>531</v>
      </c>
      <c r="C616" s="287">
        <v>1651.70894796238</v>
      </c>
    </row>
    <row r="617" s="2" customFormat="1" ht="20.1" customHeight="1" spans="1:3">
      <c r="A617" s="288">
        <v>2080803</v>
      </c>
      <c r="B617" s="290" t="s">
        <v>532</v>
      </c>
      <c r="C617" s="287">
        <v>0</v>
      </c>
    </row>
    <row r="618" s="2" customFormat="1" ht="20.1" customHeight="1" spans="1:3">
      <c r="A618" s="288">
        <v>2080805</v>
      </c>
      <c r="B618" s="290" t="s">
        <v>533</v>
      </c>
      <c r="C618" s="287">
        <v>247.65463597835</v>
      </c>
    </row>
    <row r="619" s="2" customFormat="1" ht="20.1" customHeight="1" spans="1:3">
      <c r="A619" s="288">
        <v>2080806</v>
      </c>
      <c r="B619" s="290" t="s">
        <v>534</v>
      </c>
      <c r="C619" s="287">
        <v>0</v>
      </c>
    </row>
    <row r="620" s="2" customFormat="1" ht="20.1" customHeight="1" spans="1:3">
      <c r="A620" s="288">
        <v>2080807</v>
      </c>
      <c r="B620" s="290" t="s">
        <v>535</v>
      </c>
      <c r="C620" s="287">
        <v>86.9588146864433</v>
      </c>
    </row>
    <row r="621" s="2" customFormat="1" ht="20.1" customHeight="1" spans="1:3">
      <c r="A621" s="288">
        <v>2080808</v>
      </c>
      <c r="B621" s="290" t="s">
        <v>536</v>
      </c>
      <c r="C621" s="287">
        <v>12.713277000942</v>
      </c>
    </row>
    <row r="622" s="2" customFormat="1" ht="20.1" customHeight="1" spans="1:3">
      <c r="A622" s="288">
        <v>2080899</v>
      </c>
      <c r="B622" s="290" t="s">
        <v>537</v>
      </c>
      <c r="C622" s="287">
        <v>1239.29024205183</v>
      </c>
    </row>
    <row r="623" s="2" customFormat="1" ht="20.1" customHeight="1" spans="1:3">
      <c r="A623" s="288">
        <v>20809</v>
      </c>
      <c r="B623" s="289" t="s">
        <v>538</v>
      </c>
      <c r="C623" s="287">
        <f>SUM(C624:C629)</f>
        <v>333.087857424681</v>
      </c>
    </row>
    <row r="624" s="2" customFormat="1" ht="20.1" customHeight="1" spans="1:3">
      <c r="A624" s="288">
        <v>2080901</v>
      </c>
      <c r="B624" s="290" t="s">
        <v>539</v>
      </c>
      <c r="C624" s="287">
        <v>0</v>
      </c>
    </row>
    <row r="625" s="2" customFormat="1" ht="20.1" customHeight="1" spans="1:3">
      <c r="A625" s="288">
        <v>2080902</v>
      </c>
      <c r="B625" s="290" t="s">
        <v>540</v>
      </c>
      <c r="C625" s="287">
        <v>22.8838986016956</v>
      </c>
    </row>
    <row r="626" s="2" customFormat="1" ht="20.1" customHeight="1" spans="1:3">
      <c r="A626" s="288">
        <v>2080903</v>
      </c>
      <c r="B626" s="290" t="s">
        <v>541</v>
      </c>
      <c r="C626" s="287">
        <v>50.3445769237303</v>
      </c>
    </row>
    <row r="627" s="2" customFormat="1" ht="20.1" customHeight="1" spans="1:3">
      <c r="A627" s="288">
        <v>2080904</v>
      </c>
      <c r="B627" s="290" t="s">
        <v>542</v>
      </c>
      <c r="C627" s="287">
        <v>15.7644634811681</v>
      </c>
    </row>
    <row r="628" s="2" customFormat="1" ht="20.1" customHeight="1" spans="1:3">
      <c r="A628" s="288">
        <v>2080905</v>
      </c>
      <c r="B628" s="290" t="s">
        <v>543</v>
      </c>
      <c r="C628" s="287">
        <v>57.4640120442579</v>
      </c>
    </row>
    <row r="629" s="2" customFormat="1" ht="20.1" customHeight="1" spans="1:3">
      <c r="A629" s="288">
        <v>2080999</v>
      </c>
      <c r="B629" s="290" t="s">
        <v>544</v>
      </c>
      <c r="C629" s="287">
        <v>186.630906373829</v>
      </c>
    </row>
    <row r="630" s="2" customFormat="1" ht="20.1" customHeight="1" spans="1:3">
      <c r="A630" s="288">
        <v>20810</v>
      </c>
      <c r="B630" s="289" t="s">
        <v>545</v>
      </c>
      <c r="C630" s="287">
        <f>SUM(C631:C637)</f>
        <v>787.206111898328</v>
      </c>
    </row>
    <row r="631" s="2" customFormat="1" ht="20.1" customHeight="1" spans="1:3">
      <c r="A631" s="288">
        <v>2081001</v>
      </c>
      <c r="B631" s="290" t="s">
        <v>546</v>
      </c>
      <c r="C631" s="287">
        <v>113.402430848402</v>
      </c>
    </row>
    <row r="632" s="2" customFormat="1" ht="20.1" customHeight="1" spans="1:3">
      <c r="A632" s="288">
        <v>2081002</v>
      </c>
      <c r="B632" s="290" t="s">
        <v>547</v>
      </c>
      <c r="C632" s="287">
        <v>138.828984850286</v>
      </c>
    </row>
    <row r="633" s="2" customFormat="1" ht="20.1" customHeight="1" spans="1:3">
      <c r="A633" s="288">
        <v>2081003</v>
      </c>
      <c r="B633" s="290" t="s">
        <v>548</v>
      </c>
      <c r="C633" s="287">
        <v>0</v>
      </c>
    </row>
    <row r="634" s="2" customFormat="1" ht="20.1" customHeight="1" spans="1:3">
      <c r="A634" s="288">
        <v>2081004</v>
      </c>
      <c r="B634" s="290" t="s">
        <v>549</v>
      </c>
      <c r="C634" s="287">
        <v>340.207292545208</v>
      </c>
    </row>
    <row r="635" s="2" customFormat="1" ht="20.1" customHeight="1" spans="1:3">
      <c r="A635" s="288">
        <v>2081005</v>
      </c>
      <c r="B635" s="290" t="s">
        <v>550</v>
      </c>
      <c r="C635" s="287">
        <v>0</v>
      </c>
    </row>
    <row r="636" s="2" customFormat="1" ht="20.1" customHeight="1" spans="1:3">
      <c r="A636" s="288">
        <v>2081006</v>
      </c>
      <c r="B636" s="290" t="s">
        <v>551</v>
      </c>
      <c r="C636" s="287">
        <v>15.2559324011304</v>
      </c>
    </row>
    <row r="637" s="2" customFormat="1" ht="20.1" customHeight="1" spans="1:3">
      <c r="A637" s="288">
        <v>2081099</v>
      </c>
      <c r="B637" s="290" t="s">
        <v>552</v>
      </c>
      <c r="C637" s="287">
        <v>179.511471253301</v>
      </c>
    </row>
    <row r="638" s="2" customFormat="1" ht="20.1" customHeight="1" spans="1:3">
      <c r="A638" s="288">
        <v>20811</v>
      </c>
      <c r="B638" s="289" t="s">
        <v>553</v>
      </c>
      <c r="C638" s="287">
        <f>SUM(C639:C646)</f>
        <v>1634.92742232114</v>
      </c>
    </row>
    <row r="639" s="2" customFormat="1" ht="20.1" customHeight="1" spans="1:3">
      <c r="A639" s="288">
        <v>2081101</v>
      </c>
      <c r="B639" s="290" t="s">
        <v>112</v>
      </c>
      <c r="C639" s="287">
        <v>96.6209052071593</v>
      </c>
    </row>
    <row r="640" s="2" customFormat="1" ht="20.1" customHeight="1" spans="1:3">
      <c r="A640" s="288">
        <v>2081102</v>
      </c>
      <c r="B640" s="290" t="s">
        <v>113</v>
      </c>
      <c r="C640" s="287">
        <v>0</v>
      </c>
    </row>
    <row r="641" s="2" customFormat="1" ht="20.1" customHeight="1" spans="1:3">
      <c r="A641" s="288">
        <v>2081103</v>
      </c>
      <c r="B641" s="290" t="s">
        <v>114</v>
      </c>
      <c r="C641" s="287">
        <v>0</v>
      </c>
    </row>
    <row r="642" s="2" customFormat="1" ht="20.1" customHeight="1" spans="1:3">
      <c r="A642" s="288">
        <v>2081104</v>
      </c>
      <c r="B642" s="290" t="s">
        <v>554</v>
      </c>
      <c r="C642" s="287">
        <v>139.337515930324</v>
      </c>
    </row>
    <row r="643" s="2" customFormat="1" ht="20.1" customHeight="1" spans="1:3">
      <c r="A643" s="288">
        <v>2081105</v>
      </c>
      <c r="B643" s="290" t="s">
        <v>555</v>
      </c>
      <c r="C643" s="287">
        <v>232.907234657257</v>
      </c>
    </row>
    <row r="644" s="2" customFormat="1" ht="20.1" customHeight="1" spans="1:3">
      <c r="A644" s="288">
        <v>2081106</v>
      </c>
      <c r="B644" s="290" t="s">
        <v>556</v>
      </c>
      <c r="C644" s="287">
        <v>0</v>
      </c>
    </row>
    <row r="645" s="2" customFormat="1" ht="20.1" customHeight="1" spans="1:3">
      <c r="A645" s="288">
        <v>2081107</v>
      </c>
      <c r="B645" s="290" t="s">
        <v>557</v>
      </c>
      <c r="C645" s="287">
        <v>763.813682216596</v>
      </c>
    </row>
    <row r="646" s="2" customFormat="1" ht="20.1" customHeight="1" spans="1:3">
      <c r="A646" s="288">
        <v>2081199</v>
      </c>
      <c r="B646" s="290" t="s">
        <v>558</v>
      </c>
      <c r="C646" s="287">
        <v>402.248084309805</v>
      </c>
    </row>
    <row r="647" s="2" customFormat="1" ht="20.1" customHeight="1" spans="1:3">
      <c r="A647" s="288">
        <v>20816</v>
      </c>
      <c r="B647" s="289" t="s">
        <v>559</v>
      </c>
      <c r="C647" s="287">
        <f>SUM(C648:C652)</f>
        <v>15.7644634811681</v>
      </c>
    </row>
    <row r="648" s="2" customFormat="1" ht="20.1" customHeight="1" spans="1:3">
      <c r="A648" s="288">
        <v>2081601</v>
      </c>
      <c r="B648" s="290" t="s">
        <v>112</v>
      </c>
      <c r="C648" s="287">
        <v>7.11943512052753</v>
      </c>
    </row>
    <row r="649" s="2" customFormat="1" ht="20.1" customHeight="1" spans="1:3">
      <c r="A649" s="288">
        <v>2081602</v>
      </c>
      <c r="B649" s="290" t="s">
        <v>113</v>
      </c>
      <c r="C649" s="287">
        <v>0</v>
      </c>
    </row>
    <row r="650" s="2" customFormat="1" ht="20.1" customHeight="1" spans="1:3">
      <c r="A650" s="288">
        <v>2081603</v>
      </c>
      <c r="B650" s="290" t="s">
        <v>114</v>
      </c>
      <c r="C650" s="287">
        <v>0</v>
      </c>
    </row>
    <row r="651" s="2" customFormat="1" ht="20.1" customHeight="1" spans="1:3">
      <c r="A651" s="288">
        <v>2081650</v>
      </c>
      <c r="B651" s="290" t="s">
        <v>121</v>
      </c>
      <c r="C651" s="287">
        <v>7.11943512052753</v>
      </c>
    </row>
    <row r="652" s="2" customFormat="1" ht="20.1" customHeight="1" spans="1:3">
      <c r="A652" s="288">
        <v>2081699</v>
      </c>
      <c r="B652" s="290" t="s">
        <v>560</v>
      </c>
      <c r="C652" s="287">
        <v>1.52559324011304</v>
      </c>
    </row>
    <row r="653" s="2" customFormat="1" ht="20.1" customHeight="1" spans="1:3">
      <c r="A653" s="288">
        <v>20819</v>
      </c>
      <c r="B653" s="289" t="s">
        <v>561</v>
      </c>
      <c r="C653" s="287">
        <f>SUM(C654:C655)</f>
        <v>2542.6554001884</v>
      </c>
    </row>
    <row r="654" s="2" customFormat="1" ht="20.1" customHeight="1" spans="1:3">
      <c r="A654" s="288">
        <v>2081901</v>
      </c>
      <c r="B654" s="290" t="s">
        <v>562</v>
      </c>
      <c r="C654" s="287">
        <v>1525.59324011304</v>
      </c>
    </row>
    <row r="655" s="2" customFormat="1" ht="20.1" customHeight="1" spans="1:3">
      <c r="A655" s="288">
        <v>2081902</v>
      </c>
      <c r="B655" s="290" t="s">
        <v>563</v>
      </c>
      <c r="C655" s="287">
        <v>1017.06216007536</v>
      </c>
    </row>
    <row r="656" s="2" customFormat="1" ht="20.1" customHeight="1" spans="1:3">
      <c r="A656" s="288">
        <v>20820</v>
      </c>
      <c r="B656" s="289" t="s">
        <v>564</v>
      </c>
      <c r="C656" s="287">
        <f>SUM(C657:C658)</f>
        <v>127.13277000942</v>
      </c>
    </row>
    <row r="657" s="2" customFormat="1" ht="20.1" customHeight="1" spans="1:3">
      <c r="A657" s="288">
        <v>2082001</v>
      </c>
      <c r="B657" s="290" t="s">
        <v>565</v>
      </c>
      <c r="C657" s="287">
        <v>28.9862715621478</v>
      </c>
    </row>
    <row r="658" s="2" customFormat="1" ht="20.1" customHeight="1" spans="1:3">
      <c r="A658" s="288">
        <v>2082002</v>
      </c>
      <c r="B658" s="290" t="s">
        <v>566</v>
      </c>
      <c r="C658" s="287">
        <v>98.1464984472723</v>
      </c>
    </row>
    <row r="659" s="2" customFormat="1" ht="20.1" customHeight="1" spans="1:3">
      <c r="A659" s="288">
        <v>20821</v>
      </c>
      <c r="B659" s="289" t="s">
        <v>567</v>
      </c>
      <c r="C659" s="287">
        <f>SUM(C660:C661)</f>
        <v>2746.06783220348</v>
      </c>
    </row>
    <row r="660" s="2" customFormat="1" ht="20.1" customHeight="1" spans="1:3">
      <c r="A660" s="288">
        <v>2082101</v>
      </c>
      <c r="B660" s="290" t="s">
        <v>568</v>
      </c>
      <c r="C660" s="287">
        <v>2034.12432015072</v>
      </c>
    </row>
    <row r="661" s="2" customFormat="1" ht="20.1" customHeight="1" spans="1:3">
      <c r="A661" s="288">
        <v>2082102</v>
      </c>
      <c r="B661" s="290" t="s">
        <v>569</v>
      </c>
      <c r="C661" s="287">
        <v>711.943512052753</v>
      </c>
    </row>
    <row r="662" s="2" customFormat="1" ht="20.1" customHeight="1" spans="1:3">
      <c r="A662" s="288">
        <v>20824</v>
      </c>
      <c r="B662" s="289" t="s">
        <v>570</v>
      </c>
      <c r="C662" s="287">
        <f>SUM(C663:C664)</f>
        <v>0</v>
      </c>
    </row>
    <row r="663" s="2" customFormat="1" ht="20.1" customHeight="1" spans="1:3">
      <c r="A663" s="288">
        <v>2082401</v>
      </c>
      <c r="B663" s="290" t="s">
        <v>571</v>
      </c>
      <c r="C663" s="287">
        <v>0</v>
      </c>
    </row>
    <row r="664" s="2" customFormat="1" ht="20.1" customHeight="1" spans="1:3">
      <c r="A664" s="288">
        <v>2082402</v>
      </c>
      <c r="B664" s="290" t="s">
        <v>572</v>
      </c>
      <c r="C664" s="287">
        <v>0</v>
      </c>
    </row>
    <row r="665" s="2" customFormat="1" ht="20.1" customHeight="1" spans="1:3">
      <c r="A665" s="288">
        <v>20825</v>
      </c>
      <c r="B665" s="289" t="s">
        <v>573</v>
      </c>
      <c r="C665" s="287">
        <f>SUM(C666:C667)</f>
        <v>560.401250201524</v>
      </c>
    </row>
    <row r="666" s="2" customFormat="1" ht="20.1" customHeight="1" spans="1:3">
      <c r="A666" s="288">
        <v>2082501</v>
      </c>
      <c r="B666" s="290" t="s">
        <v>574</v>
      </c>
      <c r="C666" s="287">
        <v>0</v>
      </c>
    </row>
    <row r="667" s="2" customFormat="1" ht="20.1" customHeight="1" spans="1:3">
      <c r="A667" s="288">
        <v>2082502</v>
      </c>
      <c r="B667" s="290" t="s">
        <v>575</v>
      </c>
      <c r="C667" s="287">
        <v>560.401250201524</v>
      </c>
    </row>
    <row r="668" s="2" customFormat="1" ht="20.1" customHeight="1" spans="1:3">
      <c r="A668" s="288">
        <v>20826</v>
      </c>
      <c r="B668" s="289" t="s">
        <v>576</v>
      </c>
      <c r="C668" s="287">
        <f>SUM(C669:C671)</f>
        <v>6102.37296045217</v>
      </c>
    </row>
    <row r="669" s="2" customFormat="1" ht="20.1" customHeight="1" spans="1:3">
      <c r="A669" s="288">
        <v>2082601</v>
      </c>
      <c r="B669" s="290" t="s">
        <v>577</v>
      </c>
      <c r="C669" s="287">
        <v>0</v>
      </c>
    </row>
    <row r="670" s="2" customFormat="1" ht="20.1" customHeight="1" spans="1:3">
      <c r="A670" s="288">
        <v>2082602</v>
      </c>
      <c r="B670" s="290" t="s">
        <v>578</v>
      </c>
      <c r="C670" s="287">
        <v>6102.37296045217</v>
      </c>
    </row>
    <row r="671" s="2" customFormat="1" ht="20.1" customHeight="1" spans="1:3">
      <c r="A671" s="288">
        <v>2082699</v>
      </c>
      <c r="B671" s="290" t="s">
        <v>579</v>
      </c>
      <c r="C671" s="287">
        <v>0</v>
      </c>
    </row>
    <row r="672" s="2" customFormat="1" ht="20.1" customHeight="1" spans="1:3">
      <c r="A672" s="288">
        <v>20827</v>
      </c>
      <c r="B672" s="289" t="s">
        <v>580</v>
      </c>
      <c r="C672" s="287">
        <f>SUM(C673:C675)</f>
        <v>0</v>
      </c>
    </row>
    <row r="673" s="2" customFormat="1" ht="20.1" customHeight="1" spans="1:3">
      <c r="A673" s="288">
        <v>2082701</v>
      </c>
      <c r="B673" s="290" t="s">
        <v>581</v>
      </c>
      <c r="C673" s="287">
        <v>0</v>
      </c>
    </row>
    <row r="674" s="2" customFormat="1" ht="20.1" customHeight="1" spans="1:3">
      <c r="A674" s="288">
        <v>2082702</v>
      </c>
      <c r="B674" s="290" t="s">
        <v>582</v>
      </c>
      <c r="C674" s="287">
        <v>0</v>
      </c>
    </row>
    <row r="675" s="2" customFormat="1" ht="20.1" customHeight="1" spans="1:3">
      <c r="A675" s="288">
        <v>2082799</v>
      </c>
      <c r="B675" s="290" t="s">
        <v>583</v>
      </c>
      <c r="C675" s="287">
        <v>0</v>
      </c>
    </row>
    <row r="676" s="2" customFormat="1" ht="20.1" customHeight="1" spans="1:3">
      <c r="A676" s="288">
        <v>20828</v>
      </c>
      <c r="B676" s="289" t="s">
        <v>584</v>
      </c>
      <c r="C676" s="287">
        <f>SUM(C677:C684)</f>
        <v>925.018034588541</v>
      </c>
    </row>
    <row r="677" s="2" customFormat="1" ht="20.1" customHeight="1" spans="1:3">
      <c r="A677" s="288">
        <v>2082801</v>
      </c>
      <c r="B677" s="290" t="s">
        <v>112</v>
      </c>
      <c r="C677" s="287">
        <v>177.477346933151</v>
      </c>
    </row>
    <row r="678" s="2" customFormat="1" ht="20.1" customHeight="1" spans="1:3">
      <c r="A678" s="288">
        <v>2082802</v>
      </c>
      <c r="B678" s="290" t="s">
        <v>113</v>
      </c>
      <c r="C678" s="287">
        <v>0</v>
      </c>
    </row>
    <row r="679" s="2" customFormat="1" ht="20.1" customHeight="1" spans="1:3">
      <c r="A679" s="288">
        <v>2082803</v>
      </c>
      <c r="B679" s="290" t="s">
        <v>114</v>
      </c>
      <c r="C679" s="287">
        <v>0</v>
      </c>
    </row>
    <row r="680" s="2" customFormat="1" ht="20.1" customHeight="1" spans="1:3">
      <c r="A680" s="288">
        <v>2082804</v>
      </c>
      <c r="B680" s="290" t="s">
        <v>585</v>
      </c>
      <c r="C680" s="287">
        <v>271.047065660084</v>
      </c>
    </row>
    <row r="681" s="2" customFormat="1" ht="20.1" customHeight="1" spans="1:3">
      <c r="A681" s="288">
        <v>2082805</v>
      </c>
      <c r="B681" s="290" t="s">
        <v>586</v>
      </c>
      <c r="C681" s="287">
        <v>0</v>
      </c>
    </row>
    <row r="682" s="2" customFormat="1" ht="20.1" customHeight="1" spans="1:3">
      <c r="A682" s="288">
        <v>2082806</v>
      </c>
      <c r="B682" s="290" t="s">
        <v>152</v>
      </c>
      <c r="C682" s="287">
        <v>0</v>
      </c>
    </row>
    <row r="683" s="2" customFormat="1" ht="20.1" customHeight="1" spans="1:3">
      <c r="A683" s="288">
        <v>2082850</v>
      </c>
      <c r="B683" s="290" t="s">
        <v>121</v>
      </c>
      <c r="C683" s="287">
        <v>0</v>
      </c>
    </row>
    <row r="684" s="2" customFormat="1" ht="20.1" customHeight="1" spans="1:3">
      <c r="A684" s="288">
        <v>2082899</v>
      </c>
      <c r="B684" s="290" t="s">
        <v>587</v>
      </c>
      <c r="C684" s="287">
        <v>476.493621995306</v>
      </c>
    </row>
    <row r="685" s="2" customFormat="1" ht="20.1" customHeight="1" spans="1:3">
      <c r="A685" s="288">
        <v>20830</v>
      </c>
      <c r="B685" s="289" t="s">
        <v>588</v>
      </c>
      <c r="C685" s="287">
        <f>SUM(C686:C687)</f>
        <v>0</v>
      </c>
    </row>
    <row r="686" s="2" customFormat="1" ht="20.1" customHeight="1" spans="1:3">
      <c r="A686" s="288">
        <v>2083001</v>
      </c>
      <c r="B686" s="290" t="s">
        <v>589</v>
      </c>
      <c r="C686" s="287">
        <v>0</v>
      </c>
    </row>
    <row r="687" s="2" customFormat="1" ht="20.1" customHeight="1" spans="1:3">
      <c r="A687" s="288">
        <v>2083099</v>
      </c>
      <c r="B687" s="290" t="s">
        <v>590</v>
      </c>
      <c r="C687" s="287">
        <v>0</v>
      </c>
    </row>
    <row r="688" s="2" customFormat="1" ht="20.1" customHeight="1" spans="1:3">
      <c r="A688" s="288">
        <v>20899</v>
      </c>
      <c r="B688" s="289" t="s">
        <v>591</v>
      </c>
      <c r="C688" s="287">
        <f>C689</f>
        <v>1602.38143319873</v>
      </c>
    </row>
    <row r="689" s="2" customFormat="1" ht="20.1" customHeight="1" spans="1:3">
      <c r="A689" s="288">
        <v>2089999</v>
      </c>
      <c r="B689" s="290" t="s">
        <v>592</v>
      </c>
      <c r="C689" s="287">
        <v>1602.38143319873</v>
      </c>
    </row>
    <row r="690" s="2" customFormat="1" ht="20.1" customHeight="1" spans="1:3">
      <c r="A690" s="288">
        <v>210</v>
      </c>
      <c r="B690" s="289" t="s">
        <v>593</v>
      </c>
      <c r="C690" s="287">
        <f>C691+C696+C711+C715+C727+C731+C736+C740+C744+C747+C756+C758+C764+C769</f>
        <v>18164.5828934008</v>
      </c>
    </row>
    <row r="691" s="2" customFormat="1" ht="20.1" customHeight="1" spans="1:3">
      <c r="A691" s="288">
        <v>21001</v>
      </c>
      <c r="B691" s="289" t="s">
        <v>594</v>
      </c>
      <c r="C691" s="287">
        <f>SUM(C692:C695)</f>
        <v>931.62893862903</v>
      </c>
    </row>
    <row r="692" s="2" customFormat="1" ht="20.1" customHeight="1" spans="1:3">
      <c r="A692" s="288">
        <v>2100101</v>
      </c>
      <c r="B692" s="290" t="s">
        <v>112</v>
      </c>
      <c r="C692" s="287">
        <v>443.439101792857</v>
      </c>
    </row>
    <row r="693" s="2" customFormat="1" ht="20.1" customHeight="1" spans="1:3">
      <c r="A693" s="288">
        <v>2100102</v>
      </c>
      <c r="B693" s="290" t="s">
        <v>113</v>
      </c>
      <c r="C693" s="287">
        <v>0</v>
      </c>
    </row>
    <row r="694" s="2" customFormat="1" ht="20.1" customHeight="1" spans="1:3">
      <c r="A694" s="288">
        <v>2100103</v>
      </c>
      <c r="B694" s="290" t="s">
        <v>114</v>
      </c>
      <c r="C694" s="287">
        <v>0</v>
      </c>
    </row>
    <row r="695" s="2" customFormat="1" ht="20.1" customHeight="1" spans="1:3">
      <c r="A695" s="288">
        <v>2100199</v>
      </c>
      <c r="B695" s="290" t="s">
        <v>595</v>
      </c>
      <c r="C695" s="287">
        <v>488.189836836173</v>
      </c>
    </row>
    <row r="696" s="2" customFormat="1" ht="20.1" customHeight="1" spans="1:3">
      <c r="A696" s="288">
        <v>21002</v>
      </c>
      <c r="B696" s="289" t="s">
        <v>596</v>
      </c>
      <c r="C696" s="287">
        <f>SUM(C697:C710)</f>
        <v>897.048825186468</v>
      </c>
    </row>
    <row r="697" s="2" customFormat="1" ht="20.1" customHeight="1" spans="1:3">
      <c r="A697" s="288">
        <v>2100201</v>
      </c>
      <c r="B697" s="290" t="s">
        <v>597</v>
      </c>
      <c r="C697" s="287">
        <v>162.22141453202</v>
      </c>
    </row>
    <row r="698" s="2" customFormat="1" ht="20.1" customHeight="1" spans="1:3">
      <c r="A698" s="288">
        <v>2100202</v>
      </c>
      <c r="B698" s="290" t="s">
        <v>598</v>
      </c>
      <c r="C698" s="287">
        <v>71.1943512052753</v>
      </c>
    </row>
    <row r="699" s="2" customFormat="1" ht="20.1" customHeight="1" spans="1:3">
      <c r="A699" s="288">
        <v>2100203</v>
      </c>
      <c r="B699" s="290" t="s">
        <v>599</v>
      </c>
      <c r="C699" s="287">
        <v>0</v>
      </c>
    </row>
    <row r="700" s="2" customFormat="1" ht="20.1" customHeight="1" spans="1:3">
      <c r="A700" s="288">
        <v>2100204</v>
      </c>
      <c r="B700" s="290" t="s">
        <v>600</v>
      </c>
      <c r="C700" s="287">
        <v>0</v>
      </c>
    </row>
    <row r="701" s="2" customFormat="1" ht="20.1" customHeight="1" spans="1:3">
      <c r="A701" s="288">
        <v>2100205</v>
      </c>
      <c r="B701" s="290" t="s">
        <v>601</v>
      </c>
      <c r="C701" s="287">
        <v>0</v>
      </c>
    </row>
    <row r="702" s="2" customFormat="1" ht="20.1" customHeight="1" spans="1:3">
      <c r="A702" s="288">
        <v>2100206</v>
      </c>
      <c r="B702" s="290" t="s">
        <v>602</v>
      </c>
      <c r="C702" s="287">
        <v>304.610116942571</v>
      </c>
    </row>
    <row r="703" s="2" customFormat="1" ht="20.1" customHeight="1" spans="1:3">
      <c r="A703" s="288">
        <v>2100207</v>
      </c>
      <c r="B703" s="290" t="s">
        <v>603</v>
      </c>
      <c r="C703" s="287">
        <v>0</v>
      </c>
    </row>
    <row r="704" s="2" customFormat="1" ht="20.1" customHeight="1" spans="1:3">
      <c r="A704" s="288">
        <v>2100208</v>
      </c>
      <c r="B704" s="290" t="s">
        <v>604</v>
      </c>
      <c r="C704" s="287">
        <v>0</v>
      </c>
    </row>
    <row r="705" s="2" customFormat="1" ht="20.1" customHeight="1" spans="1:3">
      <c r="A705" s="288">
        <v>2100209</v>
      </c>
      <c r="B705" s="290" t="s">
        <v>605</v>
      </c>
      <c r="C705" s="287">
        <v>0</v>
      </c>
    </row>
    <row r="706" s="2" customFormat="1" ht="20.1" customHeight="1" spans="1:3">
      <c r="A706" s="288">
        <v>2100210</v>
      </c>
      <c r="B706" s="290" t="s">
        <v>606</v>
      </c>
      <c r="C706" s="287">
        <v>0</v>
      </c>
    </row>
    <row r="707" s="2" customFormat="1" ht="20.1" customHeight="1" spans="1:3">
      <c r="A707" s="288">
        <v>2100211</v>
      </c>
      <c r="B707" s="290" t="s">
        <v>607</v>
      </c>
      <c r="C707" s="287">
        <v>0</v>
      </c>
    </row>
    <row r="708" s="2" customFormat="1" ht="20.1" customHeight="1" spans="1:3">
      <c r="A708" s="288">
        <v>2100212</v>
      </c>
      <c r="B708" s="290" t="s">
        <v>608</v>
      </c>
      <c r="C708" s="287">
        <v>0</v>
      </c>
    </row>
    <row r="709" s="2" customFormat="1" ht="20.1" customHeight="1" spans="1:3">
      <c r="A709" s="288">
        <v>2100213</v>
      </c>
      <c r="B709" s="290" t="s">
        <v>609</v>
      </c>
      <c r="C709" s="287">
        <v>0</v>
      </c>
    </row>
    <row r="710" s="2" customFormat="1" ht="20.1" customHeight="1" spans="1:3">
      <c r="A710" s="288">
        <v>2100299</v>
      </c>
      <c r="B710" s="290" t="s">
        <v>610</v>
      </c>
      <c r="C710" s="287">
        <v>359.022942506602</v>
      </c>
    </row>
    <row r="711" s="2" customFormat="1" ht="20.1" customHeight="1" spans="1:3">
      <c r="A711" s="288">
        <v>21003</v>
      </c>
      <c r="B711" s="289" t="s">
        <v>611</v>
      </c>
      <c r="C711" s="287">
        <f>SUM(C712:C714)</f>
        <v>1942.0801946639</v>
      </c>
    </row>
    <row r="712" s="2" customFormat="1" ht="20.1" customHeight="1" spans="1:3">
      <c r="A712" s="288">
        <v>2100301</v>
      </c>
      <c r="B712" s="290" t="s">
        <v>612</v>
      </c>
      <c r="C712" s="287">
        <v>69.6687579651622</v>
      </c>
    </row>
    <row r="713" s="2" customFormat="1" ht="20.1" customHeight="1" spans="1:3">
      <c r="A713" s="288">
        <v>2100302</v>
      </c>
      <c r="B713" s="290" t="s">
        <v>613</v>
      </c>
      <c r="C713" s="287">
        <v>1240.3073042119</v>
      </c>
    </row>
    <row r="714" s="2" customFormat="1" ht="20.1" customHeight="1" spans="1:3">
      <c r="A714" s="288">
        <v>2100399</v>
      </c>
      <c r="B714" s="290" t="s">
        <v>614</v>
      </c>
      <c r="C714" s="287">
        <v>632.104132486836</v>
      </c>
    </row>
    <row r="715" s="2" customFormat="1" ht="20.1" customHeight="1" spans="1:3">
      <c r="A715" s="288">
        <v>21004</v>
      </c>
      <c r="B715" s="289" t="s">
        <v>615</v>
      </c>
      <c r="C715" s="287">
        <f>SUM(C716:C726)</f>
        <v>3459.0284064163</v>
      </c>
    </row>
    <row r="716" s="2" customFormat="1" ht="20.1" customHeight="1" spans="1:3">
      <c r="A716" s="288">
        <v>2100401</v>
      </c>
      <c r="B716" s="290" t="s">
        <v>616</v>
      </c>
      <c r="C716" s="287">
        <v>717.537353933167</v>
      </c>
    </row>
    <row r="717" s="2" customFormat="1" ht="20.1" customHeight="1" spans="1:3">
      <c r="A717" s="288">
        <v>2100402</v>
      </c>
      <c r="B717" s="290" t="s">
        <v>617</v>
      </c>
      <c r="C717" s="287">
        <v>119.504803808855</v>
      </c>
    </row>
    <row r="718" s="2" customFormat="1" ht="20.1" customHeight="1" spans="1:3">
      <c r="A718" s="288">
        <v>2100403</v>
      </c>
      <c r="B718" s="290" t="s">
        <v>618</v>
      </c>
      <c r="C718" s="287">
        <v>111.87683760829</v>
      </c>
    </row>
    <row r="719" s="2" customFormat="1" ht="20.1" customHeight="1" spans="1:3">
      <c r="A719" s="288">
        <v>2100404</v>
      </c>
      <c r="B719" s="290" t="s">
        <v>619</v>
      </c>
      <c r="C719" s="287">
        <v>0</v>
      </c>
    </row>
    <row r="720" s="2" customFormat="1" ht="20.1" customHeight="1" spans="1:3">
      <c r="A720" s="288">
        <v>2100405</v>
      </c>
      <c r="B720" s="290" t="s">
        <v>620</v>
      </c>
      <c r="C720" s="287">
        <v>0</v>
      </c>
    </row>
    <row r="721" s="2" customFormat="1" ht="20.1" customHeight="1" spans="1:3">
      <c r="A721" s="288">
        <v>2100406</v>
      </c>
      <c r="B721" s="290" t="s">
        <v>621</v>
      </c>
      <c r="C721" s="287">
        <v>0</v>
      </c>
    </row>
    <row r="722" s="2" customFormat="1" ht="20.1" customHeight="1" spans="1:3">
      <c r="A722" s="288">
        <v>2100407</v>
      </c>
      <c r="B722" s="290" t="s">
        <v>622</v>
      </c>
      <c r="C722" s="287">
        <v>0</v>
      </c>
    </row>
    <row r="723" s="2" customFormat="1" ht="20.1" customHeight="1" spans="1:3">
      <c r="A723" s="288">
        <v>2100408</v>
      </c>
      <c r="B723" s="290" t="s">
        <v>623</v>
      </c>
      <c r="C723" s="287">
        <v>1851.05313133716</v>
      </c>
    </row>
    <row r="724" s="2" customFormat="1" ht="20.1" customHeight="1" spans="1:3">
      <c r="A724" s="288">
        <v>2100409</v>
      </c>
      <c r="B724" s="290" t="s">
        <v>624</v>
      </c>
      <c r="C724" s="287">
        <v>473.950966595118</v>
      </c>
    </row>
    <row r="725" s="2" customFormat="1" ht="20.1" customHeight="1" spans="1:3">
      <c r="A725" s="288">
        <v>2100410</v>
      </c>
      <c r="B725" s="290" t="s">
        <v>625</v>
      </c>
      <c r="C725" s="287">
        <v>142.388702410551</v>
      </c>
    </row>
    <row r="726" s="2" customFormat="1" ht="20.1" customHeight="1" spans="1:3">
      <c r="A726" s="288">
        <v>2100499</v>
      </c>
      <c r="B726" s="290" t="s">
        <v>626</v>
      </c>
      <c r="C726" s="287">
        <v>42.7166107231651</v>
      </c>
    </row>
    <row r="727" s="2" customFormat="1" ht="20.1" customHeight="1" spans="1:3">
      <c r="A727" s="288">
        <v>21007</v>
      </c>
      <c r="B727" s="289" t="s">
        <v>627</v>
      </c>
      <c r="C727" s="287">
        <f>SUM(C728:C730)</f>
        <v>603.626392004727</v>
      </c>
    </row>
    <row r="728" s="2" customFormat="1" ht="20.1" customHeight="1" spans="1:3">
      <c r="A728" s="288">
        <v>2100716</v>
      </c>
      <c r="B728" s="290" t="s">
        <v>628</v>
      </c>
      <c r="C728" s="287">
        <v>0</v>
      </c>
    </row>
    <row r="729" s="2" customFormat="1" ht="20.1" customHeight="1" spans="1:3">
      <c r="A729" s="288">
        <v>2100717</v>
      </c>
      <c r="B729" s="290" t="s">
        <v>629</v>
      </c>
      <c r="C729" s="287">
        <v>603.626392004727</v>
      </c>
    </row>
    <row r="730" s="2" customFormat="1" ht="20.1" customHeight="1" spans="1:3">
      <c r="A730" s="288">
        <v>2100799</v>
      </c>
      <c r="B730" s="290" t="s">
        <v>630</v>
      </c>
      <c r="C730" s="287">
        <v>0</v>
      </c>
    </row>
    <row r="731" s="2" customFormat="1" ht="20.1" customHeight="1" spans="1:3">
      <c r="A731" s="288">
        <v>21011</v>
      </c>
      <c r="B731" s="289" t="s">
        <v>631</v>
      </c>
      <c r="C731" s="287">
        <f>SUM(C732:C735)</f>
        <v>3624.80953850859</v>
      </c>
    </row>
    <row r="732" s="2" customFormat="1" ht="20.1" customHeight="1" spans="1:3">
      <c r="A732" s="288">
        <v>2101101</v>
      </c>
      <c r="B732" s="290" t="s">
        <v>632</v>
      </c>
      <c r="C732" s="287">
        <v>1477.7913185895</v>
      </c>
    </row>
    <row r="733" s="2" customFormat="1" ht="20.1" customHeight="1" spans="1:3">
      <c r="A733" s="288">
        <v>2101102</v>
      </c>
      <c r="B733" s="290" t="s">
        <v>633</v>
      </c>
      <c r="C733" s="287">
        <v>1835.28866785599</v>
      </c>
    </row>
    <row r="734" s="2" customFormat="1" ht="20.1" customHeight="1" spans="1:3">
      <c r="A734" s="288">
        <v>2101103</v>
      </c>
      <c r="B734" s="290" t="s">
        <v>634</v>
      </c>
      <c r="C734" s="287">
        <v>311.729552063098</v>
      </c>
    </row>
    <row r="735" s="2" customFormat="1" ht="20.1" customHeight="1" spans="1:3">
      <c r="A735" s="288">
        <v>2101199</v>
      </c>
      <c r="B735" s="290" t="s">
        <v>635</v>
      </c>
      <c r="C735" s="287">
        <v>0</v>
      </c>
    </row>
    <row r="736" s="2" customFormat="1" ht="20.1" customHeight="1" spans="1:3">
      <c r="A736" s="288">
        <v>21012</v>
      </c>
      <c r="B736" s="289" t="s">
        <v>636</v>
      </c>
      <c r="C736" s="287">
        <f>SUM(C737:C739)</f>
        <v>4855.30746665458</v>
      </c>
    </row>
    <row r="737" s="2" customFormat="1" ht="20.1" customHeight="1" spans="1:3">
      <c r="A737" s="288">
        <v>2101201</v>
      </c>
      <c r="B737" s="290" t="s">
        <v>637</v>
      </c>
      <c r="C737" s="287">
        <v>189.682092854054</v>
      </c>
    </row>
    <row r="738" s="2" customFormat="1" ht="20.1" customHeight="1" spans="1:3">
      <c r="A738" s="288">
        <v>2101202</v>
      </c>
      <c r="B738" s="290" t="s">
        <v>638</v>
      </c>
      <c r="C738" s="287">
        <v>4665.62537380053</v>
      </c>
    </row>
    <row r="739" s="2" customFormat="1" ht="20.1" customHeight="1" spans="1:3">
      <c r="A739" s="288">
        <v>2101299</v>
      </c>
      <c r="B739" s="290" t="s">
        <v>639</v>
      </c>
      <c r="C739" s="287">
        <v>0</v>
      </c>
    </row>
    <row r="740" s="2" customFormat="1" ht="20.1" customHeight="1" spans="1:3">
      <c r="A740" s="288">
        <v>21013</v>
      </c>
      <c r="B740" s="289" t="s">
        <v>640</v>
      </c>
      <c r="C740" s="287">
        <f>SUM(C741:C743)</f>
        <v>1176.23238812715</v>
      </c>
    </row>
    <row r="741" s="2" customFormat="1" ht="20.1" customHeight="1" spans="1:3">
      <c r="A741" s="288">
        <v>2101301</v>
      </c>
      <c r="B741" s="290" t="s">
        <v>641</v>
      </c>
      <c r="C741" s="287">
        <v>1097.91860180135</v>
      </c>
    </row>
    <row r="742" s="2" customFormat="1" ht="20.1" customHeight="1" spans="1:3">
      <c r="A742" s="288">
        <v>2101302</v>
      </c>
      <c r="B742" s="290" t="s">
        <v>642</v>
      </c>
      <c r="C742" s="287">
        <v>0</v>
      </c>
    </row>
    <row r="743" s="2" customFormat="1" ht="20.1" customHeight="1" spans="1:3">
      <c r="A743" s="288">
        <v>2101399</v>
      </c>
      <c r="B743" s="290" t="s">
        <v>643</v>
      </c>
      <c r="C743" s="287">
        <v>78.3137863258028</v>
      </c>
    </row>
    <row r="744" s="2" customFormat="1" ht="20.1" customHeight="1" spans="1:3">
      <c r="A744" s="288">
        <v>21014</v>
      </c>
      <c r="B744" s="289" t="s">
        <v>644</v>
      </c>
      <c r="C744" s="287">
        <f>SUM(C745:C746)</f>
        <v>161.712883451982</v>
      </c>
    </row>
    <row r="745" s="2" customFormat="1" ht="20.1" customHeight="1" spans="1:3">
      <c r="A745" s="288">
        <v>2101401</v>
      </c>
      <c r="B745" s="290" t="s">
        <v>645</v>
      </c>
      <c r="C745" s="287">
        <v>161.712883451982</v>
      </c>
    </row>
    <row r="746" s="2" customFormat="1" ht="20.1" customHeight="1" spans="1:3">
      <c r="A746" s="288">
        <v>2101499</v>
      </c>
      <c r="B746" s="290" t="s">
        <v>646</v>
      </c>
      <c r="C746" s="287">
        <v>0</v>
      </c>
    </row>
    <row r="747" s="2" customFormat="1" ht="20.1" customHeight="1" spans="1:3">
      <c r="A747" s="288">
        <v>21015</v>
      </c>
      <c r="B747" s="289" t="s">
        <v>647</v>
      </c>
      <c r="C747" s="287">
        <f>SUM(C748:C755)</f>
        <v>394.62011810924</v>
      </c>
    </row>
    <row r="748" s="2" customFormat="1" ht="20.1" customHeight="1" spans="1:3">
      <c r="A748" s="288">
        <v>2101501</v>
      </c>
      <c r="B748" s="290" t="s">
        <v>112</v>
      </c>
      <c r="C748" s="287">
        <v>314.780738543324</v>
      </c>
    </row>
    <row r="749" s="2" customFormat="1" ht="20.1" customHeight="1" spans="1:3">
      <c r="A749" s="288">
        <v>2101502</v>
      </c>
      <c r="B749" s="290" t="s">
        <v>113</v>
      </c>
      <c r="C749" s="287">
        <v>0</v>
      </c>
    </row>
    <row r="750" s="2" customFormat="1" ht="20.1" customHeight="1" spans="1:3">
      <c r="A750" s="288">
        <v>2101503</v>
      </c>
      <c r="B750" s="290" t="s">
        <v>114</v>
      </c>
      <c r="C750" s="287">
        <v>0</v>
      </c>
    </row>
    <row r="751" s="2" customFormat="1" ht="20.1" customHeight="1" spans="1:3">
      <c r="A751" s="288">
        <v>2101504</v>
      </c>
      <c r="B751" s="290" t="s">
        <v>152</v>
      </c>
      <c r="C751" s="287">
        <v>0</v>
      </c>
    </row>
    <row r="752" s="2" customFormat="1" ht="20.1" customHeight="1" spans="1:3">
      <c r="A752" s="288">
        <v>2101505</v>
      </c>
      <c r="B752" s="290" t="s">
        <v>648</v>
      </c>
      <c r="C752" s="287">
        <v>0</v>
      </c>
    </row>
    <row r="753" s="2" customFormat="1" ht="20.1" customHeight="1" spans="1:3">
      <c r="A753" s="288">
        <v>2101506</v>
      </c>
      <c r="B753" s="290" t="s">
        <v>649</v>
      </c>
      <c r="C753" s="287">
        <v>0</v>
      </c>
    </row>
    <row r="754" s="2" customFormat="1" ht="20.1" customHeight="1" spans="1:3">
      <c r="A754" s="288">
        <v>2101550</v>
      </c>
      <c r="B754" s="290" t="s">
        <v>121</v>
      </c>
      <c r="C754" s="287">
        <v>0</v>
      </c>
    </row>
    <row r="755" s="2" customFormat="1" ht="20.1" customHeight="1" spans="1:3">
      <c r="A755" s="288">
        <v>2101599</v>
      </c>
      <c r="B755" s="290" t="s">
        <v>650</v>
      </c>
      <c r="C755" s="287">
        <v>79.8393795659158</v>
      </c>
    </row>
    <row r="756" s="2" customFormat="1" ht="20.1" customHeight="1" spans="1:3">
      <c r="A756" s="288">
        <v>21016</v>
      </c>
      <c r="B756" s="289" t="s">
        <v>651</v>
      </c>
      <c r="C756" s="287">
        <f>C757</f>
        <v>38.6483620828638</v>
      </c>
    </row>
    <row r="757" s="2" customFormat="1" ht="20.1" customHeight="1" spans="1:3">
      <c r="A757" s="288">
        <v>2101601</v>
      </c>
      <c r="B757" s="290" t="s">
        <v>652</v>
      </c>
      <c r="C757" s="287">
        <v>38.6483620828638</v>
      </c>
    </row>
    <row r="758" s="2" customFormat="1" ht="20.1" customHeight="1" spans="1:3">
      <c r="A758" s="288">
        <v>21017</v>
      </c>
      <c r="B758" s="289" t="s">
        <v>653</v>
      </c>
      <c r="C758" s="287">
        <f>SUM(C759:C763)</f>
        <v>2.5426554001884</v>
      </c>
    </row>
    <row r="759" s="2" customFormat="1" ht="20.1" customHeight="1" spans="1:3">
      <c r="A759" s="288">
        <v>2101701</v>
      </c>
      <c r="B759" s="290" t="s">
        <v>112</v>
      </c>
      <c r="C759" s="287">
        <v>0</v>
      </c>
    </row>
    <row r="760" s="2" customFormat="1" ht="20.1" customHeight="1" spans="1:3">
      <c r="A760" s="288">
        <v>2101702</v>
      </c>
      <c r="B760" s="290" t="s">
        <v>113</v>
      </c>
      <c r="C760" s="287">
        <v>0</v>
      </c>
    </row>
    <row r="761" s="2" customFormat="1" ht="20.1" customHeight="1" spans="1:3">
      <c r="A761" s="288">
        <v>2101703</v>
      </c>
      <c r="B761" s="290" t="s">
        <v>114</v>
      </c>
      <c r="C761" s="287">
        <v>0</v>
      </c>
    </row>
    <row r="762" s="2" customFormat="1" ht="20.1" customHeight="1" spans="1:3">
      <c r="A762" s="288">
        <v>2101704</v>
      </c>
      <c r="B762" s="290" t="s">
        <v>654</v>
      </c>
      <c r="C762" s="287">
        <v>2.5426554001884</v>
      </c>
    </row>
    <row r="763" s="2" customFormat="1" ht="20.1" customHeight="1" spans="1:3">
      <c r="A763" s="288">
        <v>2101799</v>
      </c>
      <c r="B763" s="290" t="s">
        <v>655</v>
      </c>
      <c r="C763" s="287">
        <v>0</v>
      </c>
    </row>
    <row r="764" s="2" customFormat="1" ht="20.1" customHeight="1" spans="1:3">
      <c r="A764" s="288">
        <v>21018</v>
      </c>
      <c r="B764" s="289" t="s">
        <v>656</v>
      </c>
      <c r="C764" s="287">
        <f>SUM(C765:C768)</f>
        <v>17.2900567212811</v>
      </c>
    </row>
    <row r="765" s="2" customFormat="1" ht="20.1" customHeight="1" spans="1:3">
      <c r="A765" s="288">
        <v>2101801</v>
      </c>
      <c r="B765" s="290" t="s">
        <v>112</v>
      </c>
      <c r="C765" s="287">
        <v>0</v>
      </c>
    </row>
    <row r="766" s="2" customFormat="1" ht="20.1" customHeight="1" spans="1:3">
      <c r="A766" s="288">
        <v>2101802</v>
      </c>
      <c r="B766" s="290" t="s">
        <v>113</v>
      </c>
      <c r="C766" s="287">
        <v>0</v>
      </c>
    </row>
    <row r="767" s="2" customFormat="1" ht="20.1" customHeight="1" spans="1:3">
      <c r="A767" s="288">
        <v>2101803</v>
      </c>
      <c r="B767" s="290" t="s">
        <v>114</v>
      </c>
      <c r="C767" s="287">
        <v>0</v>
      </c>
    </row>
    <row r="768" s="2" customFormat="1" ht="20.1" customHeight="1" spans="1:3">
      <c r="A768" s="288">
        <v>2101899</v>
      </c>
      <c r="B768" s="290" t="s">
        <v>657</v>
      </c>
      <c r="C768" s="287">
        <v>17.2900567212811</v>
      </c>
    </row>
    <row r="769" s="2" customFormat="1" ht="20.1" customHeight="1" spans="1:3">
      <c r="A769" s="288">
        <v>21099</v>
      </c>
      <c r="B769" s="289" t="s">
        <v>658</v>
      </c>
      <c r="C769" s="287">
        <f>C770</f>
        <v>60.0066674444463</v>
      </c>
    </row>
    <row r="770" s="2" customFormat="1" ht="20.1" customHeight="1" spans="1:3">
      <c r="A770" s="288">
        <v>2109999</v>
      </c>
      <c r="B770" s="290" t="s">
        <v>659</v>
      </c>
      <c r="C770" s="287">
        <v>60.0066674444463</v>
      </c>
    </row>
    <row r="771" s="2" customFormat="1" ht="20.1" customHeight="1" spans="1:3">
      <c r="A771" s="288">
        <v>211</v>
      </c>
      <c r="B771" s="289" t="s">
        <v>660</v>
      </c>
      <c r="C771" s="287">
        <f>C772+C782+C786+C795+C802+C809+C812+C815+C817+C819+C825+C827+C829+C840</f>
        <v>12392.9024205183</v>
      </c>
    </row>
    <row r="772" s="2" customFormat="1" ht="20.1" customHeight="1" spans="1:3">
      <c r="A772" s="288">
        <v>21101</v>
      </c>
      <c r="B772" s="289" t="s">
        <v>661</v>
      </c>
      <c r="C772" s="287">
        <f>SUM(C773:C781)</f>
        <v>915.355944067825</v>
      </c>
    </row>
    <row r="773" s="2" customFormat="1" ht="20.1" customHeight="1" spans="1:3">
      <c r="A773" s="288">
        <v>2110101</v>
      </c>
      <c r="B773" s="290" t="s">
        <v>112</v>
      </c>
      <c r="C773" s="291">
        <v>305.118648022608</v>
      </c>
    </row>
    <row r="774" s="2" customFormat="1" ht="20.1" customHeight="1" spans="1:3">
      <c r="A774" s="288">
        <v>2110102</v>
      </c>
      <c r="B774" s="290" t="s">
        <v>113</v>
      </c>
      <c r="C774" s="291">
        <v>305.118648022608</v>
      </c>
    </row>
    <row r="775" s="2" customFormat="1" ht="20.1" customHeight="1" spans="1:3">
      <c r="A775" s="288">
        <v>2110103</v>
      </c>
      <c r="B775" s="290" t="s">
        <v>114</v>
      </c>
      <c r="C775" s="291">
        <v>0</v>
      </c>
    </row>
    <row r="776" s="2" customFormat="1" ht="20.1" customHeight="1" spans="1:3">
      <c r="A776" s="288">
        <v>2110104</v>
      </c>
      <c r="B776" s="290" t="s">
        <v>662</v>
      </c>
      <c r="C776" s="291">
        <v>50.8531080037681</v>
      </c>
    </row>
    <row r="777" s="2" customFormat="1" ht="20.1" customHeight="1" spans="1:3">
      <c r="A777" s="288">
        <v>2110105</v>
      </c>
      <c r="B777" s="290" t="s">
        <v>663</v>
      </c>
      <c r="C777" s="291">
        <v>0</v>
      </c>
    </row>
    <row r="778" s="2" customFormat="1" ht="20.1" customHeight="1" spans="1:3">
      <c r="A778" s="288">
        <v>2110106</v>
      </c>
      <c r="B778" s="290" t="s">
        <v>664</v>
      </c>
      <c r="C778" s="287">
        <v>0</v>
      </c>
    </row>
    <row r="779" s="2" customFormat="1" ht="20.1" customHeight="1" spans="1:3">
      <c r="A779" s="288">
        <v>2110107</v>
      </c>
      <c r="B779" s="290" t="s">
        <v>665</v>
      </c>
      <c r="C779" s="287">
        <v>0</v>
      </c>
    </row>
    <row r="780" s="2" customFormat="1" ht="20.1" customHeight="1" spans="1:3">
      <c r="A780" s="288">
        <v>2110108</v>
      </c>
      <c r="B780" s="290" t="s">
        <v>666</v>
      </c>
      <c r="C780" s="287">
        <v>0</v>
      </c>
    </row>
    <row r="781" s="2" customFormat="1" ht="20.1" customHeight="1" spans="1:3">
      <c r="A781" s="288">
        <v>2110199</v>
      </c>
      <c r="B781" s="290" t="s">
        <v>667</v>
      </c>
      <c r="C781" s="287">
        <v>254.26554001884</v>
      </c>
    </row>
    <row r="782" s="2" customFormat="1" ht="20.1" customHeight="1" spans="1:3">
      <c r="A782" s="288">
        <v>21102</v>
      </c>
      <c r="B782" s="289" t="s">
        <v>668</v>
      </c>
      <c r="C782" s="287">
        <f>SUM(C783:C785)</f>
        <v>203.412432015072</v>
      </c>
    </row>
    <row r="783" s="2" customFormat="1" ht="20.1" customHeight="1" spans="1:3">
      <c r="A783" s="288">
        <v>2110203</v>
      </c>
      <c r="B783" s="290" t="s">
        <v>669</v>
      </c>
      <c r="C783" s="287">
        <v>50.8531080037681</v>
      </c>
    </row>
    <row r="784" s="2" customFormat="1" ht="20.1" customHeight="1" spans="1:3">
      <c r="A784" s="288">
        <v>2110204</v>
      </c>
      <c r="B784" s="290" t="s">
        <v>670</v>
      </c>
      <c r="C784" s="287">
        <v>0</v>
      </c>
    </row>
    <row r="785" s="2" customFormat="1" ht="20.1" customHeight="1" spans="1:3">
      <c r="A785" s="288">
        <v>2110299</v>
      </c>
      <c r="B785" s="290" t="s">
        <v>671</v>
      </c>
      <c r="C785" s="287">
        <v>152.559324011304</v>
      </c>
    </row>
    <row r="786" s="2" customFormat="1" ht="20.1" customHeight="1" spans="1:3">
      <c r="A786" s="288">
        <v>21103</v>
      </c>
      <c r="B786" s="289" t="s">
        <v>672</v>
      </c>
      <c r="C786" s="287">
        <f>SUM(C787:C794)</f>
        <v>3497.16823741913</v>
      </c>
    </row>
    <row r="787" s="2" customFormat="1" ht="20.1" customHeight="1" spans="1:3">
      <c r="A787" s="288">
        <v>2110301</v>
      </c>
      <c r="B787" s="290" t="s">
        <v>673</v>
      </c>
      <c r="C787" s="287">
        <v>559.384188041449</v>
      </c>
    </row>
    <row r="788" s="2" customFormat="1" ht="20.1" customHeight="1" spans="1:3">
      <c r="A788" s="288">
        <v>2110302</v>
      </c>
      <c r="B788" s="290" t="s">
        <v>674</v>
      </c>
      <c r="C788" s="287">
        <v>1830.71188813565</v>
      </c>
    </row>
    <row r="789" s="2" customFormat="1" ht="20.1" customHeight="1" spans="1:3">
      <c r="A789" s="288">
        <v>2110303</v>
      </c>
      <c r="B789" s="290" t="s">
        <v>675</v>
      </c>
      <c r="C789" s="287">
        <v>0</v>
      </c>
    </row>
    <row r="790" s="2" customFormat="1" ht="20.1" customHeight="1" spans="1:3">
      <c r="A790" s="288">
        <v>2110304</v>
      </c>
      <c r="B790" s="290" t="s">
        <v>676</v>
      </c>
      <c r="C790" s="287">
        <v>0</v>
      </c>
    </row>
    <row r="791" s="2" customFormat="1" ht="20.1" customHeight="1" spans="1:3">
      <c r="A791" s="288">
        <v>2110305</v>
      </c>
      <c r="B791" s="290" t="s">
        <v>677</v>
      </c>
      <c r="C791" s="287">
        <v>0</v>
      </c>
    </row>
    <row r="792" s="2" customFormat="1" ht="20.1" customHeight="1" spans="1:3">
      <c r="A792" s="288">
        <v>2110306</v>
      </c>
      <c r="B792" s="290" t="s">
        <v>678</v>
      </c>
      <c r="C792" s="287">
        <v>0</v>
      </c>
    </row>
    <row r="793" s="2" customFormat="1" ht="20.1" customHeight="1" spans="1:3">
      <c r="A793" s="288">
        <v>2110307</v>
      </c>
      <c r="B793" s="290" t="s">
        <v>679</v>
      </c>
      <c r="C793" s="287">
        <v>852.80662122319</v>
      </c>
    </row>
    <row r="794" s="2" customFormat="1" ht="20.1" customHeight="1" spans="1:3">
      <c r="A794" s="288">
        <v>2110399</v>
      </c>
      <c r="B794" s="290" t="s">
        <v>680</v>
      </c>
      <c r="C794" s="287">
        <v>254.26554001884</v>
      </c>
    </row>
    <row r="795" s="2" customFormat="1" ht="20.1" customHeight="1" spans="1:3">
      <c r="A795" s="288">
        <v>21104</v>
      </c>
      <c r="B795" s="289" t="s">
        <v>681</v>
      </c>
      <c r="C795" s="287">
        <f>SUM(C796:C801)</f>
        <v>5094.46435981748</v>
      </c>
    </row>
    <row r="796" s="2" customFormat="1" ht="20.1" customHeight="1" spans="1:3">
      <c r="A796" s="288">
        <v>2110401</v>
      </c>
      <c r="B796" s="290" t="s">
        <v>682</v>
      </c>
      <c r="C796" s="287">
        <v>4119.10174830521</v>
      </c>
    </row>
    <row r="797" s="2" customFormat="1" ht="20.1" customHeight="1" spans="1:3">
      <c r="A797" s="288">
        <v>2110402</v>
      </c>
      <c r="B797" s="290" t="s">
        <v>683</v>
      </c>
      <c r="C797" s="287">
        <v>203.412432015072</v>
      </c>
    </row>
    <row r="798" s="2" customFormat="1" ht="20.1" customHeight="1" spans="1:3">
      <c r="A798" s="288">
        <v>2110404</v>
      </c>
      <c r="B798" s="290" t="s">
        <v>684</v>
      </c>
      <c r="C798" s="287">
        <v>161.712883451982</v>
      </c>
    </row>
    <row r="799" s="2" customFormat="1" ht="20.1" customHeight="1" spans="1:3">
      <c r="A799" s="288">
        <v>2110405</v>
      </c>
      <c r="B799" s="290" t="s">
        <v>685</v>
      </c>
      <c r="C799" s="287">
        <v>0</v>
      </c>
    </row>
    <row r="800" s="2" customFormat="1" ht="20.1" customHeight="1" spans="1:3">
      <c r="A800" s="288">
        <v>2110406</v>
      </c>
      <c r="B800" s="290" t="s">
        <v>686</v>
      </c>
      <c r="C800" s="287">
        <v>0</v>
      </c>
    </row>
    <row r="801" s="2" customFormat="1" ht="20.1" customHeight="1" spans="1:3">
      <c r="A801" s="288">
        <v>2110499</v>
      </c>
      <c r="B801" s="290" t="s">
        <v>687</v>
      </c>
      <c r="C801" s="287">
        <v>610.237296045217</v>
      </c>
    </row>
    <row r="802" s="2" customFormat="1" ht="20.1" customHeight="1" spans="1:3">
      <c r="A802" s="288">
        <v>21105</v>
      </c>
      <c r="B802" s="289" t="s">
        <v>688</v>
      </c>
      <c r="C802" s="287">
        <f>SUM(C803:C808)</f>
        <v>2084.97742815449</v>
      </c>
    </row>
    <row r="803" s="2" customFormat="1" ht="20.1" customHeight="1" spans="1:3">
      <c r="A803" s="288">
        <v>2110501</v>
      </c>
      <c r="B803" s="290" t="s">
        <v>689</v>
      </c>
      <c r="C803" s="287">
        <v>559.384188041449</v>
      </c>
    </row>
    <row r="804" s="2" customFormat="1" ht="20.1" customHeight="1" spans="1:3">
      <c r="A804" s="288">
        <v>2110502</v>
      </c>
      <c r="B804" s="290" t="s">
        <v>690</v>
      </c>
      <c r="C804" s="287">
        <v>0</v>
      </c>
    </row>
    <row r="805" s="2" customFormat="1" ht="20.1" customHeight="1" spans="1:3">
      <c r="A805" s="288">
        <v>2110503</v>
      </c>
      <c r="B805" s="290" t="s">
        <v>691</v>
      </c>
      <c r="C805" s="287">
        <v>0</v>
      </c>
    </row>
    <row r="806" s="2" customFormat="1" ht="20.1" customHeight="1" spans="1:3">
      <c r="A806" s="288">
        <v>2110506</v>
      </c>
      <c r="B806" s="290" t="s">
        <v>692</v>
      </c>
      <c r="C806" s="287">
        <v>0</v>
      </c>
    </row>
    <row r="807" s="2" customFormat="1" ht="20.1" customHeight="1" spans="1:3">
      <c r="A807" s="288">
        <v>2110507</v>
      </c>
      <c r="B807" s="290" t="s">
        <v>693</v>
      </c>
      <c r="C807" s="287">
        <v>254.26554001884</v>
      </c>
    </row>
    <row r="808" s="2" customFormat="1" ht="20.1" customHeight="1" spans="1:3">
      <c r="A808" s="288">
        <v>2110599</v>
      </c>
      <c r="B808" s="290" t="s">
        <v>694</v>
      </c>
      <c r="C808" s="287">
        <v>1271.3277000942</v>
      </c>
    </row>
    <row r="809" s="2" customFormat="1" ht="20.1" customHeight="1" spans="1:3">
      <c r="A809" s="288">
        <v>21107</v>
      </c>
      <c r="B809" s="289" t="s">
        <v>695</v>
      </c>
      <c r="C809" s="287">
        <f>SUM(C810:C811)</f>
        <v>0</v>
      </c>
    </row>
    <row r="810" s="2" customFormat="1" ht="20.1" customHeight="1" spans="1:3">
      <c r="A810" s="288">
        <v>2110704</v>
      </c>
      <c r="B810" s="290" t="s">
        <v>696</v>
      </c>
      <c r="C810" s="287">
        <v>0</v>
      </c>
    </row>
    <row r="811" s="2" customFormat="1" ht="20.1" customHeight="1" spans="1:3">
      <c r="A811" s="288">
        <v>2110799</v>
      </c>
      <c r="B811" s="290" t="s">
        <v>697</v>
      </c>
      <c r="C811" s="287">
        <v>0</v>
      </c>
    </row>
    <row r="812" s="2" customFormat="1" ht="20.1" customHeight="1" spans="1:3">
      <c r="A812" s="288">
        <v>21108</v>
      </c>
      <c r="B812" s="289" t="s">
        <v>698</v>
      </c>
      <c r="C812" s="287">
        <f>SUM(C813:C814)</f>
        <v>0</v>
      </c>
    </row>
    <row r="813" s="2" customFormat="1" ht="20.1" customHeight="1" spans="1:3">
      <c r="A813" s="288">
        <v>2110804</v>
      </c>
      <c r="B813" s="290" t="s">
        <v>699</v>
      </c>
      <c r="C813" s="287">
        <v>0</v>
      </c>
    </row>
    <row r="814" s="2" customFormat="1" ht="20.1" customHeight="1" spans="1:3">
      <c r="A814" s="288">
        <v>2110899</v>
      </c>
      <c r="B814" s="290" t="s">
        <v>700</v>
      </c>
      <c r="C814" s="287">
        <v>0</v>
      </c>
    </row>
    <row r="815" s="2" customFormat="1" ht="20.1" customHeight="1" spans="1:3">
      <c r="A815" s="288">
        <v>21109</v>
      </c>
      <c r="B815" s="289" t="s">
        <v>701</v>
      </c>
      <c r="C815" s="287">
        <f>C816</f>
        <v>0</v>
      </c>
    </row>
    <row r="816" s="2" customFormat="1" ht="20.1" customHeight="1" spans="1:3">
      <c r="A816" s="288">
        <v>2110901</v>
      </c>
      <c r="B816" s="290" t="s">
        <v>702</v>
      </c>
      <c r="C816" s="287">
        <v>0</v>
      </c>
    </row>
    <row r="817" s="2" customFormat="1" ht="20.1" customHeight="1" spans="1:3">
      <c r="A817" s="288">
        <v>21110</v>
      </c>
      <c r="B817" s="289" t="s">
        <v>703</v>
      </c>
      <c r="C817" s="287">
        <f>C818</f>
        <v>39.1568931629014</v>
      </c>
    </row>
    <row r="818" s="2" customFormat="1" ht="20.1" customHeight="1" spans="1:3">
      <c r="A818" s="288">
        <v>2111001</v>
      </c>
      <c r="B818" s="290" t="s">
        <v>704</v>
      </c>
      <c r="C818" s="287">
        <v>39.1568931629014</v>
      </c>
    </row>
    <row r="819" s="2" customFormat="1" ht="20.1" customHeight="1" spans="1:3">
      <c r="A819" s="288">
        <v>21111</v>
      </c>
      <c r="B819" s="289" t="s">
        <v>705</v>
      </c>
      <c r="C819" s="287">
        <f>SUM(C820:C824)</f>
        <v>381.39831002826</v>
      </c>
    </row>
    <row r="820" s="2" customFormat="1" ht="20.1" customHeight="1" spans="1:3">
      <c r="A820" s="288">
        <v>2111101</v>
      </c>
      <c r="B820" s="290" t="s">
        <v>706</v>
      </c>
      <c r="C820" s="287">
        <v>101.706216007536</v>
      </c>
    </row>
    <row r="821" s="2" customFormat="1" ht="20.1" customHeight="1" spans="1:3">
      <c r="A821" s="288">
        <v>2111102</v>
      </c>
      <c r="B821" s="290" t="s">
        <v>707</v>
      </c>
      <c r="C821" s="287">
        <v>0</v>
      </c>
    </row>
    <row r="822" s="2" customFormat="1" ht="20.1" customHeight="1" spans="1:3">
      <c r="A822" s="288">
        <v>2111103</v>
      </c>
      <c r="B822" s="290" t="s">
        <v>708</v>
      </c>
      <c r="C822" s="287">
        <v>0</v>
      </c>
    </row>
    <row r="823" s="2" customFormat="1" ht="20.1" customHeight="1" spans="1:3">
      <c r="A823" s="288">
        <v>2111104</v>
      </c>
      <c r="B823" s="290" t="s">
        <v>709</v>
      </c>
      <c r="C823" s="287">
        <v>0</v>
      </c>
    </row>
    <row r="824" s="2" customFormat="1" ht="20.1" customHeight="1" spans="1:3">
      <c r="A824" s="288">
        <v>2111199</v>
      </c>
      <c r="B824" s="290" t="s">
        <v>710</v>
      </c>
      <c r="C824" s="287">
        <v>279.692094020724</v>
      </c>
    </row>
    <row r="825" s="2" customFormat="1" ht="20.1" customHeight="1" spans="1:3">
      <c r="A825" s="288">
        <v>21112</v>
      </c>
      <c r="B825" s="289" t="s">
        <v>711</v>
      </c>
      <c r="C825" s="287">
        <f>C826</f>
        <v>0</v>
      </c>
    </row>
    <row r="826" s="2" customFormat="1" ht="20.1" customHeight="1" spans="1:3">
      <c r="A826" s="288">
        <v>2111201</v>
      </c>
      <c r="B826" s="290" t="s">
        <v>712</v>
      </c>
      <c r="C826" s="287">
        <v>0</v>
      </c>
    </row>
    <row r="827" s="2" customFormat="1" ht="20.1" customHeight="1" spans="1:3">
      <c r="A827" s="288">
        <v>21113</v>
      </c>
      <c r="B827" s="289" t="s">
        <v>713</v>
      </c>
      <c r="C827" s="287">
        <f>C828</f>
        <v>0</v>
      </c>
    </row>
    <row r="828" s="2" customFormat="1" ht="20.1" customHeight="1" spans="1:3">
      <c r="A828" s="288">
        <v>2111301</v>
      </c>
      <c r="B828" s="290" t="s">
        <v>714</v>
      </c>
      <c r="C828" s="287">
        <v>0</v>
      </c>
    </row>
    <row r="829" s="2" customFormat="1" ht="20.1" customHeight="1" spans="1:3">
      <c r="A829" s="288">
        <v>21114</v>
      </c>
      <c r="B829" s="289" t="s">
        <v>715</v>
      </c>
      <c r="C829" s="287">
        <f>SUM(C830:C839)</f>
        <v>6.61090404048985</v>
      </c>
    </row>
    <row r="830" s="2" customFormat="1" ht="20.1" customHeight="1" spans="1:3">
      <c r="A830" s="288">
        <v>2111401</v>
      </c>
      <c r="B830" s="290" t="s">
        <v>112</v>
      </c>
      <c r="C830" s="287">
        <v>6.61090404048985</v>
      </c>
    </row>
    <row r="831" s="2" customFormat="1" ht="20.1" customHeight="1" spans="1:3">
      <c r="A831" s="288">
        <v>2111402</v>
      </c>
      <c r="B831" s="290" t="s">
        <v>113</v>
      </c>
      <c r="C831" s="287">
        <v>0</v>
      </c>
    </row>
    <row r="832" s="2" customFormat="1" ht="20.1" customHeight="1" spans="1:3">
      <c r="A832" s="288">
        <v>2111403</v>
      </c>
      <c r="B832" s="290" t="s">
        <v>114</v>
      </c>
      <c r="C832" s="287">
        <v>0</v>
      </c>
    </row>
    <row r="833" s="2" customFormat="1" ht="20.1" customHeight="1" spans="1:3">
      <c r="A833" s="288">
        <v>2111406</v>
      </c>
      <c r="B833" s="290" t="s">
        <v>716</v>
      </c>
      <c r="C833" s="287">
        <v>0</v>
      </c>
    </row>
    <row r="834" s="2" customFormat="1" ht="20.1" customHeight="1" spans="1:3">
      <c r="A834" s="288">
        <v>2111407</v>
      </c>
      <c r="B834" s="290" t="s">
        <v>717</v>
      </c>
      <c r="C834" s="287">
        <v>0</v>
      </c>
    </row>
    <row r="835" s="2" customFormat="1" ht="20.1" customHeight="1" spans="1:3">
      <c r="A835" s="288">
        <v>2111408</v>
      </c>
      <c r="B835" s="290" t="s">
        <v>718</v>
      </c>
      <c r="C835" s="287">
        <v>0</v>
      </c>
    </row>
    <row r="836" s="2" customFormat="1" ht="20.1" customHeight="1" spans="1:3">
      <c r="A836" s="288">
        <v>2111411</v>
      </c>
      <c r="B836" s="290" t="s">
        <v>152</v>
      </c>
      <c r="C836" s="287">
        <v>0</v>
      </c>
    </row>
    <row r="837" s="2" customFormat="1" ht="20.1" customHeight="1" spans="1:3">
      <c r="A837" s="288">
        <v>2111413</v>
      </c>
      <c r="B837" s="290" t="s">
        <v>719</v>
      </c>
      <c r="C837" s="287">
        <v>0</v>
      </c>
    </row>
    <row r="838" s="2" customFormat="1" ht="20.1" customHeight="1" spans="1:3">
      <c r="A838" s="288">
        <v>2111450</v>
      </c>
      <c r="B838" s="290" t="s">
        <v>121</v>
      </c>
      <c r="C838" s="287">
        <v>0</v>
      </c>
    </row>
    <row r="839" s="2" customFormat="1" ht="20.1" customHeight="1" spans="1:3">
      <c r="A839" s="288">
        <v>2111499</v>
      </c>
      <c r="B839" s="290" t="s">
        <v>720</v>
      </c>
      <c r="C839" s="287">
        <v>0</v>
      </c>
    </row>
    <row r="840" s="2" customFormat="1" ht="20.1" customHeight="1" spans="1:3">
      <c r="A840" s="288">
        <v>21199</v>
      </c>
      <c r="B840" s="289" t="s">
        <v>721</v>
      </c>
      <c r="C840" s="287">
        <f>C841</f>
        <v>170.357911812623</v>
      </c>
    </row>
    <row r="841" s="2" customFormat="1" ht="20.1" customHeight="1" spans="1:3">
      <c r="A841" s="288">
        <v>2119999</v>
      </c>
      <c r="B841" s="290" t="s">
        <v>722</v>
      </c>
      <c r="C841" s="287">
        <v>170.357911812623</v>
      </c>
    </row>
    <row r="842" s="2" customFormat="1" ht="20.1" customHeight="1" spans="1:3">
      <c r="A842" s="288">
        <v>212</v>
      </c>
      <c r="B842" s="289" t="s">
        <v>723</v>
      </c>
      <c r="C842" s="287">
        <f>C843+C854+C856+C859+C861+C863</f>
        <v>9953.47882957751</v>
      </c>
    </row>
    <row r="843" s="2" customFormat="1" ht="20.1" customHeight="1" spans="1:3">
      <c r="A843" s="288">
        <v>21201</v>
      </c>
      <c r="B843" s="289" t="s">
        <v>724</v>
      </c>
      <c r="C843" s="287">
        <f>SUM(C844:C853)</f>
        <v>3654.81287223081</v>
      </c>
    </row>
    <row r="844" s="2" customFormat="1" ht="20.1" customHeight="1" spans="1:3">
      <c r="A844" s="288">
        <v>2120101</v>
      </c>
      <c r="B844" s="290" t="s">
        <v>112</v>
      </c>
      <c r="C844" s="287">
        <v>1922.75601362247</v>
      </c>
    </row>
    <row r="845" s="2" customFormat="1" ht="20.1" customHeight="1" spans="1:3">
      <c r="A845" s="288">
        <v>2120102</v>
      </c>
      <c r="B845" s="290" t="s">
        <v>113</v>
      </c>
      <c r="C845" s="287">
        <v>0</v>
      </c>
    </row>
    <row r="846" s="2" customFormat="1" ht="20.1" customHeight="1" spans="1:3">
      <c r="A846" s="288">
        <v>2120103</v>
      </c>
      <c r="B846" s="290" t="s">
        <v>114</v>
      </c>
      <c r="C846" s="287">
        <v>0</v>
      </c>
    </row>
    <row r="847" s="2" customFormat="1" ht="20.1" customHeight="1" spans="1:3">
      <c r="A847" s="288">
        <v>2120104</v>
      </c>
      <c r="B847" s="290" t="s">
        <v>725</v>
      </c>
      <c r="C847" s="287">
        <v>1075.03470319966</v>
      </c>
    </row>
    <row r="848" s="2" customFormat="1" ht="20.1" customHeight="1" spans="1:3">
      <c r="A848" s="288">
        <v>2120105</v>
      </c>
      <c r="B848" s="290" t="s">
        <v>726</v>
      </c>
      <c r="C848" s="287">
        <v>0</v>
      </c>
    </row>
    <row r="849" s="2" customFormat="1" ht="20.1" customHeight="1" spans="1:3">
      <c r="A849" s="288">
        <v>2120106</v>
      </c>
      <c r="B849" s="290" t="s">
        <v>727</v>
      </c>
      <c r="C849" s="287">
        <v>314.780738543324</v>
      </c>
    </row>
    <row r="850" s="2" customFormat="1" ht="20.1" customHeight="1" spans="1:3">
      <c r="A850" s="288">
        <v>2120107</v>
      </c>
      <c r="B850" s="290" t="s">
        <v>728</v>
      </c>
      <c r="C850" s="287">
        <v>0</v>
      </c>
    </row>
    <row r="851" s="2" customFormat="1" ht="20.1" customHeight="1" spans="1:3">
      <c r="A851" s="288">
        <v>2120109</v>
      </c>
      <c r="B851" s="290" t="s">
        <v>729</v>
      </c>
      <c r="C851" s="287">
        <v>0</v>
      </c>
    </row>
    <row r="852" s="2" customFormat="1" ht="20.1" customHeight="1" spans="1:3">
      <c r="A852" s="288">
        <v>2120110</v>
      </c>
      <c r="B852" s="290" t="s">
        <v>730</v>
      </c>
      <c r="C852" s="287">
        <v>0</v>
      </c>
    </row>
    <row r="853" s="2" customFormat="1" ht="20.1" customHeight="1" spans="1:3">
      <c r="A853" s="288">
        <v>2120199</v>
      </c>
      <c r="B853" s="290" t="s">
        <v>731</v>
      </c>
      <c r="C853" s="287">
        <v>342.241416865359</v>
      </c>
    </row>
    <row r="854" s="2" customFormat="1" ht="20.1" customHeight="1" spans="1:3">
      <c r="A854" s="288">
        <v>21202</v>
      </c>
      <c r="B854" s="289" t="s">
        <v>732</v>
      </c>
      <c r="C854" s="287">
        <f>C855</f>
        <v>0</v>
      </c>
    </row>
    <row r="855" s="2" customFormat="1" ht="20.1" customHeight="1" spans="1:3">
      <c r="A855" s="288">
        <v>2120201</v>
      </c>
      <c r="B855" s="290" t="s">
        <v>733</v>
      </c>
      <c r="C855" s="287">
        <v>0</v>
      </c>
    </row>
    <row r="856" s="2" customFormat="1" ht="20.1" customHeight="1" spans="1:3">
      <c r="A856" s="288">
        <v>21203</v>
      </c>
      <c r="B856" s="289" t="s">
        <v>734</v>
      </c>
      <c r="C856" s="287">
        <f>SUM(C857:C858)</f>
        <v>2094.6395186752</v>
      </c>
    </row>
    <row r="857" s="2" customFormat="1" ht="20.1" customHeight="1" spans="1:3">
      <c r="A857" s="288">
        <v>2120303</v>
      </c>
      <c r="B857" s="290" t="s">
        <v>735</v>
      </c>
      <c r="C857" s="287">
        <v>480.561870635609</v>
      </c>
    </row>
    <row r="858" s="2" customFormat="1" ht="20.1" customHeight="1" spans="1:3">
      <c r="A858" s="288">
        <v>2120399</v>
      </c>
      <c r="B858" s="290" t="s">
        <v>736</v>
      </c>
      <c r="C858" s="287">
        <v>1614.07764803959</v>
      </c>
    </row>
    <row r="859" s="2" customFormat="1" ht="20.1" customHeight="1" spans="1:3">
      <c r="A859" s="288">
        <v>21205</v>
      </c>
      <c r="B859" s="289" t="s">
        <v>737</v>
      </c>
      <c r="C859" s="287">
        <f t="shared" ref="C859:C863" si="0">C860</f>
        <v>3508.86445225999</v>
      </c>
    </row>
    <row r="860" s="2" customFormat="1" ht="20.1" customHeight="1" spans="1:3">
      <c r="A860" s="288">
        <v>2120501</v>
      </c>
      <c r="B860" s="290" t="s">
        <v>738</v>
      </c>
      <c r="C860" s="287">
        <v>3508.86445225999</v>
      </c>
    </row>
    <row r="861" s="2" customFormat="1" ht="20.1" customHeight="1" spans="1:3">
      <c r="A861" s="288">
        <v>21206</v>
      </c>
      <c r="B861" s="289" t="s">
        <v>739</v>
      </c>
      <c r="C861" s="287">
        <f t="shared" si="0"/>
        <v>15.7644634811681</v>
      </c>
    </row>
    <row r="862" s="2" customFormat="1" ht="20.1" customHeight="1" spans="1:3">
      <c r="A862" s="288">
        <v>2120601</v>
      </c>
      <c r="B862" s="290" t="s">
        <v>740</v>
      </c>
      <c r="C862" s="287">
        <v>15.7644634811681</v>
      </c>
    </row>
    <row r="863" s="2" customFormat="1" ht="20.1" customHeight="1" spans="1:3">
      <c r="A863" s="288">
        <v>21299</v>
      </c>
      <c r="B863" s="289" t="s">
        <v>741</v>
      </c>
      <c r="C863" s="287">
        <f t="shared" si="0"/>
        <v>679.397522930341</v>
      </c>
    </row>
    <row r="864" s="2" customFormat="1" ht="20.1" customHeight="1" spans="1:3">
      <c r="A864" s="288">
        <v>2129999</v>
      </c>
      <c r="B864" s="290" t="s">
        <v>742</v>
      </c>
      <c r="C864" s="287">
        <v>679.397522930341</v>
      </c>
    </row>
    <row r="865" s="2" customFormat="1" ht="20.1" customHeight="1" spans="1:3">
      <c r="A865" s="288">
        <v>213</v>
      </c>
      <c r="B865" s="289" t="s">
        <v>743</v>
      </c>
      <c r="C865" s="287">
        <f>C866+C892+C915+C943+C954+C961+C967+C970</f>
        <v>48124.3969027303</v>
      </c>
    </row>
    <row r="866" s="2" customFormat="1" ht="20.1" customHeight="1" spans="1:3">
      <c r="A866" s="288">
        <v>21301</v>
      </c>
      <c r="B866" s="289" t="s">
        <v>744</v>
      </c>
      <c r="C866" s="287">
        <f>SUM(C867:C891)</f>
        <v>9017.78164230819</v>
      </c>
    </row>
    <row r="867" s="2" customFormat="1" ht="20.1" customHeight="1" spans="1:3">
      <c r="A867" s="288">
        <v>2130101</v>
      </c>
      <c r="B867" s="290" t="s">
        <v>112</v>
      </c>
      <c r="C867" s="287">
        <v>1134.02430848402</v>
      </c>
    </row>
    <row r="868" s="2" customFormat="1" ht="20.1" customHeight="1" spans="1:3">
      <c r="A868" s="288">
        <v>2130102</v>
      </c>
      <c r="B868" s="290" t="s">
        <v>113</v>
      </c>
      <c r="C868" s="287">
        <v>9.15355944067825</v>
      </c>
    </row>
    <row r="869" s="2" customFormat="1" ht="20.1" customHeight="1" spans="1:3">
      <c r="A869" s="288">
        <v>2130103</v>
      </c>
      <c r="B869" s="290" t="s">
        <v>114</v>
      </c>
      <c r="C869" s="287">
        <v>0</v>
      </c>
    </row>
    <row r="870" s="2" customFormat="1" ht="20.1" customHeight="1" spans="1:3">
      <c r="A870" s="288">
        <v>2130104</v>
      </c>
      <c r="B870" s="290" t="s">
        <v>121</v>
      </c>
      <c r="C870" s="287">
        <v>388.517745148788</v>
      </c>
    </row>
    <row r="871" s="2" customFormat="1" ht="20.1" customHeight="1" spans="1:3">
      <c r="A871" s="288">
        <v>2130105</v>
      </c>
      <c r="B871" s="290" t="s">
        <v>745</v>
      </c>
      <c r="C871" s="287">
        <v>0</v>
      </c>
    </row>
    <row r="872" s="2" customFormat="1" ht="20.1" customHeight="1" spans="1:3">
      <c r="A872" s="288">
        <v>2130106</v>
      </c>
      <c r="B872" s="290" t="s">
        <v>746</v>
      </c>
      <c r="C872" s="287">
        <v>175.951753693038</v>
      </c>
    </row>
    <row r="873" s="2" customFormat="1" ht="20.1" customHeight="1" spans="1:3">
      <c r="A873" s="288">
        <v>2130108</v>
      </c>
      <c r="B873" s="290" t="s">
        <v>747</v>
      </c>
      <c r="C873" s="287">
        <v>706.858201252376</v>
      </c>
    </row>
    <row r="874" s="2" customFormat="1" ht="20.1" customHeight="1" spans="1:3">
      <c r="A874" s="288">
        <v>2130109</v>
      </c>
      <c r="B874" s="290" t="s">
        <v>748</v>
      </c>
      <c r="C874" s="287">
        <v>15.7644634811681</v>
      </c>
    </row>
    <row r="875" s="2" customFormat="1" ht="20.1" customHeight="1" spans="1:3">
      <c r="A875" s="288">
        <v>2130110</v>
      </c>
      <c r="B875" s="290" t="s">
        <v>749</v>
      </c>
      <c r="C875" s="287">
        <v>406.824864030144</v>
      </c>
    </row>
    <row r="876" s="2" customFormat="1" ht="20.1" customHeight="1" spans="1:3">
      <c r="A876" s="288">
        <v>2130111</v>
      </c>
      <c r="B876" s="290" t="s">
        <v>750</v>
      </c>
      <c r="C876" s="287">
        <v>0</v>
      </c>
    </row>
    <row r="877" s="2" customFormat="1" ht="20.1" customHeight="1" spans="1:3">
      <c r="A877" s="288">
        <v>2130112</v>
      </c>
      <c r="B877" s="290" t="s">
        <v>751</v>
      </c>
      <c r="C877" s="287">
        <v>137.303391610174</v>
      </c>
    </row>
    <row r="878" s="2" customFormat="1" ht="20.1" customHeight="1" spans="1:3">
      <c r="A878" s="288">
        <v>2130114</v>
      </c>
      <c r="B878" s="290" t="s">
        <v>752</v>
      </c>
      <c r="C878" s="287">
        <v>0</v>
      </c>
    </row>
    <row r="879" s="2" customFormat="1" ht="20.1" customHeight="1" spans="1:3">
      <c r="A879" s="288">
        <v>2130119</v>
      </c>
      <c r="B879" s="290" t="s">
        <v>753</v>
      </c>
      <c r="C879" s="287">
        <v>661.090404048985</v>
      </c>
    </row>
    <row r="880" s="2" customFormat="1" ht="20.1" customHeight="1" spans="1:3">
      <c r="A880" s="288">
        <v>2130120</v>
      </c>
      <c r="B880" s="290" t="s">
        <v>754</v>
      </c>
      <c r="C880" s="287">
        <v>0</v>
      </c>
    </row>
    <row r="881" s="2" customFormat="1" ht="20.1" customHeight="1" spans="1:3">
      <c r="A881" s="288">
        <v>2130121</v>
      </c>
      <c r="B881" s="290" t="s">
        <v>755</v>
      </c>
      <c r="C881" s="287">
        <v>91.0270633267448</v>
      </c>
    </row>
    <row r="882" s="2" customFormat="1" ht="20.1" customHeight="1" spans="1:3">
      <c r="A882" s="288">
        <v>2130122</v>
      </c>
      <c r="B882" s="290" t="s">
        <v>756</v>
      </c>
      <c r="C882" s="287">
        <v>762.796620056521</v>
      </c>
    </row>
    <row r="883" s="2" customFormat="1" ht="20.1" customHeight="1" spans="1:3">
      <c r="A883" s="288">
        <v>2130124</v>
      </c>
      <c r="B883" s="290" t="s">
        <v>757</v>
      </c>
      <c r="C883" s="287">
        <v>12.2047459209043</v>
      </c>
    </row>
    <row r="884" s="2" customFormat="1" ht="20.1" customHeight="1" spans="1:3">
      <c r="A884" s="288">
        <v>2130125</v>
      </c>
      <c r="B884" s="290" t="s">
        <v>758</v>
      </c>
      <c r="C884" s="287">
        <v>0</v>
      </c>
    </row>
    <row r="885" s="2" customFormat="1" ht="20.1" customHeight="1" spans="1:3">
      <c r="A885" s="288">
        <v>2130126</v>
      </c>
      <c r="B885" s="290" t="s">
        <v>759</v>
      </c>
      <c r="C885" s="287">
        <v>92.0441254868201</v>
      </c>
    </row>
    <row r="886" s="2" customFormat="1" ht="20.1" customHeight="1" spans="1:3">
      <c r="A886" s="288">
        <v>2130135</v>
      </c>
      <c r="B886" s="290" t="s">
        <v>760</v>
      </c>
      <c r="C886" s="287">
        <v>3051.18648022608</v>
      </c>
    </row>
    <row r="887" s="2" customFormat="1" ht="20.1" customHeight="1" spans="1:3">
      <c r="A887" s="288">
        <v>2130142</v>
      </c>
      <c r="B887" s="290" t="s">
        <v>761</v>
      </c>
      <c r="C887" s="287">
        <v>0</v>
      </c>
    </row>
    <row r="888" s="2" customFormat="1" ht="20.1" customHeight="1" spans="1:3">
      <c r="A888" s="288">
        <v>2130148</v>
      </c>
      <c r="B888" s="290" t="s">
        <v>762</v>
      </c>
      <c r="C888" s="287">
        <v>254.26554001884</v>
      </c>
    </row>
    <row r="889" s="2" customFormat="1" ht="20.1" customHeight="1" spans="1:3">
      <c r="A889" s="288">
        <v>2130152</v>
      </c>
      <c r="B889" s="290" t="s">
        <v>763</v>
      </c>
      <c r="C889" s="287">
        <v>0</v>
      </c>
    </row>
    <row r="890" s="2" customFormat="1" ht="20.1" customHeight="1" spans="1:3">
      <c r="A890" s="288">
        <v>2130153</v>
      </c>
      <c r="B890" s="290" t="s">
        <v>764</v>
      </c>
      <c r="C890" s="287">
        <v>508.531080037681</v>
      </c>
    </row>
    <row r="891" s="2" customFormat="1" ht="20.1" customHeight="1" spans="1:3">
      <c r="A891" s="288">
        <v>2130199</v>
      </c>
      <c r="B891" s="290" t="s">
        <v>765</v>
      </c>
      <c r="C891" s="287">
        <v>610.237296045217</v>
      </c>
    </row>
    <row r="892" s="2" customFormat="1" ht="20.1" customHeight="1" spans="1:3">
      <c r="A892" s="288">
        <v>21302</v>
      </c>
      <c r="B892" s="289" t="s">
        <v>766</v>
      </c>
      <c r="C892" s="287">
        <f>SUM(C893:C914)</f>
        <v>2601.13647439274</v>
      </c>
    </row>
    <row r="893" s="2" customFormat="1" ht="20.1" customHeight="1" spans="1:3">
      <c r="A893" s="288">
        <v>2130201</v>
      </c>
      <c r="B893" s="290" t="s">
        <v>112</v>
      </c>
      <c r="C893" s="287">
        <v>678.888991850304</v>
      </c>
    </row>
    <row r="894" s="2" customFormat="1" ht="20.1" customHeight="1" spans="1:3">
      <c r="A894" s="288">
        <v>2130202</v>
      </c>
      <c r="B894" s="290" t="s">
        <v>113</v>
      </c>
      <c r="C894" s="287">
        <v>0</v>
      </c>
    </row>
    <row r="895" s="2" customFormat="1" ht="20.1" customHeight="1" spans="1:3">
      <c r="A895" s="288">
        <v>2130203</v>
      </c>
      <c r="B895" s="290" t="s">
        <v>114</v>
      </c>
      <c r="C895" s="287">
        <v>0</v>
      </c>
    </row>
    <row r="896" s="2" customFormat="1" ht="20.1" customHeight="1" spans="1:3">
      <c r="A896" s="288">
        <v>2130204</v>
      </c>
      <c r="B896" s="290" t="s">
        <v>767</v>
      </c>
      <c r="C896" s="287">
        <v>347.326727665736</v>
      </c>
    </row>
    <row r="897" s="2" customFormat="1" ht="20.1" customHeight="1" spans="1:3">
      <c r="A897" s="288">
        <v>2130205</v>
      </c>
      <c r="B897" s="290" t="s">
        <v>768</v>
      </c>
      <c r="C897" s="287">
        <v>607.18610956499</v>
      </c>
    </row>
    <row r="898" s="2" customFormat="1" ht="20.1" customHeight="1" spans="1:3">
      <c r="A898" s="288">
        <v>2130206</v>
      </c>
      <c r="B898" s="290" t="s">
        <v>769</v>
      </c>
      <c r="C898" s="287">
        <v>0</v>
      </c>
    </row>
    <row r="899" s="2" customFormat="1" ht="20.1" customHeight="1" spans="1:3">
      <c r="A899" s="288">
        <v>2130207</v>
      </c>
      <c r="B899" s="290" t="s">
        <v>770</v>
      </c>
      <c r="C899" s="287">
        <v>14.2388702410551</v>
      </c>
    </row>
    <row r="900" s="2" customFormat="1" ht="20.1" customHeight="1" spans="1:3">
      <c r="A900" s="288">
        <v>2130209</v>
      </c>
      <c r="B900" s="290" t="s">
        <v>771</v>
      </c>
      <c r="C900" s="287">
        <v>0</v>
      </c>
    </row>
    <row r="901" s="2" customFormat="1" ht="20.1" customHeight="1" spans="1:3">
      <c r="A901" s="288">
        <v>2130211</v>
      </c>
      <c r="B901" s="290" t="s">
        <v>772</v>
      </c>
      <c r="C901" s="287">
        <v>10.1706216007536</v>
      </c>
    </row>
    <row r="902" s="2" customFormat="1" ht="20.1" customHeight="1" spans="1:3">
      <c r="A902" s="288">
        <v>2130212</v>
      </c>
      <c r="B902" s="290" t="s">
        <v>773</v>
      </c>
      <c r="C902" s="287">
        <v>0</v>
      </c>
    </row>
    <row r="903" s="2" customFormat="1" ht="20.1" customHeight="1" spans="1:3">
      <c r="A903" s="288">
        <v>2130213</v>
      </c>
      <c r="B903" s="290" t="s">
        <v>774</v>
      </c>
      <c r="C903" s="287">
        <v>0</v>
      </c>
    </row>
    <row r="904" s="2" customFormat="1" ht="20.1" customHeight="1" spans="1:3">
      <c r="A904" s="288">
        <v>2130217</v>
      </c>
      <c r="B904" s="290" t="s">
        <v>775</v>
      </c>
      <c r="C904" s="287">
        <v>0</v>
      </c>
    </row>
    <row r="905" s="2" customFormat="1" ht="20.1" customHeight="1" spans="1:3">
      <c r="A905" s="288">
        <v>2130220</v>
      </c>
      <c r="B905" s="290" t="s">
        <v>776</v>
      </c>
      <c r="C905" s="287">
        <v>0</v>
      </c>
    </row>
    <row r="906" s="2" customFormat="1" ht="20.1" customHeight="1" spans="1:3">
      <c r="A906" s="288">
        <v>2130221</v>
      </c>
      <c r="B906" s="290" t="s">
        <v>777</v>
      </c>
      <c r="C906" s="287">
        <v>128.149832169495</v>
      </c>
    </row>
    <row r="907" s="2" customFormat="1" ht="20.1" customHeight="1" spans="1:3">
      <c r="A907" s="288">
        <v>2130223</v>
      </c>
      <c r="B907" s="290" t="s">
        <v>778</v>
      </c>
      <c r="C907" s="287">
        <v>0</v>
      </c>
    </row>
    <row r="908" s="2" customFormat="1" ht="20.1" customHeight="1" spans="1:3">
      <c r="A908" s="288">
        <v>2130226</v>
      </c>
      <c r="B908" s="290" t="s">
        <v>779</v>
      </c>
      <c r="C908" s="287">
        <v>0</v>
      </c>
    </row>
    <row r="909" s="2" customFormat="1" ht="20.1" customHeight="1" spans="1:3">
      <c r="A909" s="288">
        <v>2130227</v>
      </c>
      <c r="B909" s="290" t="s">
        <v>780</v>
      </c>
      <c r="C909" s="287">
        <v>0</v>
      </c>
    </row>
    <row r="910" s="2" customFormat="1" ht="20.1" customHeight="1" spans="1:3">
      <c r="A910" s="288">
        <v>2130234</v>
      </c>
      <c r="B910" s="290" t="s">
        <v>781</v>
      </c>
      <c r="C910" s="287">
        <v>255.791133258953</v>
      </c>
    </row>
    <row r="911" s="2" customFormat="1" ht="20.1" customHeight="1" spans="1:3">
      <c r="A911" s="288">
        <v>2130236</v>
      </c>
      <c r="B911" s="290" t="s">
        <v>782</v>
      </c>
      <c r="C911" s="287">
        <v>0</v>
      </c>
    </row>
    <row r="912" s="2" customFormat="1" ht="20.1" customHeight="1" spans="1:3">
      <c r="A912" s="288">
        <v>2130237</v>
      </c>
      <c r="B912" s="290" t="s">
        <v>751</v>
      </c>
      <c r="C912" s="287">
        <v>0</v>
      </c>
    </row>
    <row r="913" s="2" customFormat="1" ht="20.1" customHeight="1" spans="1:3">
      <c r="A913" s="288">
        <v>2130238</v>
      </c>
      <c r="B913" s="290" t="s">
        <v>783</v>
      </c>
      <c r="C913" s="287">
        <v>0</v>
      </c>
    </row>
    <row r="914" s="2" customFormat="1" ht="20.1" customHeight="1" spans="1:3">
      <c r="A914" s="288">
        <v>2130299</v>
      </c>
      <c r="B914" s="290" t="s">
        <v>784</v>
      </c>
      <c r="C914" s="287">
        <v>559.384188041449</v>
      </c>
    </row>
    <row r="915" s="2" customFormat="1" ht="20.1" customHeight="1" spans="1:3">
      <c r="A915" s="288">
        <v>21303</v>
      </c>
      <c r="B915" s="289" t="s">
        <v>785</v>
      </c>
      <c r="C915" s="287">
        <f>SUM(C916:C942)</f>
        <v>20683.551292817</v>
      </c>
    </row>
    <row r="916" s="2" customFormat="1" ht="20.1" customHeight="1" spans="1:3">
      <c r="A916" s="288">
        <v>2130301</v>
      </c>
      <c r="B916" s="290" t="s">
        <v>112</v>
      </c>
      <c r="C916" s="287">
        <v>361.057066826754</v>
      </c>
    </row>
    <row r="917" s="2" customFormat="1" ht="20.1" customHeight="1" spans="1:3">
      <c r="A917" s="288">
        <v>2130302</v>
      </c>
      <c r="B917" s="290" t="s">
        <v>113</v>
      </c>
      <c r="C917" s="287">
        <v>0</v>
      </c>
    </row>
    <row r="918" s="2" customFormat="1" ht="20.1" customHeight="1" spans="1:3">
      <c r="A918" s="288">
        <v>2130303</v>
      </c>
      <c r="B918" s="290" t="s">
        <v>114</v>
      </c>
      <c r="C918" s="287">
        <v>0</v>
      </c>
    </row>
    <row r="919" s="2" customFormat="1" ht="20.1" customHeight="1" spans="1:3">
      <c r="A919" s="288">
        <v>2130304</v>
      </c>
      <c r="B919" s="290" t="s">
        <v>786</v>
      </c>
      <c r="C919" s="287">
        <v>0</v>
      </c>
    </row>
    <row r="920" s="2" customFormat="1" ht="20.1" customHeight="1" spans="1:3">
      <c r="A920" s="288">
        <v>2130305</v>
      </c>
      <c r="B920" s="290" t="s">
        <v>787</v>
      </c>
      <c r="C920" s="287">
        <v>508.531080037681</v>
      </c>
    </row>
    <row r="921" s="2" customFormat="1" ht="20.1" customHeight="1" spans="1:3">
      <c r="A921" s="288">
        <v>2130306</v>
      </c>
      <c r="B921" s="290" t="s">
        <v>788</v>
      </c>
      <c r="C921" s="287">
        <v>762.796620056521</v>
      </c>
    </row>
    <row r="922" s="2" customFormat="1" ht="20.1" customHeight="1" spans="1:3">
      <c r="A922" s="288">
        <v>2130307</v>
      </c>
      <c r="B922" s="290" t="s">
        <v>789</v>
      </c>
      <c r="C922" s="287">
        <v>0</v>
      </c>
    </row>
    <row r="923" s="2" customFormat="1" ht="20.1" customHeight="1" spans="1:3">
      <c r="A923" s="288">
        <v>2130308</v>
      </c>
      <c r="B923" s="290" t="s">
        <v>790</v>
      </c>
      <c r="C923" s="287">
        <v>0</v>
      </c>
    </row>
    <row r="924" s="2" customFormat="1" ht="20.1" customHeight="1" spans="1:3">
      <c r="A924" s="288">
        <v>2130309</v>
      </c>
      <c r="B924" s="290" t="s">
        <v>791</v>
      </c>
      <c r="C924" s="287">
        <v>305.118648022608</v>
      </c>
    </row>
    <row r="925" s="2" customFormat="1" ht="20.1" customHeight="1" spans="1:3">
      <c r="A925" s="288">
        <v>2130310</v>
      </c>
      <c r="B925" s="290" t="s">
        <v>792</v>
      </c>
      <c r="C925" s="287">
        <v>101.706216007536</v>
      </c>
    </row>
    <row r="926" s="2" customFormat="1" ht="20.1" customHeight="1" spans="1:3">
      <c r="A926" s="288">
        <v>2130311</v>
      </c>
      <c r="B926" s="290" t="s">
        <v>793</v>
      </c>
      <c r="C926" s="287">
        <v>254.26554001884</v>
      </c>
    </row>
    <row r="927" s="2" customFormat="1" ht="20.1" customHeight="1" spans="1:3">
      <c r="A927" s="288">
        <v>2130312</v>
      </c>
      <c r="B927" s="290" t="s">
        <v>794</v>
      </c>
      <c r="C927" s="287">
        <v>0</v>
      </c>
    </row>
    <row r="928" s="2" customFormat="1" ht="20.1" customHeight="1" spans="1:3">
      <c r="A928" s="288">
        <v>2130313</v>
      </c>
      <c r="B928" s="290" t="s">
        <v>795</v>
      </c>
      <c r="C928" s="287">
        <v>0</v>
      </c>
    </row>
    <row r="929" s="2" customFormat="1" ht="20.1" customHeight="1" spans="1:3">
      <c r="A929" s="288">
        <v>2130314</v>
      </c>
      <c r="B929" s="290" t="s">
        <v>796</v>
      </c>
      <c r="C929" s="287">
        <v>428.691700471764</v>
      </c>
    </row>
    <row r="930" s="2" customFormat="1" ht="20.1" customHeight="1" spans="1:3">
      <c r="A930" s="288">
        <v>2130315</v>
      </c>
      <c r="B930" s="290" t="s">
        <v>797</v>
      </c>
      <c r="C930" s="287">
        <v>0</v>
      </c>
    </row>
    <row r="931" s="2" customFormat="1" ht="20.1" customHeight="1" spans="1:3">
      <c r="A931" s="288">
        <v>2130316</v>
      </c>
      <c r="B931" s="290" t="s">
        <v>798</v>
      </c>
      <c r="C931" s="287">
        <v>14655.9324011304</v>
      </c>
    </row>
    <row r="932" s="2" customFormat="1" ht="20.1" customHeight="1" spans="1:3">
      <c r="A932" s="288">
        <v>2130317</v>
      </c>
      <c r="B932" s="290" t="s">
        <v>799</v>
      </c>
      <c r="C932" s="287">
        <v>0</v>
      </c>
    </row>
    <row r="933" s="2" customFormat="1" ht="20.1" customHeight="1" spans="1:3">
      <c r="A933" s="288">
        <v>2130318</v>
      </c>
      <c r="B933" s="290" t="s">
        <v>800</v>
      </c>
      <c r="C933" s="287">
        <v>0</v>
      </c>
    </row>
    <row r="934" s="2" customFormat="1" ht="20.1" customHeight="1" spans="1:3">
      <c r="A934" s="288">
        <v>2130319</v>
      </c>
      <c r="B934" s="290" t="s">
        <v>801</v>
      </c>
      <c r="C934" s="287">
        <v>1271.3277000942</v>
      </c>
    </row>
    <row r="935" s="2" customFormat="1" ht="20.1" customHeight="1" spans="1:3">
      <c r="A935" s="288">
        <v>2130321</v>
      </c>
      <c r="B935" s="290" t="s">
        <v>802</v>
      </c>
      <c r="C935" s="287">
        <v>508.531080037681</v>
      </c>
    </row>
    <row r="936" s="2" customFormat="1" ht="20.1" customHeight="1" spans="1:3">
      <c r="A936" s="288">
        <v>2130322</v>
      </c>
      <c r="B936" s="290" t="s">
        <v>803</v>
      </c>
      <c r="C936" s="287">
        <v>0</v>
      </c>
    </row>
    <row r="937" s="2" customFormat="1" ht="20.1" customHeight="1" spans="1:3">
      <c r="A937" s="288">
        <v>2130333</v>
      </c>
      <c r="B937" s="290" t="s">
        <v>778</v>
      </c>
      <c r="C937" s="287">
        <v>0</v>
      </c>
    </row>
    <row r="938" s="2" customFormat="1" ht="20.1" customHeight="1" spans="1:3">
      <c r="A938" s="288">
        <v>2130334</v>
      </c>
      <c r="B938" s="290" t="s">
        <v>804</v>
      </c>
      <c r="C938" s="287">
        <v>0</v>
      </c>
    </row>
    <row r="939" s="2" customFormat="1" ht="20.1" customHeight="1" spans="1:3">
      <c r="A939" s="288">
        <v>2130335</v>
      </c>
      <c r="B939" s="290" t="s">
        <v>805</v>
      </c>
      <c r="C939" s="287">
        <v>508.531080037681</v>
      </c>
    </row>
    <row r="940" s="2" customFormat="1" ht="20.1" customHeight="1" spans="1:3">
      <c r="A940" s="288">
        <v>2130336</v>
      </c>
      <c r="B940" s="290" t="s">
        <v>806</v>
      </c>
      <c r="C940" s="287">
        <v>0</v>
      </c>
    </row>
    <row r="941" s="2" customFormat="1" ht="20.1" customHeight="1" spans="1:3">
      <c r="A941" s="288">
        <v>2130337</v>
      </c>
      <c r="B941" s="290" t="s">
        <v>807</v>
      </c>
      <c r="C941" s="287">
        <v>0</v>
      </c>
    </row>
    <row r="942" s="2" customFormat="1" ht="20.1" customHeight="1" spans="1:3">
      <c r="A942" s="288">
        <v>2130399</v>
      </c>
      <c r="B942" s="290" t="s">
        <v>808</v>
      </c>
      <c r="C942" s="287">
        <v>1017.06216007536</v>
      </c>
    </row>
    <row r="943" s="2" customFormat="1" ht="20.1" customHeight="1" spans="1:3">
      <c r="A943" s="288">
        <v>21305</v>
      </c>
      <c r="B943" s="289" t="s">
        <v>809</v>
      </c>
      <c r="C943" s="287">
        <f>SUM(C944:C953)</f>
        <v>7953.93462286936</v>
      </c>
    </row>
    <row r="944" s="2" customFormat="1" ht="20.1" customHeight="1" spans="1:3">
      <c r="A944" s="288">
        <v>2130501</v>
      </c>
      <c r="B944" s="290" t="s">
        <v>112</v>
      </c>
      <c r="C944" s="287">
        <v>71.7028822853129</v>
      </c>
    </row>
    <row r="945" s="2" customFormat="1" ht="20.1" customHeight="1" spans="1:3">
      <c r="A945" s="288">
        <v>2130502</v>
      </c>
      <c r="B945" s="290" t="s">
        <v>113</v>
      </c>
      <c r="C945" s="287">
        <v>0</v>
      </c>
    </row>
    <row r="946" s="2" customFormat="1" ht="20.1" customHeight="1" spans="1:3">
      <c r="A946" s="288">
        <v>2130503</v>
      </c>
      <c r="B946" s="290" t="s">
        <v>114</v>
      </c>
      <c r="C946" s="287">
        <v>0</v>
      </c>
    </row>
    <row r="947" s="2" customFormat="1" ht="20.1" customHeight="1" spans="1:3">
      <c r="A947" s="288">
        <v>2130504</v>
      </c>
      <c r="B947" s="290" t="s">
        <v>810</v>
      </c>
      <c r="C947" s="287">
        <v>6610.90404048985</v>
      </c>
    </row>
    <row r="948" s="2" customFormat="1" ht="20.1" customHeight="1" spans="1:3">
      <c r="A948" s="288">
        <v>2130505</v>
      </c>
      <c r="B948" s="290" t="s">
        <v>811</v>
      </c>
      <c r="C948" s="287">
        <v>508.531080037681</v>
      </c>
    </row>
    <row r="949" s="2" customFormat="1" ht="20.1" customHeight="1" spans="1:3">
      <c r="A949" s="288">
        <v>2130506</v>
      </c>
      <c r="B949" s="290" t="s">
        <v>812</v>
      </c>
      <c r="C949" s="287">
        <v>0</v>
      </c>
    </row>
    <row r="950" s="2" customFormat="1" ht="20.1" customHeight="1" spans="1:3">
      <c r="A950" s="288">
        <v>2130507</v>
      </c>
      <c r="B950" s="290" t="s">
        <v>813</v>
      </c>
      <c r="C950" s="287">
        <v>0</v>
      </c>
    </row>
    <row r="951" s="2" customFormat="1" ht="20.1" customHeight="1" spans="1:3">
      <c r="A951" s="288">
        <v>2130508</v>
      </c>
      <c r="B951" s="290" t="s">
        <v>814</v>
      </c>
      <c r="C951" s="287">
        <v>0</v>
      </c>
    </row>
    <row r="952" s="2" customFormat="1" ht="20.1" customHeight="1" spans="1:3">
      <c r="A952" s="288">
        <v>2130550</v>
      </c>
      <c r="B952" s="290" t="s">
        <v>121</v>
      </c>
      <c r="C952" s="287">
        <v>0</v>
      </c>
    </row>
    <row r="953" s="2" customFormat="1" ht="20.1" customHeight="1" spans="1:3">
      <c r="A953" s="288">
        <v>2130599</v>
      </c>
      <c r="B953" s="290" t="s">
        <v>815</v>
      </c>
      <c r="C953" s="287">
        <v>762.796620056521</v>
      </c>
    </row>
    <row r="954" s="2" customFormat="1" ht="20.1" customHeight="1" spans="1:3">
      <c r="A954" s="288">
        <v>21307</v>
      </c>
      <c r="B954" s="289" t="s">
        <v>816</v>
      </c>
      <c r="C954" s="287">
        <f>SUM(C955:C960)</f>
        <v>4427.78011388808</v>
      </c>
    </row>
    <row r="955" s="2" customFormat="1" ht="20.1" customHeight="1" spans="1:3">
      <c r="A955" s="288">
        <v>2130701</v>
      </c>
      <c r="B955" s="290" t="s">
        <v>817</v>
      </c>
      <c r="C955" s="287">
        <v>508.531080037681</v>
      </c>
    </row>
    <row r="956" s="2" customFormat="1" ht="20.1" customHeight="1" spans="1:3">
      <c r="A956" s="288">
        <v>2130704</v>
      </c>
      <c r="B956" s="290" t="s">
        <v>818</v>
      </c>
      <c r="C956" s="287">
        <v>0</v>
      </c>
    </row>
    <row r="957" s="2" customFormat="1" ht="20.1" customHeight="1" spans="1:3">
      <c r="A957" s="288">
        <v>2130705</v>
      </c>
      <c r="B957" s="290" t="s">
        <v>819</v>
      </c>
      <c r="C957" s="287">
        <v>3180.86190563569</v>
      </c>
    </row>
    <row r="958" s="2" customFormat="1" ht="20.1" customHeight="1" spans="1:3">
      <c r="A958" s="288">
        <v>2130706</v>
      </c>
      <c r="B958" s="290" t="s">
        <v>820</v>
      </c>
      <c r="C958" s="287">
        <v>0</v>
      </c>
    </row>
    <row r="959" s="2" customFormat="1" ht="20.1" customHeight="1" spans="1:3">
      <c r="A959" s="288">
        <v>2130707</v>
      </c>
      <c r="B959" s="290" t="s">
        <v>821</v>
      </c>
      <c r="C959" s="287">
        <v>576.67424476273</v>
      </c>
    </row>
    <row r="960" s="2" customFormat="1" ht="20.1" customHeight="1" spans="1:3">
      <c r="A960" s="288">
        <v>2130799</v>
      </c>
      <c r="B960" s="290" t="s">
        <v>822</v>
      </c>
      <c r="C960" s="287">
        <v>161.712883451982</v>
      </c>
    </row>
    <row r="961" s="2" customFormat="1" ht="20.1" customHeight="1" spans="1:3">
      <c r="A961" s="288">
        <v>21308</v>
      </c>
      <c r="B961" s="289" t="s">
        <v>823</v>
      </c>
      <c r="C961" s="287">
        <f>SUM(C962:C966)</f>
        <v>864.502836064057</v>
      </c>
    </row>
    <row r="962" s="2" customFormat="1" ht="20.1" customHeight="1" spans="1:3">
      <c r="A962" s="288">
        <v>2130801</v>
      </c>
      <c r="B962" s="290" t="s">
        <v>824</v>
      </c>
      <c r="C962" s="287">
        <v>0</v>
      </c>
    </row>
    <row r="963" s="2" customFormat="1" ht="20.1" customHeight="1" spans="1:3">
      <c r="A963" s="288">
        <v>2130803</v>
      </c>
      <c r="B963" s="290" t="s">
        <v>825</v>
      </c>
      <c r="C963" s="287">
        <v>610.237296045217</v>
      </c>
    </row>
    <row r="964" s="2" customFormat="1" ht="20.1" customHeight="1" spans="1:3">
      <c r="A964" s="288">
        <v>2130804</v>
      </c>
      <c r="B964" s="290" t="s">
        <v>826</v>
      </c>
      <c r="C964" s="287">
        <v>254.26554001884</v>
      </c>
    </row>
    <row r="965" s="2" customFormat="1" ht="20.1" customHeight="1" spans="1:3">
      <c r="A965" s="288">
        <v>2130805</v>
      </c>
      <c r="B965" s="290" t="s">
        <v>827</v>
      </c>
      <c r="C965" s="287">
        <v>0</v>
      </c>
    </row>
    <row r="966" s="2" customFormat="1" ht="20.1" customHeight="1" spans="1:3">
      <c r="A966" s="288">
        <v>2130899</v>
      </c>
      <c r="B966" s="290" t="s">
        <v>828</v>
      </c>
      <c r="C966" s="287">
        <v>0</v>
      </c>
    </row>
    <row r="967" s="2" customFormat="1" ht="20.1" customHeight="1" spans="1:3">
      <c r="A967" s="288">
        <v>21309</v>
      </c>
      <c r="B967" s="289" t="s">
        <v>829</v>
      </c>
      <c r="C967" s="287">
        <f>SUM(C968:C969)</f>
        <v>2067.17884035317</v>
      </c>
    </row>
    <row r="968" s="2" customFormat="1" ht="20.1" customHeight="1" spans="1:3">
      <c r="A968" s="288">
        <v>2130901</v>
      </c>
      <c r="B968" s="290" t="s">
        <v>830</v>
      </c>
      <c r="C968" s="287">
        <v>419.538141031086</v>
      </c>
    </row>
    <row r="969" s="2" customFormat="1" ht="20.1" customHeight="1" spans="1:3">
      <c r="A969" s="288">
        <v>2130999</v>
      </c>
      <c r="B969" s="290" t="s">
        <v>831</v>
      </c>
      <c r="C969" s="287">
        <v>1647.64069932208</v>
      </c>
    </row>
    <row r="970" s="2" customFormat="1" ht="20.1" customHeight="1" spans="1:3">
      <c r="A970" s="288">
        <v>21399</v>
      </c>
      <c r="B970" s="289" t="s">
        <v>832</v>
      </c>
      <c r="C970" s="287">
        <f>SUM(C971:C972)</f>
        <v>508.531080037681</v>
      </c>
    </row>
    <row r="971" s="2" customFormat="1" ht="20.1" customHeight="1" spans="1:3">
      <c r="A971" s="288">
        <v>2139901</v>
      </c>
      <c r="B971" s="290" t="s">
        <v>833</v>
      </c>
      <c r="C971" s="287">
        <v>0</v>
      </c>
    </row>
    <row r="972" s="2" customFormat="1" ht="20.1" customHeight="1" spans="1:3">
      <c r="A972" s="288">
        <v>2139999</v>
      </c>
      <c r="B972" s="290" t="s">
        <v>834</v>
      </c>
      <c r="C972" s="287">
        <v>508.531080037681</v>
      </c>
    </row>
    <row r="973" s="2" customFormat="1" ht="20.1" customHeight="1" spans="1:3">
      <c r="A973" s="288">
        <v>214</v>
      </c>
      <c r="B973" s="289" t="s">
        <v>835</v>
      </c>
      <c r="C973" s="287">
        <f>C974+C995+C1005+C1015+C1022</f>
        <v>6553.21213179967</v>
      </c>
    </row>
    <row r="974" s="2" customFormat="1" ht="20.1" customHeight="1" spans="1:3">
      <c r="A974" s="288">
        <v>21401</v>
      </c>
      <c r="B974" s="289" t="s">
        <v>836</v>
      </c>
      <c r="C974" s="287">
        <f>SUM(C975:C994)</f>
        <v>5458.57261312447</v>
      </c>
    </row>
    <row r="975" s="2" customFormat="1" ht="20.1" customHeight="1" spans="1:3">
      <c r="A975" s="288">
        <v>2140101</v>
      </c>
      <c r="B975" s="290" t="s">
        <v>112</v>
      </c>
      <c r="C975" s="287">
        <v>1857.66403537765</v>
      </c>
    </row>
    <row r="976" s="2" customFormat="1" ht="20.1" customHeight="1" spans="1:3">
      <c r="A976" s="288">
        <v>2140102</v>
      </c>
      <c r="B976" s="290" t="s">
        <v>113</v>
      </c>
      <c r="C976" s="287">
        <v>0</v>
      </c>
    </row>
    <row r="977" s="2" customFormat="1" ht="20.1" customHeight="1" spans="1:3">
      <c r="A977" s="288">
        <v>2140103</v>
      </c>
      <c r="B977" s="290" t="s">
        <v>114</v>
      </c>
      <c r="C977" s="287">
        <v>0</v>
      </c>
    </row>
    <row r="978" s="2" customFormat="1" ht="20.1" customHeight="1" spans="1:3">
      <c r="A978" s="288">
        <v>2140104</v>
      </c>
      <c r="B978" s="290" t="s">
        <v>837</v>
      </c>
      <c r="C978" s="287">
        <v>1017.06216007536</v>
      </c>
    </row>
    <row r="979" s="2" customFormat="1" ht="20.1" customHeight="1" spans="1:3">
      <c r="A979" s="288">
        <v>2140106</v>
      </c>
      <c r="B979" s="290" t="s">
        <v>838</v>
      </c>
      <c r="C979" s="287">
        <v>1525.59324011304</v>
      </c>
    </row>
    <row r="980" s="2" customFormat="1" ht="20.1" customHeight="1" spans="1:3">
      <c r="A980" s="288">
        <v>2140109</v>
      </c>
      <c r="B980" s="290" t="s">
        <v>839</v>
      </c>
      <c r="C980" s="287">
        <v>0</v>
      </c>
    </row>
    <row r="981" s="2" customFormat="1" ht="20.1" customHeight="1" spans="1:3">
      <c r="A981" s="288">
        <v>2140110</v>
      </c>
      <c r="B981" s="290" t="s">
        <v>840</v>
      </c>
      <c r="C981" s="287">
        <v>50.8531080037681</v>
      </c>
    </row>
    <row r="982" s="2" customFormat="1" ht="20.1" customHeight="1" spans="1:3">
      <c r="A982" s="288">
        <v>2140112</v>
      </c>
      <c r="B982" s="290" t="s">
        <v>841</v>
      </c>
      <c r="C982" s="287">
        <v>393.603055949164</v>
      </c>
    </row>
    <row r="983" s="2" customFormat="1" ht="20.1" customHeight="1" spans="1:3">
      <c r="A983" s="288">
        <v>2140114</v>
      </c>
      <c r="B983" s="290" t="s">
        <v>842</v>
      </c>
      <c r="C983" s="287">
        <v>0</v>
      </c>
    </row>
    <row r="984" s="2" customFormat="1" ht="20.1" customHeight="1" spans="1:3">
      <c r="A984" s="288">
        <v>2140122</v>
      </c>
      <c r="B984" s="290" t="s">
        <v>843</v>
      </c>
      <c r="C984" s="287">
        <v>0</v>
      </c>
    </row>
    <row r="985" s="2" customFormat="1" ht="20.1" customHeight="1" spans="1:3">
      <c r="A985" s="288">
        <v>2140123</v>
      </c>
      <c r="B985" s="290" t="s">
        <v>844</v>
      </c>
      <c r="C985" s="287">
        <v>105.2659335678</v>
      </c>
    </row>
    <row r="986" s="2" customFormat="1" ht="20.1" customHeight="1" spans="1:3">
      <c r="A986" s="288">
        <v>2140127</v>
      </c>
      <c r="B986" s="290" t="s">
        <v>845</v>
      </c>
      <c r="C986" s="287">
        <v>0</v>
      </c>
    </row>
    <row r="987" s="2" customFormat="1" ht="20.1" customHeight="1" spans="1:3">
      <c r="A987" s="288">
        <v>2140128</v>
      </c>
      <c r="B987" s="290" t="s">
        <v>846</v>
      </c>
      <c r="C987" s="287">
        <v>0</v>
      </c>
    </row>
    <row r="988" s="2" customFormat="1" ht="20.1" customHeight="1" spans="1:3">
      <c r="A988" s="288">
        <v>2140129</v>
      </c>
      <c r="B988" s="290" t="s">
        <v>847</v>
      </c>
      <c r="C988" s="287">
        <v>0</v>
      </c>
    </row>
    <row r="989" s="2" customFormat="1" ht="20.1" customHeight="1" spans="1:3">
      <c r="A989" s="288">
        <v>2140130</v>
      </c>
      <c r="B989" s="290" t="s">
        <v>848</v>
      </c>
      <c r="C989" s="287">
        <v>0</v>
      </c>
    </row>
    <row r="990" s="2" customFormat="1" ht="20.1" customHeight="1" spans="1:3">
      <c r="A990" s="288">
        <v>2140131</v>
      </c>
      <c r="B990" s="290" t="s">
        <v>849</v>
      </c>
      <c r="C990" s="287">
        <v>0</v>
      </c>
    </row>
    <row r="991" s="2" customFormat="1" ht="20.1" customHeight="1" spans="1:3">
      <c r="A991" s="288">
        <v>2140133</v>
      </c>
      <c r="B991" s="290" t="s">
        <v>850</v>
      </c>
      <c r="C991" s="287">
        <v>0</v>
      </c>
    </row>
    <row r="992" s="2" customFormat="1" ht="20.1" customHeight="1" spans="1:3">
      <c r="A992" s="288">
        <v>2140136</v>
      </c>
      <c r="B992" s="290" t="s">
        <v>851</v>
      </c>
      <c r="C992" s="287">
        <v>0</v>
      </c>
    </row>
    <row r="993" s="2" customFormat="1" ht="20.1" customHeight="1" spans="1:3">
      <c r="A993" s="288">
        <v>2140138</v>
      </c>
      <c r="B993" s="290" t="s">
        <v>852</v>
      </c>
      <c r="C993" s="287">
        <v>0</v>
      </c>
    </row>
    <row r="994" s="2" customFormat="1" ht="20.1" customHeight="1" spans="1:3">
      <c r="A994" s="288">
        <v>2140199</v>
      </c>
      <c r="B994" s="290" t="s">
        <v>853</v>
      </c>
      <c r="C994" s="287">
        <v>508.531080037681</v>
      </c>
    </row>
    <row r="995" s="2" customFormat="1" ht="20.1" customHeight="1" spans="1:3">
      <c r="A995" s="288">
        <v>21402</v>
      </c>
      <c r="B995" s="289" t="s">
        <v>854</v>
      </c>
      <c r="C995" s="287">
        <f>SUM(C996:C1004)</f>
        <v>0</v>
      </c>
    </row>
    <row r="996" s="2" customFormat="1" ht="20.1" customHeight="1" spans="1:3">
      <c r="A996" s="288">
        <v>2140201</v>
      </c>
      <c r="B996" s="290" t="s">
        <v>112</v>
      </c>
      <c r="C996" s="287">
        <v>0</v>
      </c>
    </row>
    <row r="997" s="2" customFormat="1" ht="20.1" customHeight="1" spans="1:3">
      <c r="A997" s="288">
        <v>2140202</v>
      </c>
      <c r="B997" s="290" t="s">
        <v>113</v>
      </c>
      <c r="C997" s="287">
        <v>0</v>
      </c>
    </row>
    <row r="998" s="2" customFormat="1" ht="20.1" customHeight="1" spans="1:3">
      <c r="A998" s="288">
        <v>2140203</v>
      </c>
      <c r="B998" s="290" t="s">
        <v>114</v>
      </c>
      <c r="C998" s="287">
        <v>0</v>
      </c>
    </row>
    <row r="999" s="2" customFormat="1" ht="20.1" customHeight="1" spans="1:3">
      <c r="A999" s="288">
        <v>2140204</v>
      </c>
      <c r="B999" s="290" t="s">
        <v>855</v>
      </c>
      <c r="C999" s="287">
        <v>0</v>
      </c>
    </row>
    <row r="1000" s="2" customFormat="1" ht="20.1" customHeight="1" spans="1:3">
      <c r="A1000" s="288">
        <v>2140205</v>
      </c>
      <c r="B1000" s="290" t="s">
        <v>856</v>
      </c>
      <c r="C1000" s="287">
        <v>0</v>
      </c>
    </row>
    <row r="1001" s="2" customFormat="1" ht="20.1" customHeight="1" spans="1:3">
      <c r="A1001" s="288">
        <v>2140206</v>
      </c>
      <c r="B1001" s="290" t="s">
        <v>857</v>
      </c>
      <c r="C1001" s="287">
        <v>0</v>
      </c>
    </row>
    <row r="1002" s="2" customFormat="1" ht="20.1" customHeight="1" spans="1:3">
      <c r="A1002" s="288">
        <v>2140207</v>
      </c>
      <c r="B1002" s="290" t="s">
        <v>858</v>
      </c>
      <c r="C1002" s="287">
        <v>0</v>
      </c>
    </row>
    <row r="1003" s="2" customFormat="1" ht="20.1" customHeight="1" spans="1:3">
      <c r="A1003" s="288">
        <v>2140208</v>
      </c>
      <c r="B1003" s="290" t="s">
        <v>859</v>
      </c>
      <c r="C1003" s="287">
        <v>0</v>
      </c>
    </row>
    <row r="1004" s="2" customFormat="1" ht="20.1" customHeight="1" spans="1:3">
      <c r="A1004" s="288">
        <v>2140299</v>
      </c>
      <c r="B1004" s="290" t="s">
        <v>860</v>
      </c>
      <c r="C1004" s="287">
        <v>0</v>
      </c>
    </row>
    <row r="1005" s="2" customFormat="1" ht="20.1" customHeight="1" spans="1:3">
      <c r="A1005" s="288">
        <v>21403</v>
      </c>
      <c r="B1005" s="289" t="s">
        <v>861</v>
      </c>
      <c r="C1005" s="287">
        <f>SUM(C1006:C1014)</f>
        <v>0</v>
      </c>
    </row>
    <row r="1006" s="2" customFormat="1" ht="20.1" customHeight="1" spans="1:3">
      <c r="A1006" s="288">
        <v>2140301</v>
      </c>
      <c r="B1006" s="290" t="s">
        <v>112</v>
      </c>
      <c r="C1006" s="287">
        <v>0</v>
      </c>
    </row>
    <row r="1007" s="2" customFormat="1" ht="20.1" customHeight="1" spans="1:3">
      <c r="A1007" s="288">
        <v>2140302</v>
      </c>
      <c r="B1007" s="290" t="s">
        <v>113</v>
      </c>
      <c r="C1007" s="287">
        <v>0</v>
      </c>
    </row>
    <row r="1008" s="2" customFormat="1" ht="20.1" customHeight="1" spans="1:3">
      <c r="A1008" s="288">
        <v>2140303</v>
      </c>
      <c r="B1008" s="290" t="s">
        <v>114</v>
      </c>
      <c r="C1008" s="287">
        <v>0</v>
      </c>
    </row>
    <row r="1009" s="2" customFormat="1" ht="20.1" customHeight="1" spans="1:3">
      <c r="A1009" s="288">
        <v>2140304</v>
      </c>
      <c r="B1009" s="290" t="s">
        <v>862</v>
      </c>
      <c r="C1009" s="287">
        <v>0</v>
      </c>
    </row>
    <row r="1010" s="2" customFormat="1" ht="20.1" customHeight="1" spans="1:3">
      <c r="A1010" s="288">
        <v>2140305</v>
      </c>
      <c r="B1010" s="290" t="s">
        <v>863</v>
      </c>
      <c r="C1010" s="287">
        <v>0</v>
      </c>
    </row>
    <row r="1011" s="2" customFormat="1" ht="20.1" customHeight="1" spans="1:3">
      <c r="A1011" s="288">
        <v>2140306</v>
      </c>
      <c r="B1011" s="290" t="s">
        <v>864</v>
      </c>
      <c r="C1011" s="287">
        <v>0</v>
      </c>
    </row>
    <row r="1012" s="2" customFormat="1" ht="20.1" customHeight="1" spans="1:3">
      <c r="A1012" s="288">
        <v>2140307</v>
      </c>
      <c r="B1012" s="290" t="s">
        <v>865</v>
      </c>
      <c r="C1012" s="287">
        <v>0</v>
      </c>
    </row>
    <row r="1013" s="2" customFormat="1" ht="20.1" customHeight="1" spans="1:3">
      <c r="A1013" s="288">
        <v>2140308</v>
      </c>
      <c r="B1013" s="290" t="s">
        <v>866</v>
      </c>
      <c r="C1013" s="287">
        <v>0</v>
      </c>
    </row>
    <row r="1014" s="2" customFormat="1" ht="20.1" customHeight="1" spans="1:3">
      <c r="A1014" s="288">
        <v>2140399</v>
      </c>
      <c r="B1014" s="290" t="s">
        <v>867</v>
      </c>
      <c r="C1014" s="287">
        <v>0</v>
      </c>
    </row>
    <row r="1015" s="2" customFormat="1" ht="20.1" customHeight="1" spans="1:3">
      <c r="A1015" s="288">
        <v>21405</v>
      </c>
      <c r="B1015" s="289" t="s">
        <v>868</v>
      </c>
      <c r="C1015" s="287">
        <f>SUM(C1016:C1021)</f>
        <v>0</v>
      </c>
    </row>
    <row r="1016" s="2" customFormat="1" ht="20.1" customHeight="1" spans="1:3">
      <c r="A1016" s="288">
        <v>2140501</v>
      </c>
      <c r="B1016" s="290" t="s">
        <v>112</v>
      </c>
      <c r="C1016" s="287">
        <v>0</v>
      </c>
    </row>
    <row r="1017" s="2" customFormat="1" ht="20.1" customHeight="1" spans="1:3">
      <c r="A1017" s="288">
        <v>2140502</v>
      </c>
      <c r="B1017" s="290" t="s">
        <v>113</v>
      </c>
      <c r="C1017" s="287">
        <v>0</v>
      </c>
    </row>
    <row r="1018" s="2" customFormat="1" ht="20.1" customHeight="1" spans="1:3">
      <c r="A1018" s="288">
        <v>2140503</v>
      </c>
      <c r="B1018" s="290" t="s">
        <v>114</v>
      </c>
      <c r="C1018" s="287">
        <v>0</v>
      </c>
    </row>
    <row r="1019" s="2" customFormat="1" ht="20.1" customHeight="1" spans="1:3">
      <c r="A1019" s="288">
        <v>2140504</v>
      </c>
      <c r="B1019" s="290" t="s">
        <v>859</v>
      </c>
      <c r="C1019" s="287">
        <v>0</v>
      </c>
    </row>
    <row r="1020" s="2" customFormat="1" ht="20.1" customHeight="1" spans="1:3">
      <c r="A1020" s="288">
        <v>2140505</v>
      </c>
      <c r="B1020" s="290" t="s">
        <v>869</v>
      </c>
      <c r="C1020" s="287">
        <v>0</v>
      </c>
    </row>
    <row r="1021" s="2" customFormat="1" ht="20.1" customHeight="1" spans="1:3">
      <c r="A1021" s="288">
        <v>2140599</v>
      </c>
      <c r="B1021" s="290" t="s">
        <v>870</v>
      </c>
      <c r="C1021" s="287">
        <v>0</v>
      </c>
    </row>
    <row r="1022" s="2" customFormat="1" ht="20.1" customHeight="1" spans="1:3">
      <c r="A1022" s="288">
        <v>21499</v>
      </c>
      <c r="B1022" s="289" t="s">
        <v>871</v>
      </c>
      <c r="C1022" s="287">
        <f>SUM(C1023:C1024)</f>
        <v>1094.6395186752</v>
      </c>
    </row>
    <row r="1023" s="2" customFormat="1" ht="20.1" customHeight="1" spans="1:3">
      <c r="A1023" s="288">
        <v>2149901</v>
      </c>
      <c r="B1023" s="290" t="s">
        <v>872</v>
      </c>
      <c r="C1023" s="287">
        <v>60.5151985244839</v>
      </c>
    </row>
    <row r="1024" s="2" customFormat="1" ht="20.1" customHeight="1" spans="1:3">
      <c r="A1024" s="288">
        <v>2149999</v>
      </c>
      <c r="B1024" s="290" t="s">
        <v>873</v>
      </c>
      <c r="C1024" s="287">
        <v>1034.12432015072</v>
      </c>
    </row>
    <row r="1025" s="2" customFormat="1" ht="20.1" customHeight="1" spans="1:3">
      <c r="A1025" s="288">
        <v>215</v>
      </c>
      <c r="B1025" s="289" t="s">
        <v>874</v>
      </c>
      <c r="C1025" s="287">
        <f>C1026+C1036+C1052+C1057+C1068+C1075+C1083</f>
        <v>1081.13707616011</v>
      </c>
    </row>
    <row r="1026" s="2" customFormat="1" ht="20.1" customHeight="1" spans="1:3">
      <c r="A1026" s="288">
        <v>21501</v>
      </c>
      <c r="B1026" s="289" t="s">
        <v>875</v>
      </c>
      <c r="C1026" s="287">
        <f>SUM(C1027:C1035)</f>
        <v>0</v>
      </c>
    </row>
    <row r="1027" s="2" customFormat="1" ht="20.1" customHeight="1" spans="1:3">
      <c r="A1027" s="288">
        <v>2150101</v>
      </c>
      <c r="B1027" s="290" t="s">
        <v>112</v>
      </c>
      <c r="C1027" s="287">
        <v>0</v>
      </c>
    </row>
    <row r="1028" s="2" customFormat="1" ht="20.1" customHeight="1" spans="1:3">
      <c r="A1028" s="288">
        <v>2150102</v>
      </c>
      <c r="B1028" s="290" t="s">
        <v>113</v>
      </c>
      <c r="C1028" s="287">
        <v>0</v>
      </c>
    </row>
    <row r="1029" s="2" customFormat="1" ht="20.1" customHeight="1" spans="1:3">
      <c r="A1029" s="288">
        <v>2150103</v>
      </c>
      <c r="B1029" s="290" t="s">
        <v>114</v>
      </c>
      <c r="C1029" s="287">
        <v>0</v>
      </c>
    </row>
    <row r="1030" s="2" customFormat="1" ht="20.1" customHeight="1" spans="1:3">
      <c r="A1030" s="288">
        <v>2150104</v>
      </c>
      <c r="B1030" s="290" t="s">
        <v>876</v>
      </c>
      <c r="C1030" s="287">
        <v>0</v>
      </c>
    </row>
    <row r="1031" s="2" customFormat="1" ht="20.1" customHeight="1" spans="1:3">
      <c r="A1031" s="288">
        <v>2150105</v>
      </c>
      <c r="B1031" s="290" t="s">
        <v>877</v>
      </c>
      <c r="C1031" s="287">
        <v>0</v>
      </c>
    </row>
    <row r="1032" s="2" customFormat="1" ht="20.1" customHeight="1" spans="1:3">
      <c r="A1032" s="288">
        <v>2150106</v>
      </c>
      <c r="B1032" s="290" t="s">
        <v>878</v>
      </c>
      <c r="C1032" s="287">
        <v>0</v>
      </c>
    </row>
    <row r="1033" s="2" customFormat="1" ht="20.1" customHeight="1" spans="1:3">
      <c r="A1033" s="288">
        <v>2150107</v>
      </c>
      <c r="B1033" s="290" t="s">
        <v>879</v>
      </c>
      <c r="C1033" s="287">
        <v>0</v>
      </c>
    </row>
    <row r="1034" s="2" customFormat="1" ht="20.1" customHeight="1" spans="1:3">
      <c r="A1034" s="288">
        <v>2150108</v>
      </c>
      <c r="B1034" s="290" t="s">
        <v>880</v>
      </c>
      <c r="C1034" s="287">
        <v>0</v>
      </c>
    </row>
    <row r="1035" s="2" customFormat="1" ht="20.1" customHeight="1" spans="1:3">
      <c r="A1035" s="288">
        <v>2150199</v>
      </c>
      <c r="B1035" s="290" t="s">
        <v>881</v>
      </c>
      <c r="C1035" s="287">
        <v>0</v>
      </c>
    </row>
    <row r="1036" s="2" customFormat="1" ht="20.1" customHeight="1" spans="1:3">
      <c r="A1036" s="288">
        <v>21502</v>
      </c>
      <c r="B1036" s="289" t="s">
        <v>882</v>
      </c>
      <c r="C1036" s="287">
        <f>SUM(C1037:C1051)</f>
        <v>0</v>
      </c>
    </row>
    <row r="1037" s="2" customFormat="1" ht="20.1" customHeight="1" spans="1:3">
      <c r="A1037" s="288">
        <v>2150201</v>
      </c>
      <c r="B1037" s="290" t="s">
        <v>112</v>
      </c>
      <c r="C1037" s="287">
        <v>0</v>
      </c>
    </row>
    <row r="1038" s="2" customFormat="1" ht="20.1" customHeight="1" spans="1:3">
      <c r="A1038" s="288">
        <v>2150202</v>
      </c>
      <c r="B1038" s="290" t="s">
        <v>113</v>
      </c>
      <c r="C1038" s="287">
        <v>0</v>
      </c>
    </row>
    <row r="1039" s="2" customFormat="1" ht="20.1" customHeight="1" spans="1:3">
      <c r="A1039" s="288">
        <v>2150203</v>
      </c>
      <c r="B1039" s="290" t="s">
        <v>114</v>
      </c>
      <c r="C1039" s="287">
        <v>0</v>
      </c>
    </row>
    <row r="1040" s="2" customFormat="1" ht="20.1" customHeight="1" spans="1:3">
      <c r="A1040" s="288">
        <v>2150204</v>
      </c>
      <c r="B1040" s="290" t="s">
        <v>883</v>
      </c>
      <c r="C1040" s="287">
        <v>0</v>
      </c>
    </row>
    <row r="1041" s="2" customFormat="1" ht="20.1" customHeight="1" spans="1:3">
      <c r="A1041" s="288">
        <v>2150205</v>
      </c>
      <c r="B1041" s="290" t="s">
        <v>884</v>
      </c>
      <c r="C1041" s="287">
        <v>0</v>
      </c>
    </row>
    <row r="1042" s="2" customFormat="1" ht="20.1" customHeight="1" spans="1:3">
      <c r="A1042" s="288">
        <v>2150206</v>
      </c>
      <c r="B1042" s="290" t="s">
        <v>885</v>
      </c>
      <c r="C1042" s="287">
        <v>0</v>
      </c>
    </row>
    <row r="1043" s="2" customFormat="1" ht="20.1" customHeight="1" spans="1:3">
      <c r="A1043" s="288">
        <v>2150207</v>
      </c>
      <c r="B1043" s="290" t="s">
        <v>886</v>
      </c>
      <c r="C1043" s="287">
        <v>0</v>
      </c>
    </row>
    <row r="1044" s="2" customFormat="1" ht="20.1" customHeight="1" spans="1:3">
      <c r="A1044" s="288">
        <v>2150208</v>
      </c>
      <c r="B1044" s="290" t="s">
        <v>887</v>
      </c>
      <c r="C1044" s="287">
        <v>0</v>
      </c>
    </row>
    <row r="1045" s="2" customFormat="1" ht="20.1" customHeight="1" spans="1:3">
      <c r="A1045" s="288">
        <v>2150209</v>
      </c>
      <c r="B1045" s="290" t="s">
        <v>888</v>
      </c>
      <c r="C1045" s="287">
        <v>0</v>
      </c>
    </row>
    <row r="1046" s="2" customFormat="1" ht="20.1" customHeight="1" spans="1:3">
      <c r="A1046" s="288">
        <v>2150210</v>
      </c>
      <c r="B1046" s="290" t="s">
        <v>889</v>
      </c>
      <c r="C1046" s="287">
        <v>0</v>
      </c>
    </row>
    <row r="1047" s="2" customFormat="1" ht="20.1" customHeight="1" spans="1:3">
      <c r="A1047" s="288">
        <v>2150212</v>
      </c>
      <c r="B1047" s="290" t="s">
        <v>890</v>
      </c>
      <c r="C1047" s="287">
        <v>0</v>
      </c>
    </row>
    <row r="1048" s="2" customFormat="1" ht="20.1" customHeight="1" spans="1:3">
      <c r="A1048" s="288">
        <v>2150213</v>
      </c>
      <c r="B1048" s="290" t="s">
        <v>891</v>
      </c>
      <c r="C1048" s="287">
        <v>0</v>
      </c>
    </row>
    <row r="1049" s="2" customFormat="1" ht="20.1" customHeight="1" spans="1:3">
      <c r="A1049" s="288">
        <v>2150214</v>
      </c>
      <c r="B1049" s="290" t="s">
        <v>892</v>
      </c>
      <c r="C1049" s="287">
        <v>0</v>
      </c>
    </row>
    <row r="1050" s="2" customFormat="1" ht="20.1" customHeight="1" spans="1:3">
      <c r="A1050" s="288">
        <v>2150215</v>
      </c>
      <c r="B1050" s="290" t="s">
        <v>893</v>
      </c>
      <c r="C1050" s="287">
        <v>0</v>
      </c>
    </row>
    <row r="1051" s="2" customFormat="1" ht="20.1" customHeight="1" spans="1:3">
      <c r="A1051" s="288">
        <v>2150299</v>
      </c>
      <c r="B1051" s="290" t="s">
        <v>894</v>
      </c>
      <c r="C1051" s="287">
        <v>0</v>
      </c>
    </row>
    <row r="1052" s="2" customFormat="1" ht="20.1" customHeight="1" spans="1:3">
      <c r="A1052" s="288">
        <v>21503</v>
      </c>
      <c r="B1052" s="289" t="s">
        <v>895</v>
      </c>
      <c r="C1052" s="287">
        <f>SUM(C1053:C1056)</f>
        <v>0</v>
      </c>
    </row>
    <row r="1053" s="2" customFormat="1" ht="20.1" customHeight="1" spans="1:3">
      <c r="A1053" s="288">
        <v>2150301</v>
      </c>
      <c r="B1053" s="290" t="s">
        <v>112</v>
      </c>
      <c r="C1053" s="287">
        <v>0</v>
      </c>
    </row>
    <row r="1054" s="2" customFormat="1" ht="20.1" customHeight="1" spans="1:3">
      <c r="A1054" s="288">
        <v>2150302</v>
      </c>
      <c r="B1054" s="290" t="s">
        <v>113</v>
      </c>
      <c r="C1054" s="287">
        <v>0</v>
      </c>
    </row>
    <row r="1055" s="2" customFormat="1" ht="20.1" customHeight="1" spans="1:3">
      <c r="A1055" s="288">
        <v>2150303</v>
      </c>
      <c r="B1055" s="290" t="s">
        <v>114</v>
      </c>
      <c r="C1055" s="287">
        <v>0</v>
      </c>
    </row>
    <row r="1056" s="2" customFormat="1" ht="20.1" customHeight="1" spans="1:3">
      <c r="A1056" s="288">
        <v>2150399</v>
      </c>
      <c r="B1056" s="290" t="s">
        <v>896</v>
      </c>
      <c r="C1056" s="287">
        <v>0</v>
      </c>
    </row>
    <row r="1057" s="2" customFormat="1" ht="20.1" customHeight="1" spans="1:3">
      <c r="A1057" s="288">
        <v>21505</v>
      </c>
      <c r="B1057" s="289" t="s">
        <v>897</v>
      </c>
      <c r="C1057" s="287">
        <f>SUM(C1058:C1067)</f>
        <v>422.589327511313</v>
      </c>
    </row>
    <row r="1058" s="2" customFormat="1" ht="20.1" customHeight="1" spans="1:3">
      <c r="A1058" s="288">
        <v>2150501</v>
      </c>
      <c r="B1058" s="290" t="s">
        <v>112</v>
      </c>
      <c r="C1058" s="287">
        <v>195.275934734469</v>
      </c>
    </row>
    <row r="1059" s="2" customFormat="1" ht="20.1" customHeight="1" spans="1:3">
      <c r="A1059" s="288">
        <v>2150502</v>
      </c>
      <c r="B1059" s="290" t="s">
        <v>113</v>
      </c>
      <c r="C1059" s="287">
        <v>0</v>
      </c>
    </row>
    <row r="1060" s="2" customFormat="1" ht="20.1" customHeight="1" spans="1:3">
      <c r="A1060" s="288">
        <v>2150503</v>
      </c>
      <c r="B1060" s="290" t="s">
        <v>114</v>
      </c>
      <c r="C1060" s="287">
        <v>0</v>
      </c>
    </row>
    <row r="1061" s="2" customFormat="1" ht="20.1" customHeight="1" spans="1:3">
      <c r="A1061" s="288">
        <v>2150505</v>
      </c>
      <c r="B1061" s="290" t="s">
        <v>898</v>
      </c>
      <c r="C1061" s="287">
        <v>0</v>
      </c>
    </row>
    <row r="1062" s="2" customFormat="1" ht="20.1" customHeight="1" spans="1:3">
      <c r="A1062" s="288">
        <v>2150507</v>
      </c>
      <c r="B1062" s="290" t="s">
        <v>899</v>
      </c>
      <c r="C1062" s="287">
        <v>0</v>
      </c>
    </row>
    <row r="1063" s="2" customFormat="1" ht="20.1" customHeight="1" spans="1:3">
      <c r="A1063" s="288">
        <v>2150508</v>
      </c>
      <c r="B1063" s="290" t="s">
        <v>900</v>
      </c>
      <c r="C1063" s="287">
        <v>0</v>
      </c>
    </row>
    <row r="1064" s="2" customFormat="1" ht="20.1" customHeight="1" spans="1:3">
      <c r="A1064" s="288">
        <v>2150516</v>
      </c>
      <c r="B1064" s="290" t="s">
        <v>901</v>
      </c>
      <c r="C1064" s="287">
        <v>0</v>
      </c>
    </row>
    <row r="1065" s="2" customFormat="1" ht="20.1" customHeight="1" spans="1:3">
      <c r="A1065" s="288">
        <v>2150517</v>
      </c>
      <c r="B1065" s="290" t="s">
        <v>902</v>
      </c>
      <c r="C1065" s="287">
        <v>0</v>
      </c>
    </row>
    <row r="1066" s="2" customFormat="1" ht="20.1" customHeight="1" spans="1:3">
      <c r="A1066" s="288">
        <v>2150550</v>
      </c>
      <c r="B1066" s="290" t="s">
        <v>121</v>
      </c>
      <c r="C1066" s="287">
        <v>0</v>
      </c>
    </row>
    <row r="1067" s="2" customFormat="1" ht="20.1" customHeight="1" spans="1:3">
      <c r="A1067" s="288">
        <v>2150599</v>
      </c>
      <c r="B1067" s="290" t="s">
        <v>903</v>
      </c>
      <c r="C1067" s="287">
        <v>227.313392776843</v>
      </c>
    </row>
    <row r="1068" s="2" customFormat="1" ht="20.1" customHeight="1" spans="1:3">
      <c r="A1068" s="288">
        <v>21507</v>
      </c>
      <c r="B1068" s="289" t="s">
        <v>904</v>
      </c>
      <c r="C1068" s="287">
        <f>SUM(C1069:C1074)</f>
        <v>0</v>
      </c>
    </row>
    <row r="1069" s="2" customFormat="1" ht="20.1" customHeight="1" spans="1:3">
      <c r="A1069" s="288">
        <v>2150701</v>
      </c>
      <c r="B1069" s="290" t="s">
        <v>112</v>
      </c>
      <c r="C1069" s="287">
        <v>0</v>
      </c>
    </row>
    <row r="1070" s="2" customFormat="1" ht="20.1" customHeight="1" spans="1:3">
      <c r="A1070" s="288">
        <v>2150702</v>
      </c>
      <c r="B1070" s="290" t="s">
        <v>113</v>
      </c>
      <c r="C1070" s="287">
        <v>0</v>
      </c>
    </row>
    <row r="1071" s="2" customFormat="1" ht="20.1" customHeight="1" spans="1:3">
      <c r="A1071" s="288">
        <v>2150703</v>
      </c>
      <c r="B1071" s="290" t="s">
        <v>114</v>
      </c>
      <c r="C1071" s="287">
        <v>0</v>
      </c>
    </row>
    <row r="1072" s="2" customFormat="1" ht="20.1" customHeight="1" spans="1:3">
      <c r="A1072" s="288">
        <v>2150704</v>
      </c>
      <c r="B1072" s="290" t="s">
        <v>905</v>
      </c>
      <c r="C1072" s="287">
        <v>0</v>
      </c>
    </row>
    <row r="1073" s="2" customFormat="1" ht="20.1" customHeight="1" spans="1:3">
      <c r="A1073" s="288">
        <v>2150705</v>
      </c>
      <c r="B1073" s="290" t="s">
        <v>906</v>
      </c>
      <c r="C1073" s="287">
        <v>0</v>
      </c>
    </row>
    <row r="1074" s="2" customFormat="1" ht="20.1" customHeight="1" spans="1:3">
      <c r="A1074" s="288">
        <v>2150799</v>
      </c>
      <c r="B1074" s="290" t="s">
        <v>907</v>
      </c>
      <c r="C1074" s="287">
        <v>0</v>
      </c>
    </row>
    <row r="1075" s="2" customFormat="1" ht="20.1" customHeight="1" spans="1:3">
      <c r="A1075" s="288">
        <v>21508</v>
      </c>
      <c r="B1075" s="289" t="s">
        <v>908</v>
      </c>
      <c r="C1075" s="287">
        <f>SUM(C1076:C1082)</f>
        <v>562.435374521675</v>
      </c>
    </row>
    <row r="1076" s="2" customFormat="1" ht="20.1" customHeight="1" spans="1:3">
      <c r="A1076" s="288">
        <v>2150801</v>
      </c>
      <c r="B1076" s="290" t="s">
        <v>112</v>
      </c>
      <c r="C1076" s="287">
        <v>285.285935901139</v>
      </c>
    </row>
    <row r="1077" s="2" customFormat="1" ht="20.1" customHeight="1" spans="1:3">
      <c r="A1077" s="288">
        <v>2150802</v>
      </c>
      <c r="B1077" s="290" t="s">
        <v>113</v>
      </c>
      <c r="C1077" s="287">
        <v>0</v>
      </c>
    </row>
    <row r="1078" s="2" customFormat="1" ht="20.1" customHeight="1" spans="1:3">
      <c r="A1078" s="288">
        <v>2150803</v>
      </c>
      <c r="B1078" s="290" t="s">
        <v>114</v>
      </c>
      <c r="C1078" s="287">
        <v>0</v>
      </c>
    </row>
    <row r="1079" s="2" customFormat="1" ht="20.1" customHeight="1" spans="1:3">
      <c r="A1079" s="288">
        <v>2150804</v>
      </c>
      <c r="B1079" s="290" t="s">
        <v>909</v>
      </c>
      <c r="C1079" s="287">
        <v>0</v>
      </c>
    </row>
    <row r="1080" s="2" customFormat="1" ht="20.1" customHeight="1" spans="1:3">
      <c r="A1080" s="288">
        <v>2150805</v>
      </c>
      <c r="B1080" s="290" t="s">
        <v>910</v>
      </c>
      <c r="C1080" s="287">
        <v>64.0749160847477</v>
      </c>
    </row>
    <row r="1081" s="2" customFormat="1" ht="20.1" customHeight="1" spans="1:3">
      <c r="A1081" s="288">
        <v>2150806</v>
      </c>
      <c r="B1081" s="290" t="s">
        <v>911</v>
      </c>
      <c r="C1081" s="287">
        <v>0</v>
      </c>
    </row>
    <row r="1082" s="2" customFormat="1" ht="20.1" customHeight="1" spans="1:3">
      <c r="A1082" s="288">
        <v>2150899</v>
      </c>
      <c r="B1082" s="290" t="s">
        <v>912</v>
      </c>
      <c r="C1082" s="287">
        <v>213.074522535788</v>
      </c>
    </row>
    <row r="1083" s="2" customFormat="1" ht="20.1" customHeight="1" spans="1:3">
      <c r="A1083" s="288">
        <v>21599</v>
      </c>
      <c r="B1083" s="289" t="s">
        <v>913</v>
      </c>
      <c r="C1083" s="287">
        <f>SUM(C1084:C1088)</f>
        <v>96.1123741271216</v>
      </c>
    </row>
    <row r="1084" s="2" customFormat="1" ht="20.1" customHeight="1" spans="1:3">
      <c r="A1084" s="288">
        <v>2159901</v>
      </c>
      <c r="B1084" s="290" t="s">
        <v>914</v>
      </c>
      <c r="C1084" s="287">
        <v>0</v>
      </c>
    </row>
    <row r="1085" s="2" customFormat="1" ht="20.1" customHeight="1" spans="1:3">
      <c r="A1085" s="288">
        <v>2159904</v>
      </c>
      <c r="B1085" s="290" t="s">
        <v>915</v>
      </c>
      <c r="C1085" s="287">
        <v>0</v>
      </c>
    </row>
    <row r="1086" s="2" customFormat="1" ht="20.1" customHeight="1" spans="1:3">
      <c r="A1086" s="288">
        <v>2159905</v>
      </c>
      <c r="B1086" s="290" t="s">
        <v>916</v>
      </c>
      <c r="C1086" s="287">
        <v>0</v>
      </c>
    </row>
    <row r="1087" s="2" customFormat="1" ht="20.1" customHeight="1" spans="1:3">
      <c r="A1087" s="288">
        <v>2159906</v>
      </c>
      <c r="B1087" s="290" t="s">
        <v>917</v>
      </c>
      <c r="C1087" s="287">
        <v>0</v>
      </c>
    </row>
    <row r="1088" s="2" customFormat="1" ht="20.1" customHeight="1" spans="1:3">
      <c r="A1088" s="288">
        <v>2159999</v>
      </c>
      <c r="B1088" s="290" t="s">
        <v>918</v>
      </c>
      <c r="C1088" s="287">
        <v>96.1123741271216</v>
      </c>
    </row>
    <row r="1089" s="2" customFormat="1" ht="20.1" customHeight="1" spans="1:3">
      <c r="A1089" s="288">
        <v>216</v>
      </c>
      <c r="B1089" s="289" t="s">
        <v>919</v>
      </c>
      <c r="C1089" s="287">
        <f>C1090+C1100+C1106</f>
        <v>2313.71070748877</v>
      </c>
    </row>
    <row r="1090" s="2" customFormat="1" ht="20.1" customHeight="1" spans="1:3">
      <c r="A1090" s="288">
        <v>21602</v>
      </c>
      <c r="B1090" s="289" t="s">
        <v>920</v>
      </c>
      <c r="C1090" s="287">
        <f>SUM(C1091:C1099)</f>
        <v>2160.7485590801</v>
      </c>
    </row>
    <row r="1091" s="2" customFormat="1" ht="20.1" customHeight="1" spans="1:3">
      <c r="A1091" s="288">
        <v>2160201</v>
      </c>
      <c r="B1091" s="290" t="s">
        <v>112</v>
      </c>
      <c r="C1091" s="287">
        <v>158.661696971757</v>
      </c>
    </row>
    <row r="1092" s="2" customFormat="1" ht="20.1" customHeight="1" spans="1:3">
      <c r="A1092" s="288">
        <v>2160202</v>
      </c>
      <c r="B1092" s="290" t="s">
        <v>113</v>
      </c>
      <c r="C1092" s="287">
        <v>0</v>
      </c>
    </row>
    <row r="1093" s="2" customFormat="1" ht="20.1" customHeight="1" spans="1:3">
      <c r="A1093" s="288">
        <v>2160203</v>
      </c>
      <c r="B1093" s="290" t="s">
        <v>114</v>
      </c>
      <c r="C1093" s="287">
        <v>0</v>
      </c>
    </row>
    <row r="1094" s="2" customFormat="1" ht="20.1" customHeight="1" spans="1:3">
      <c r="A1094" s="288">
        <v>2160216</v>
      </c>
      <c r="B1094" s="290" t="s">
        <v>921</v>
      </c>
      <c r="C1094" s="287">
        <v>0</v>
      </c>
    </row>
    <row r="1095" s="2" customFormat="1" ht="20.1" customHeight="1" spans="1:3">
      <c r="A1095" s="288">
        <v>2160217</v>
      </c>
      <c r="B1095" s="290" t="s">
        <v>922</v>
      </c>
      <c r="C1095" s="287">
        <v>236.975483297559</v>
      </c>
    </row>
    <row r="1096" s="2" customFormat="1" ht="20.1" customHeight="1" spans="1:3">
      <c r="A1096" s="288">
        <v>2160218</v>
      </c>
      <c r="B1096" s="290" t="s">
        <v>923</v>
      </c>
      <c r="C1096" s="287">
        <v>0</v>
      </c>
    </row>
    <row r="1097" s="2" customFormat="1" ht="20.1" customHeight="1" spans="1:3">
      <c r="A1097" s="288">
        <v>2160219</v>
      </c>
      <c r="B1097" s="290" t="s">
        <v>924</v>
      </c>
      <c r="C1097" s="287">
        <v>0</v>
      </c>
    </row>
    <row r="1098" s="2" customFormat="1" ht="20.1" customHeight="1" spans="1:3">
      <c r="A1098" s="288">
        <v>2160250</v>
      </c>
      <c r="B1098" s="290" t="s">
        <v>121</v>
      </c>
      <c r="C1098" s="287">
        <v>0</v>
      </c>
    </row>
    <row r="1099" s="2" customFormat="1" ht="20.1" customHeight="1" spans="1:3">
      <c r="A1099" s="288">
        <v>2160299</v>
      </c>
      <c r="B1099" s="290" t="s">
        <v>925</v>
      </c>
      <c r="C1099" s="287">
        <v>1765.11137881078</v>
      </c>
    </row>
    <row r="1100" s="2" customFormat="1" ht="20.1" customHeight="1" spans="1:3">
      <c r="A1100" s="288">
        <v>21606</v>
      </c>
      <c r="B1100" s="289" t="s">
        <v>926</v>
      </c>
      <c r="C1100" s="287">
        <f>SUM(C1101:C1105)</f>
        <v>116.962148408667</v>
      </c>
    </row>
    <row r="1101" s="2" customFormat="1" ht="20.1" customHeight="1" spans="1:3">
      <c r="A1101" s="288">
        <v>2160601</v>
      </c>
      <c r="B1101" s="290" t="s">
        <v>112</v>
      </c>
      <c r="C1101" s="287">
        <v>0</v>
      </c>
    </row>
    <row r="1102" s="2" customFormat="1" ht="20.1" customHeight="1" spans="1:3">
      <c r="A1102" s="288">
        <v>2160602</v>
      </c>
      <c r="B1102" s="290" t="s">
        <v>113</v>
      </c>
      <c r="C1102" s="287">
        <v>0</v>
      </c>
    </row>
    <row r="1103" s="2" customFormat="1" ht="20.1" customHeight="1" spans="1:3">
      <c r="A1103" s="288">
        <v>2160603</v>
      </c>
      <c r="B1103" s="290" t="s">
        <v>114</v>
      </c>
      <c r="C1103" s="287">
        <v>0</v>
      </c>
    </row>
    <row r="1104" s="2" customFormat="1" ht="20.1" customHeight="1" spans="1:3">
      <c r="A1104" s="288">
        <v>2160607</v>
      </c>
      <c r="B1104" s="290" t="s">
        <v>927</v>
      </c>
      <c r="C1104" s="287">
        <v>0</v>
      </c>
    </row>
    <row r="1105" s="2" customFormat="1" ht="20.1" customHeight="1" spans="1:3">
      <c r="A1105" s="288">
        <v>2160699</v>
      </c>
      <c r="B1105" s="290" t="s">
        <v>928</v>
      </c>
      <c r="C1105" s="287">
        <v>116.962148408667</v>
      </c>
    </row>
    <row r="1106" s="2" customFormat="1" ht="20.1" customHeight="1" spans="1:3">
      <c r="A1106" s="288">
        <v>21699</v>
      </c>
      <c r="B1106" s="289" t="s">
        <v>929</v>
      </c>
      <c r="C1106" s="287">
        <v>36</v>
      </c>
    </row>
    <row r="1107" s="2" customFormat="1" ht="20.1" customHeight="1" spans="1:3">
      <c r="A1107" s="288">
        <v>2169901</v>
      </c>
      <c r="B1107" s="290" t="s">
        <v>930</v>
      </c>
      <c r="C1107" s="287">
        <v>0</v>
      </c>
    </row>
    <row r="1108" s="2" customFormat="1" ht="20.1" customHeight="1" spans="1:3">
      <c r="A1108" s="288">
        <v>2169999</v>
      </c>
      <c r="B1108" s="290" t="s">
        <v>931</v>
      </c>
      <c r="C1108" s="287">
        <v>17.7985878013188</v>
      </c>
    </row>
    <row r="1109" s="2" customFormat="1" ht="20.1" customHeight="1" spans="1:3">
      <c r="A1109" s="288">
        <v>217</v>
      </c>
      <c r="B1109" s="289" t="s">
        <v>932</v>
      </c>
      <c r="C1109" s="287">
        <f>C1110+C1117+C1127+C1133+C1136</f>
        <v>306.644241262721</v>
      </c>
    </row>
    <row r="1110" s="2" customFormat="1" ht="20.1" customHeight="1" spans="1:3">
      <c r="A1110" s="288">
        <v>21701</v>
      </c>
      <c r="B1110" s="289" t="s">
        <v>933</v>
      </c>
      <c r="C1110" s="287">
        <f>SUM(C1111:C1116)</f>
        <v>0</v>
      </c>
    </row>
    <row r="1111" s="2" customFormat="1" ht="20.1" customHeight="1" spans="1:3">
      <c r="A1111" s="288">
        <v>2170101</v>
      </c>
      <c r="B1111" s="290" t="s">
        <v>112</v>
      </c>
      <c r="C1111" s="287">
        <v>0</v>
      </c>
    </row>
    <row r="1112" s="2" customFormat="1" ht="20.1" customHeight="1" spans="1:3">
      <c r="A1112" s="288">
        <v>2170102</v>
      </c>
      <c r="B1112" s="290" t="s">
        <v>113</v>
      </c>
      <c r="C1112" s="287">
        <v>0</v>
      </c>
    </row>
    <row r="1113" s="2" customFormat="1" ht="20.1" customHeight="1" spans="1:3">
      <c r="A1113" s="288">
        <v>2170103</v>
      </c>
      <c r="B1113" s="290" t="s">
        <v>114</v>
      </c>
      <c r="C1113" s="287">
        <v>0</v>
      </c>
    </row>
    <row r="1114" s="2" customFormat="1" ht="20.1" customHeight="1" spans="1:3">
      <c r="A1114" s="288">
        <v>2170104</v>
      </c>
      <c r="B1114" s="290" t="s">
        <v>934</v>
      </c>
      <c r="C1114" s="287">
        <v>0</v>
      </c>
    </row>
    <row r="1115" s="2" customFormat="1" ht="20.1" customHeight="1" spans="1:3">
      <c r="A1115" s="288">
        <v>2170150</v>
      </c>
      <c r="B1115" s="290" t="s">
        <v>121</v>
      </c>
      <c r="C1115" s="287">
        <v>0</v>
      </c>
    </row>
    <row r="1116" s="2" customFormat="1" ht="20.1" customHeight="1" spans="1:3">
      <c r="A1116" s="288">
        <v>2170199</v>
      </c>
      <c r="B1116" s="290" t="s">
        <v>935</v>
      </c>
      <c r="C1116" s="287">
        <v>0</v>
      </c>
    </row>
    <row r="1117" s="2" customFormat="1" ht="20.1" customHeight="1" spans="1:3">
      <c r="A1117" s="288">
        <v>21702</v>
      </c>
      <c r="B1117" s="289" t="s">
        <v>936</v>
      </c>
      <c r="C1117" s="287">
        <f>SUM(C1118:C1126)</f>
        <v>64.0749160847477</v>
      </c>
    </row>
    <row r="1118" s="2" customFormat="1" ht="20.1" customHeight="1" spans="1:3">
      <c r="A1118" s="288">
        <v>2170201</v>
      </c>
      <c r="B1118" s="290" t="s">
        <v>937</v>
      </c>
      <c r="C1118" s="287">
        <v>0</v>
      </c>
    </row>
    <row r="1119" s="2" customFormat="1" ht="20.1" customHeight="1" spans="1:3">
      <c r="A1119" s="288">
        <v>2170202</v>
      </c>
      <c r="B1119" s="290" t="s">
        <v>938</v>
      </c>
      <c r="C1119" s="287">
        <v>0</v>
      </c>
    </row>
    <row r="1120" s="2" customFormat="1" ht="20.1" customHeight="1" spans="1:3">
      <c r="A1120" s="288">
        <v>2170203</v>
      </c>
      <c r="B1120" s="290" t="s">
        <v>939</v>
      </c>
      <c r="C1120" s="287">
        <v>0</v>
      </c>
    </row>
    <row r="1121" s="2" customFormat="1" ht="20.1" customHeight="1" spans="1:3">
      <c r="A1121" s="288">
        <v>2170204</v>
      </c>
      <c r="B1121" s="290" t="s">
        <v>940</v>
      </c>
      <c r="C1121" s="287">
        <v>0</v>
      </c>
    </row>
    <row r="1122" s="2" customFormat="1" ht="20.1" customHeight="1" spans="1:3">
      <c r="A1122" s="288">
        <v>2170205</v>
      </c>
      <c r="B1122" s="290" t="s">
        <v>941</v>
      </c>
      <c r="C1122" s="287">
        <v>0</v>
      </c>
    </row>
    <row r="1123" s="2" customFormat="1" ht="20.1" customHeight="1" spans="1:3">
      <c r="A1123" s="288">
        <v>2170206</v>
      </c>
      <c r="B1123" s="290" t="s">
        <v>942</v>
      </c>
      <c r="C1123" s="287">
        <v>0</v>
      </c>
    </row>
    <row r="1124" s="2" customFormat="1" ht="20.1" customHeight="1" spans="1:3">
      <c r="A1124" s="288">
        <v>2170207</v>
      </c>
      <c r="B1124" s="290" t="s">
        <v>943</v>
      </c>
      <c r="C1124" s="287">
        <v>0</v>
      </c>
    </row>
    <row r="1125" s="2" customFormat="1" ht="20.1" customHeight="1" spans="1:3">
      <c r="A1125" s="288">
        <v>2170208</v>
      </c>
      <c r="B1125" s="290" t="s">
        <v>944</v>
      </c>
      <c r="C1125" s="287">
        <v>0</v>
      </c>
    </row>
    <row r="1126" s="2" customFormat="1" ht="20.1" customHeight="1" spans="1:3">
      <c r="A1126" s="288">
        <v>2170299</v>
      </c>
      <c r="B1126" s="290" t="s">
        <v>945</v>
      </c>
      <c r="C1126" s="287">
        <v>64.0749160847477</v>
      </c>
    </row>
    <row r="1127" s="2" customFormat="1" ht="20.1" customHeight="1" spans="1:3">
      <c r="A1127" s="288">
        <v>21703</v>
      </c>
      <c r="B1127" s="289" t="s">
        <v>946</v>
      </c>
      <c r="C1127" s="287">
        <f>SUM(C1128:C1132)</f>
        <v>221.211019816391</v>
      </c>
    </row>
    <row r="1128" s="2" customFormat="1" ht="20.1" customHeight="1" spans="1:3">
      <c r="A1128" s="288">
        <v>2170301</v>
      </c>
      <c r="B1128" s="290" t="s">
        <v>947</v>
      </c>
      <c r="C1128" s="287">
        <v>0</v>
      </c>
    </row>
    <row r="1129" s="2" customFormat="1" ht="20.1" customHeight="1" spans="1:3">
      <c r="A1129" s="288">
        <v>2170302</v>
      </c>
      <c r="B1129" s="290" t="s">
        <v>948</v>
      </c>
      <c r="C1129" s="287">
        <v>0</v>
      </c>
    </row>
    <row r="1130" s="2" customFormat="1" ht="20.1" customHeight="1" spans="1:3">
      <c r="A1130" s="288">
        <v>2170303</v>
      </c>
      <c r="B1130" s="290" t="s">
        <v>949</v>
      </c>
      <c r="C1130" s="287">
        <v>0</v>
      </c>
    </row>
    <row r="1131" s="2" customFormat="1" ht="20.1" customHeight="1" spans="1:3">
      <c r="A1131" s="288">
        <v>2170304</v>
      </c>
      <c r="B1131" s="290" t="s">
        <v>950</v>
      </c>
      <c r="C1131" s="287">
        <v>0</v>
      </c>
    </row>
    <row r="1132" s="2" customFormat="1" ht="20.1" customHeight="1" spans="1:3">
      <c r="A1132" s="288">
        <v>2170399</v>
      </c>
      <c r="B1132" s="290" t="s">
        <v>951</v>
      </c>
      <c r="C1132" s="287">
        <v>221.211019816391</v>
      </c>
    </row>
    <row r="1133" s="2" customFormat="1" ht="20.1" customHeight="1" spans="1:3">
      <c r="A1133" s="288">
        <v>21704</v>
      </c>
      <c r="B1133" s="289" t="s">
        <v>952</v>
      </c>
      <c r="C1133" s="287">
        <f>SUM(C1134:C1135)</f>
        <v>0</v>
      </c>
    </row>
    <row r="1134" s="2" customFormat="1" ht="20.1" customHeight="1" spans="1:3">
      <c r="A1134" s="288">
        <v>2170401</v>
      </c>
      <c r="B1134" s="290" t="s">
        <v>953</v>
      </c>
      <c r="C1134" s="287">
        <v>0</v>
      </c>
    </row>
    <row r="1135" s="2" customFormat="1" ht="20.1" customHeight="1" spans="1:3">
      <c r="A1135" s="288">
        <v>2170499</v>
      </c>
      <c r="B1135" s="290" t="s">
        <v>954</v>
      </c>
      <c r="C1135" s="287">
        <v>0</v>
      </c>
    </row>
    <row r="1136" s="2" customFormat="1" ht="20.1" customHeight="1" spans="1:3">
      <c r="A1136" s="288">
        <v>21799</v>
      </c>
      <c r="B1136" s="289" t="s">
        <v>955</v>
      </c>
      <c r="C1136" s="287">
        <f>C1137+C1138</f>
        <v>21.3583053615826</v>
      </c>
    </row>
    <row r="1137" s="2" customFormat="1" ht="20.1" customHeight="1" spans="1:3">
      <c r="A1137" s="288">
        <v>2179902</v>
      </c>
      <c r="B1137" s="290" t="s">
        <v>956</v>
      </c>
      <c r="C1137" s="287">
        <v>0</v>
      </c>
    </row>
    <row r="1138" s="2" customFormat="1" ht="20.1" customHeight="1" spans="1:3">
      <c r="A1138" s="288">
        <v>2179999</v>
      </c>
      <c r="B1138" s="290" t="s">
        <v>957</v>
      </c>
      <c r="C1138" s="287">
        <v>21.3583053615826</v>
      </c>
    </row>
    <row r="1139" s="2" customFormat="1" ht="20.1" customHeight="1" spans="1:3">
      <c r="A1139" s="288">
        <v>220</v>
      </c>
      <c r="B1139" s="289" t="s">
        <v>958</v>
      </c>
      <c r="C1139" s="287">
        <f>C1140+C1167+C1182</f>
        <v>6153.22606845594</v>
      </c>
    </row>
    <row r="1140" s="2" customFormat="1" ht="20.1" customHeight="1" spans="1:3">
      <c r="A1140" s="288">
        <v>22001</v>
      </c>
      <c r="B1140" s="289" t="s">
        <v>959</v>
      </c>
      <c r="C1140" s="287">
        <f>SUM(C1141:C1166)</f>
        <v>6103.39002261225</v>
      </c>
    </row>
    <row r="1141" s="2" customFormat="1" ht="20.1" customHeight="1" spans="1:3">
      <c r="A1141" s="288">
        <v>2200101</v>
      </c>
      <c r="B1141" s="290" t="s">
        <v>112</v>
      </c>
      <c r="C1141" s="287">
        <v>1831.72895029573</v>
      </c>
    </row>
    <row r="1142" s="2" customFormat="1" ht="20.1" customHeight="1" spans="1:3">
      <c r="A1142" s="288">
        <v>2200102</v>
      </c>
      <c r="B1142" s="290" t="s">
        <v>113</v>
      </c>
      <c r="C1142" s="287">
        <v>0</v>
      </c>
    </row>
    <row r="1143" s="2" customFormat="1" ht="20.1" customHeight="1" spans="1:3">
      <c r="A1143" s="288">
        <v>2200103</v>
      </c>
      <c r="B1143" s="290" t="s">
        <v>114</v>
      </c>
      <c r="C1143" s="287">
        <v>0</v>
      </c>
    </row>
    <row r="1144" s="2" customFormat="1" ht="20.1" customHeight="1" spans="1:3">
      <c r="A1144" s="288">
        <v>2200104</v>
      </c>
      <c r="B1144" s="290" t="s">
        <v>960</v>
      </c>
      <c r="C1144" s="287">
        <v>203.412432015072</v>
      </c>
    </row>
    <row r="1145" s="2" customFormat="1" ht="20.1" customHeight="1" spans="1:3">
      <c r="A1145" s="288">
        <v>2200106</v>
      </c>
      <c r="B1145" s="290" t="s">
        <v>961</v>
      </c>
      <c r="C1145" s="287">
        <v>3559.71756026376</v>
      </c>
    </row>
    <row r="1146" s="2" customFormat="1" ht="20.1" customHeight="1" spans="1:3">
      <c r="A1146" s="288">
        <v>2200107</v>
      </c>
      <c r="B1146" s="290" t="s">
        <v>962</v>
      </c>
      <c r="C1146" s="287">
        <v>0</v>
      </c>
    </row>
    <row r="1147" s="2" customFormat="1" ht="20.1" customHeight="1" spans="1:3">
      <c r="A1147" s="288">
        <v>2200108</v>
      </c>
      <c r="B1147" s="290" t="s">
        <v>963</v>
      </c>
      <c r="C1147" s="287">
        <v>0</v>
      </c>
    </row>
    <row r="1148" s="2" customFormat="1" ht="20.1" customHeight="1" spans="1:3">
      <c r="A1148" s="288">
        <v>2200109</v>
      </c>
      <c r="B1148" s="290" t="s">
        <v>964</v>
      </c>
      <c r="C1148" s="287">
        <v>0</v>
      </c>
    </row>
    <row r="1149" s="2" customFormat="1" ht="20.1" customHeight="1" spans="1:3">
      <c r="A1149" s="288">
        <v>2200112</v>
      </c>
      <c r="B1149" s="290" t="s">
        <v>965</v>
      </c>
      <c r="C1149" s="287">
        <v>0</v>
      </c>
    </row>
    <row r="1150" s="2" customFormat="1" ht="20.1" customHeight="1" spans="1:3">
      <c r="A1150" s="288">
        <v>2200113</v>
      </c>
      <c r="B1150" s="290" t="s">
        <v>966</v>
      </c>
      <c r="C1150" s="287">
        <v>0</v>
      </c>
    </row>
    <row r="1151" s="2" customFormat="1" ht="20.1" customHeight="1" spans="1:3">
      <c r="A1151" s="288">
        <v>2200114</v>
      </c>
      <c r="B1151" s="290" t="s">
        <v>967</v>
      </c>
      <c r="C1151" s="287">
        <v>0</v>
      </c>
    </row>
    <row r="1152" s="2" customFormat="1" ht="20.1" customHeight="1" spans="1:3">
      <c r="A1152" s="288">
        <v>2200115</v>
      </c>
      <c r="B1152" s="290" t="s">
        <v>968</v>
      </c>
      <c r="C1152" s="287">
        <v>0</v>
      </c>
    </row>
    <row r="1153" s="2" customFormat="1" ht="20.1" customHeight="1" spans="1:3">
      <c r="A1153" s="288">
        <v>2200116</v>
      </c>
      <c r="B1153" s="290" t="s">
        <v>969</v>
      </c>
      <c r="C1153" s="287">
        <v>0</v>
      </c>
    </row>
    <row r="1154" s="2" customFormat="1" ht="20.1" customHeight="1" spans="1:3">
      <c r="A1154" s="288">
        <v>2200119</v>
      </c>
      <c r="B1154" s="290" t="s">
        <v>970</v>
      </c>
      <c r="C1154" s="287">
        <v>0</v>
      </c>
    </row>
    <row r="1155" s="2" customFormat="1" ht="20.1" customHeight="1" spans="1:3">
      <c r="A1155" s="288">
        <v>2200120</v>
      </c>
      <c r="B1155" s="290" t="s">
        <v>971</v>
      </c>
      <c r="C1155" s="287">
        <v>0</v>
      </c>
    </row>
    <row r="1156" s="2" customFormat="1" ht="20.1" customHeight="1" spans="1:3">
      <c r="A1156" s="288">
        <v>2200121</v>
      </c>
      <c r="B1156" s="290" t="s">
        <v>972</v>
      </c>
      <c r="C1156" s="287">
        <v>0</v>
      </c>
    </row>
    <row r="1157" s="2" customFormat="1" ht="20.1" customHeight="1" spans="1:3">
      <c r="A1157" s="288">
        <v>2200122</v>
      </c>
      <c r="B1157" s="290" t="s">
        <v>973</v>
      </c>
      <c r="C1157" s="287">
        <v>0</v>
      </c>
    </row>
    <row r="1158" s="2" customFormat="1" ht="20.1" customHeight="1" spans="1:3">
      <c r="A1158" s="288">
        <v>2200123</v>
      </c>
      <c r="B1158" s="290" t="s">
        <v>974</v>
      </c>
      <c r="C1158" s="287">
        <v>0</v>
      </c>
    </row>
    <row r="1159" s="2" customFormat="1" ht="20.1" customHeight="1" spans="1:3">
      <c r="A1159" s="288">
        <v>2200124</v>
      </c>
      <c r="B1159" s="290" t="s">
        <v>975</v>
      </c>
      <c r="C1159" s="287">
        <v>0</v>
      </c>
    </row>
    <row r="1160" s="2" customFormat="1" ht="20.1" customHeight="1" spans="1:3">
      <c r="A1160" s="288">
        <v>2200125</v>
      </c>
      <c r="B1160" s="290" t="s">
        <v>976</v>
      </c>
      <c r="C1160" s="287">
        <v>0</v>
      </c>
    </row>
    <row r="1161" s="2" customFormat="1" ht="20.1" customHeight="1" spans="1:3">
      <c r="A1161" s="288">
        <v>2200126</v>
      </c>
      <c r="B1161" s="290" t="s">
        <v>977</v>
      </c>
      <c r="C1161" s="287">
        <v>0</v>
      </c>
    </row>
    <row r="1162" s="2" customFormat="1" ht="20.1" customHeight="1" spans="1:3">
      <c r="A1162" s="288">
        <v>2200127</v>
      </c>
      <c r="B1162" s="290" t="s">
        <v>978</v>
      </c>
      <c r="C1162" s="287">
        <v>0</v>
      </c>
    </row>
    <row r="1163" s="2" customFormat="1" ht="20.1" customHeight="1" spans="1:3">
      <c r="A1163" s="288">
        <v>2200128</v>
      </c>
      <c r="B1163" s="290" t="s">
        <v>979</v>
      </c>
      <c r="C1163" s="287">
        <v>0</v>
      </c>
    </row>
    <row r="1164" s="2" customFormat="1" ht="20.1" customHeight="1" spans="1:3">
      <c r="A1164" s="288">
        <v>2200129</v>
      </c>
      <c r="B1164" s="290" t="s">
        <v>980</v>
      </c>
      <c r="C1164" s="287">
        <v>0</v>
      </c>
    </row>
    <row r="1165" s="2" customFormat="1" ht="20.1" customHeight="1" spans="1:3">
      <c r="A1165" s="288">
        <v>2200150</v>
      </c>
      <c r="B1165" s="290" t="s">
        <v>121</v>
      </c>
      <c r="C1165" s="287">
        <v>0</v>
      </c>
    </row>
    <row r="1166" s="2" customFormat="1" ht="20.1" customHeight="1" spans="1:3">
      <c r="A1166" s="288">
        <v>2200199</v>
      </c>
      <c r="B1166" s="290" t="s">
        <v>981</v>
      </c>
      <c r="C1166" s="287">
        <v>508.531080037681</v>
      </c>
    </row>
    <row r="1167" s="2" customFormat="1" ht="20.1" customHeight="1" spans="1:3">
      <c r="A1167" s="288">
        <v>22005</v>
      </c>
      <c r="B1167" s="289" t="s">
        <v>982</v>
      </c>
      <c r="C1167" s="287">
        <f>SUM(C1168:C1181)</f>
        <v>49.8360458436926</v>
      </c>
    </row>
    <row r="1168" s="2" customFormat="1" ht="20.1" customHeight="1" spans="1:3">
      <c r="A1168" s="288">
        <v>2200501</v>
      </c>
      <c r="B1168" s="290" t="s">
        <v>112</v>
      </c>
      <c r="C1168" s="287">
        <v>14.7474013210927</v>
      </c>
    </row>
    <row r="1169" s="2" customFormat="1" ht="20.1" customHeight="1" spans="1:3">
      <c r="A1169" s="288">
        <v>2200502</v>
      </c>
      <c r="B1169" s="290" t="s">
        <v>113</v>
      </c>
      <c r="C1169" s="287">
        <v>0</v>
      </c>
    </row>
    <row r="1170" s="2" customFormat="1" ht="20.1" customHeight="1" spans="1:3">
      <c r="A1170" s="288">
        <v>2200503</v>
      </c>
      <c r="B1170" s="290" t="s">
        <v>114</v>
      </c>
      <c r="C1170" s="287">
        <v>0</v>
      </c>
    </row>
    <row r="1171" s="2" customFormat="1" ht="20.1" customHeight="1" spans="1:3">
      <c r="A1171" s="288">
        <v>2200504</v>
      </c>
      <c r="B1171" s="290" t="s">
        <v>983</v>
      </c>
      <c r="C1171" s="287">
        <v>0</v>
      </c>
    </row>
    <row r="1172" s="2" customFormat="1" ht="20.1" customHeight="1" spans="1:3">
      <c r="A1172" s="288">
        <v>2200506</v>
      </c>
      <c r="B1172" s="290" t="s">
        <v>984</v>
      </c>
      <c r="C1172" s="287">
        <v>0</v>
      </c>
    </row>
    <row r="1173" s="2" customFormat="1" ht="20.1" customHeight="1" spans="1:3">
      <c r="A1173" s="288">
        <v>2200507</v>
      </c>
      <c r="B1173" s="290" t="s">
        <v>985</v>
      </c>
      <c r="C1173" s="287">
        <v>0</v>
      </c>
    </row>
    <row r="1174" s="2" customFormat="1" ht="20.1" customHeight="1" spans="1:3">
      <c r="A1174" s="288">
        <v>2200508</v>
      </c>
      <c r="B1174" s="290" t="s">
        <v>986</v>
      </c>
      <c r="C1174" s="287">
        <v>0</v>
      </c>
    </row>
    <row r="1175" s="2" customFormat="1" ht="20.1" customHeight="1" spans="1:3">
      <c r="A1175" s="288">
        <v>2200509</v>
      </c>
      <c r="B1175" s="290" t="s">
        <v>987</v>
      </c>
      <c r="C1175" s="287">
        <v>17.2900567212811</v>
      </c>
    </row>
    <row r="1176" s="2" customFormat="1" ht="20.1" customHeight="1" spans="1:3">
      <c r="A1176" s="288">
        <v>2200510</v>
      </c>
      <c r="B1176" s="290" t="s">
        <v>988</v>
      </c>
      <c r="C1176" s="287">
        <v>7.11943512052753</v>
      </c>
    </row>
    <row r="1177" s="2" customFormat="1" ht="20.1" customHeight="1" spans="1:3">
      <c r="A1177" s="288">
        <v>2200511</v>
      </c>
      <c r="B1177" s="290" t="s">
        <v>989</v>
      </c>
      <c r="C1177" s="287">
        <v>5.08531080037681</v>
      </c>
    </row>
    <row r="1178" s="2" customFormat="1" ht="20.1" customHeight="1" spans="1:3">
      <c r="A1178" s="288">
        <v>2200512</v>
      </c>
      <c r="B1178" s="290" t="s">
        <v>990</v>
      </c>
      <c r="C1178" s="287">
        <v>0</v>
      </c>
    </row>
    <row r="1179" s="2" customFormat="1" ht="20.1" customHeight="1" spans="1:3">
      <c r="A1179" s="288">
        <v>2200513</v>
      </c>
      <c r="B1179" s="290" t="s">
        <v>991</v>
      </c>
      <c r="C1179" s="287">
        <v>0</v>
      </c>
    </row>
    <row r="1180" s="2" customFormat="1" ht="20.1" customHeight="1" spans="1:3">
      <c r="A1180" s="288">
        <v>2200514</v>
      </c>
      <c r="B1180" s="290" t="s">
        <v>992</v>
      </c>
      <c r="C1180" s="287">
        <v>0</v>
      </c>
    </row>
    <row r="1181" s="2" customFormat="1" ht="20.1" customHeight="1" spans="1:3">
      <c r="A1181" s="288">
        <v>2200599</v>
      </c>
      <c r="B1181" s="290" t="s">
        <v>993</v>
      </c>
      <c r="C1181" s="287">
        <v>5.59384188041449</v>
      </c>
    </row>
    <row r="1182" s="2" customFormat="1" ht="20.1" customHeight="1" spans="1:3">
      <c r="A1182" s="288">
        <v>22099</v>
      </c>
      <c r="B1182" s="289" t="s">
        <v>994</v>
      </c>
      <c r="C1182" s="287">
        <f>C1183</f>
        <v>0</v>
      </c>
    </row>
    <row r="1183" s="2" customFormat="1" ht="20.1" customHeight="1" spans="1:3">
      <c r="A1183" s="288">
        <v>2209999</v>
      </c>
      <c r="B1183" s="290" t="s">
        <v>995</v>
      </c>
      <c r="C1183" s="287">
        <v>0</v>
      </c>
    </row>
    <row r="1184" s="2" customFormat="1" ht="20.1" customHeight="1" spans="1:3">
      <c r="A1184" s="288">
        <v>221</v>
      </c>
      <c r="B1184" s="289" t="s">
        <v>996</v>
      </c>
      <c r="C1184" s="287">
        <f>SUM(C1185,C1197,C1201)</f>
        <v>10478.7432576131</v>
      </c>
    </row>
    <row r="1185" s="2" customFormat="1" ht="20.1" customHeight="1" spans="1:3">
      <c r="A1185" s="288">
        <v>22101</v>
      </c>
      <c r="B1185" s="289" t="s">
        <v>997</v>
      </c>
      <c r="C1185" s="287">
        <f>SUM(C1186:C1196)</f>
        <v>1798.95506452739</v>
      </c>
    </row>
    <row r="1186" s="2" customFormat="1" ht="20.1" customHeight="1" spans="1:3">
      <c r="A1186" s="288">
        <v>2210101</v>
      </c>
      <c r="B1186" s="290" t="s">
        <v>998</v>
      </c>
      <c r="C1186" s="287">
        <v>0</v>
      </c>
    </row>
    <row r="1187" s="2" customFormat="1" ht="20.1" customHeight="1" spans="1:3">
      <c r="A1187" s="288">
        <v>2210102</v>
      </c>
      <c r="B1187" s="290" t="s">
        <v>999</v>
      </c>
      <c r="C1187" s="287">
        <v>0</v>
      </c>
    </row>
    <row r="1188" s="2" customFormat="1" ht="20.1" customHeight="1" spans="1:3">
      <c r="A1188" s="288">
        <v>2210103</v>
      </c>
      <c r="B1188" s="290" t="s">
        <v>1000</v>
      </c>
      <c r="C1188" s="287">
        <v>0</v>
      </c>
    </row>
    <row r="1189" s="2" customFormat="1" ht="20.1" customHeight="1" spans="1:3">
      <c r="A1189" s="288">
        <v>2210104</v>
      </c>
      <c r="B1189" s="290" t="s">
        <v>1001</v>
      </c>
      <c r="C1189" s="287">
        <v>0</v>
      </c>
    </row>
    <row r="1190" s="2" customFormat="1" ht="20.1" customHeight="1" spans="1:3">
      <c r="A1190" s="288">
        <v>2210105</v>
      </c>
      <c r="B1190" s="290" t="s">
        <v>1002</v>
      </c>
      <c r="C1190" s="287">
        <v>14.2388702410551</v>
      </c>
    </row>
    <row r="1191" s="2" customFormat="1" ht="20.1" customHeight="1" spans="1:3">
      <c r="A1191" s="288">
        <v>2210106</v>
      </c>
      <c r="B1191" s="290" t="s">
        <v>1003</v>
      </c>
      <c r="C1191" s="287">
        <v>14.2388702410551</v>
      </c>
    </row>
    <row r="1192" s="2" customFormat="1" ht="20.1" customHeight="1" spans="1:3">
      <c r="A1192" s="288">
        <v>2210107</v>
      </c>
      <c r="B1192" s="290" t="s">
        <v>1004</v>
      </c>
      <c r="C1192" s="287">
        <v>0</v>
      </c>
    </row>
    <row r="1193" s="2" customFormat="1" ht="20.1" customHeight="1" spans="1:3">
      <c r="A1193" s="288">
        <v>2210108</v>
      </c>
      <c r="B1193" s="290" t="s">
        <v>1005</v>
      </c>
      <c r="C1193" s="287">
        <v>1034.12432015072</v>
      </c>
    </row>
    <row r="1194" s="2" customFormat="1" ht="20.1" customHeight="1" spans="1:3">
      <c r="A1194" s="288">
        <v>2210109</v>
      </c>
      <c r="B1194" s="290" t="s">
        <v>1006</v>
      </c>
      <c r="C1194" s="287">
        <v>0</v>
      </c>
    </row>
    <row r="1195" s="2" customFormat="1" ht="20.1" customHeight="1" spans="1:3">
      <c r="A1195" s="288">
        <v>2210110</v>
      </c>
      <c r="B1195" s="290" t="s">
        <v>1007</v>
      </c>
      <c r="C1195" s="287">
        <v>227.821923856881</v>
      </c>
    </row>
    <row r="1196" s="2" customFormat="1" ht="20.1" customHeight="1" spans="1:3">
      <c r="A1196" s="288">
        <v>2210199</v>
      </c>
      <c r="B1196" s="290" t="s">
        <v>1008</v>
      </c>
      <c r="C1196" s="287">
        <v>508.531080037681</v>
      </c>
    </row>
    <row r="1197" s="2" customFormat="1" ht="20.1" customHeight="1" spans="1:3">
      <c r="A1197" s="288">
        <v>22102</v>
      </c>
      <c r="B1197" s="289" t="s">
        <v>1009</v>
      </c>
      <c r="C1197" s="287">
        <f>SUM(C1198:C1200)</f>
        <v>8603</v>
      </c>
    </row>
    <row r="1198" s="2" customFormat="1" ht="20.1" customHeight="1" spans="1:3">
      <c r="A1198" s="288">
        <v>2210201</v>
      </c>
      <c r="B1198" s="290" t="s">
        <v>1010</v>
      </c>
      <c r="C1198" s="287">
        <v>8603</v>
      </c>
    </row>
    <row r="1199" s="2" customFormat="1" ht="20.1" customHeight="1" spans="1:3">
      <c r="A1199" s="288">
        <v>2210202</v>
      </c>
      <c r="B1199" s="290" t="s">
        <v>1011</v>
      </c>
      <c r="C1199" s="287">
        <v>0</v>
      </c>
    </row>
    <row r="1200" s="2" customFormat="1" ht="20.1" customHeight="1" spans="1:3">
      <c r="A1200" s="288">
        <v>2210203</v>
      </c>
      <c r="B1200" s="290" t="s">
        <v>1012</v>
      </c>
      <c r="C1200" s="287">
        <v>0</v>
      </c>
    </row>
    <row r="1201" s="2" customFormat="1" ht="20.1" customHeight="1" spans="1:3">
      <c r="A1201" s="288">
        <v>22103</v>
      </c>
      <c r="B1201" s="289" t="s">
        <v>1013</v>
      </c>
      <c r="C1201" s="287">
        <f>SUM(C1202:C1204)</f>
        <v>76.7881930856897</v>
      </c>
    </row>
    <row r="1202" s="2" customFormat="1" ht="20.1" customHeight="1" spans="1:3">
      <c r="A1202" s="288">
        <v>2210301</v>
      </c>
      <c r="B1202" s="290" t="s">
        <v>1014</v>
      </c>
      <c r="C1202" s="287">
        <v>0</v>
      </c>
    </row>
    <row r="1203" s="2" customFormat="1" ht="20.1" customHeight="1" spans="1:3">
      <c r="A1203" s="288">
        <v>2210302</v>
      </c>
      <c r="B1203" s="290" t="s">
        <v>1015</v>
      </c>
      <c r="C1203" s="287">
        <v>0</v>
      </c>
    </row>
    <row r="1204" s="2" customFormat="1" ht="20.1" customHeight="1" spans="1:3">
      <c r="A1204" s="288">
        <v>2210399</v>
      </c>
      <c r="B1204" s="290" t="s">
        <v>1016</v>
      </c>
      <c r="C1204" s="287">
        <v>76.7881930856897</v>
      </c>
    </row>
    <row r="1205" s="2" customFormat="1" ht="20.1" customHeight="1" spans="1:3">
      <c r="A1205" s="288">
        <v>222</v>
      </c>
      <c r="B1205" s="289" t="s">
        <v>1017</v>
      </c>
      <c r="C1205" s="287">
        <f>C1206+C1224+C1231+C1237</f>
        <v>1319.59087881929</v>
      </c>
    </row>
    <row r="1206" s="2" customFormat="1" ht="20.1" customHeight="1" spans="1:3">
      <c r="A1206" s="288">
        <v>22201</v>
      </c>
      <c r="B1206" s="289" t="s">
        <v>1018</v>
      </c>
      <c r="C1206" s="287">
        <f>SUM(C1207:C1223)</f>
        <v>1291.11313833717</v>
      </c>
    </row>
    <row r="1207" s="2" customFormat="1" ht="20.1" customHeight="1" spans="1:3">
      <c r="A1207" s="288">
        <v>2220101</v>
      </c>
      <c r="B1207" s="290" t="s">
        <v>112</v>
      </c>
      <c r="C1207" s="287">
        <v>408.858988350295</v>
      </c>
    </row>
    <row r="1208" s="2" customFormat="1" ht="20.1" customHeight="1" spans="1:3">
      <c r="A1208" s="288">
        <v>2220102</v>
      </c>
      <c r="B1208" s="290" t="s">
        <v>113</v>
      </c>
      <c r="C1208" s="287">
        <v>0</v>
      </c>
    </row>
    <row r="1209" s="2" customFormat="1" ht="20.1" customHeight="1" spans="1:3">
      <c r="A1209" s="288">
        <v>2220103</v>
      </c>
      <c r="B1209" s="290" t="s">
        <v>114</v>
      </c>
      <c r="C1209" s="287">
        <v>0</v>
      </c>
    </row>
    <row r="1210" s="2" customFormat="1" ht="20.1" customHeight="1" spans="1:3">
      <c r="A1210" s="288">
        <v>2220104</v>
      </c>
      <c r="B1210" s="290" t="s">
        <v>1019</v>
      </c>
      <c r="C1210" s="287">
        <v>0</v>
      </c>
    </row>
    <row r="1211" s="2" customFormat="1" ht="20.1" customHeight="1" spans="1:3">
      <c r="A1211" s="288">
        <v>2220105</v>
      </c>
      <c r="B1211" s="290" t="s">
        <v>1020</v>
      </c>
      <c r="C1211" s="287">
        <v>0</v>
      </c>
    </row>
    <row r="1212" s="2" customFormat="1" ht="20.1" customHeight="1" spans="1:3">
      <c r="A1212" s="288">
        <v>2220106</v>
      </c>
      <c r="B1212" s="290" t="s">
        <v>1021</v>
      </c>
      <c r="C1212" s="287">
        <v>0</v>
      </c>
    </row>
    <row r="1213" s="2" customFormat="1" ht="20.1" customHeight="1" spans="1:3">
      <c r="A1213" s="288">
        <v>2220107</v>
      </c>
      <c r="B1213" s="290" t="s">
        <v>1022</v>
      </c>
      <c r="C1213" s="287">
        <v>0</v>
      </c>
    </row>
    <row r="1214" s="2" customFormat="1" ht="20.1" customHeight="1" spans="1:3">
      <c r="A1214" s="288">
        <v>2220112</v>
      </c>
      <c r="B1214" s="290" t="s">
        <v>1023</v>
      </c>
      <c r="C1214" s="287">
        <v>0</v>
      </c>
    </row>
    <row r="1215" s="2" customFormat="1" ht="20.1" customHeight="1" spans="1:3">
      <c r="A1215" s="288">
        <v>2220113</v>
      </c>
      <c r="B1215" s="290" t="s">
        <v>1024</v>
      </c>
      <c r="C1215" s="287">
        <v>0</v>
      </c>
    </row>
    <row r="1216" s="2" customFormat="1" ht="20.1" customHeight="1" spans="1:3">
      <c r="A1216" s="288">
        <v>2220114</v>
      </c>
      <c r="B1216" s="290" t="s">
        <v>1025</v>
      </c>
      <c r="C1216" s="287">
        <v>0</v>
      </c>
    </row>
    <row r="1217" s="2" customFormat="1" ht="20.1" customHeight="1" spans="1:3">
      <c r="A1217" s="288">
        <v>2220115</v>
      </c>
      <c r="B1217" s="290" t="s">
        <v>1026</v>
      </c>
      <c r="C1217" s="287">
        <v>0</v>
      </c>
    </row>
    <row r="1218" s="2" customFormat="1" ht="20.1" customHeight="1" spans="1:3">
      <c r="A1218" s="288">
        <v>2220118</v>
      </c>
      <c r="B1218" s="290" t="s">
        <v>1027</v>
      </c>
      <c r="C1218" s="287">
        <v>0</v>
      </c>
    </row>
    <row r="1219" s="2" customFormat="1" ht="20.1" customHeight="1" spans="1:3">
      <c r="A1219" s="288">
        <v>2220119</v>
      </c>
      <c r="B1219" s="290" t="s">
        <v>1028</v>
      </c>
      <c r="C1219" s="287">
        <v>0</v>
      </c>
    </row>
    <row r="1220" s="2" customFormat="1" ht="20.1" customHeight="1" spans="1:3">
      <c r="A1220" s="288">
        <v>2220120</v>
      </c>
      <c r="B1220" s="290" t="s">
        <v>1029</v>
      </c>
      <c r="C1220" s="287">
        <v>0</v>
      </c>
    </row>
    <row r="1221" s="2" customFormat="1" ht="20.1" customHeight="1" spans="1:3">
      <c r="A1221" s="288">
        <v>2220121</v>
      </c>
      <c r="B1221" s="290" t="s">
        <v>1030</v>
      </c>
      <c r="C1221" s="287">
        <v>0</v>
      </c>
    </row>
    <row r="1222" s="2" customFormat="1" ht="20.1" customHeight="1" spans="1:3">
      <c r="A1222" s="288">
        <v>2220150</v>
      </c>
      <c r="B1222" s="290" t="s">
        <v>121</v>
      </c>
      <c r="C1222" s="287">
        <v>0</v>
      </c>
    </row>
    <row r="1223" s="2" customFormat="1" ht="20.1" customHeight="1" spans="1:3">
      <c r="A1223" s="288">
        <v>2220199</v>
      </c>
      <c r="B1223" s="290" t="s">
        <v>1031</v>
      </c>
      <c r="C1223" s="287">
        <v>882.25414998688</v>
      </c>
    </row>
    <row r="1224" s="2" customFormat="1" ht="20.1" customHeight="1" spans="1:3">
      <c r="A1224" s="288">
        <v>22203</v>
      </c>
      <c r="B1224" s="289" t="s">
        <v>1032</v>
      </c>
      <c r="C1224" s="287">
        <f>SUM(C1225:C1230)</f>
        <v>0</v>
      </c>
    </row>
    <row r="1225" s="2" customFormat="1" ht="20.1" customHeight="1" spans="1:3">
      <c r="A1225" s="288">
        <v>2220301</v>
      </c>
      <c r="B1225" s="290" t="s">
        <v>1033</v>
      </c>
      <c r="C1225" s="287">
        <v>0</v>
      </c>
    </row>
    <row r="1226" s="2" customFormat="1" ht="20.1" customHeight="1" spans="1:3">
      <c r="A1226" s="288">
        <v>2220303</v>
      </c>
      <c r="B1226" s="290" t="s">
        <v>1034</v>
      </c>
      <c r="C1226" s="287">
        <v>0</v>
      </c>
    </row>
    <row r="1227" s="2" customFormat="1" ht="20.1" customHeight="1" spans="1:3">
      <c r="A1227" s="288">
        <v>2220304</v>
      </c>
      <c r="B1227" s="290" t="s">
        <v>1035</v>
      </c>
      <c r="C1227" s="287">
        <v>0</v>
      </c>
    </row>
    <row r="1228" s="2" customFormat="1" ht="20.1" customHeight="1" spans="1:3">
      <c r="A1228" s="288">
        <v>2220305</v>
      </c>
      <c r="B1228" s="290" t="s">
        <v>1036</v>
      </c>
      <c r="C1228" s="287">
        <v>0</v>
      </c>
    </row>
    <row r="1229" s="2" customFormat="1" ht="20.1" customHeight="1" spans="1:3">
      <c r="A1229" s="288">
        <v>2220306</v>
      </c>
      <c r="B1229" s="290" t="s">
        <v>1037</v>
      </c>
      <c r="C1229" s="287">
        <v>0</v>
      </c>
    </row>
    <row r="1230" s="2" customFormat="1" ht="20.1" customHeight="1" spans="1:3">
      <c r="A1230" s="288">
        <v>2220399</v>
      </c>
      <c r="B1230" s="290" t="s">
        <v>1038</v>
      </c>
      <c r="C1230" s="287">
        <v>0</v>
      </c>
    </row>
    <row r="1231" s="2" customFormat="1" ht="20.1" customHeight="1" spans="1:3">
      <c r="A1231" s="288">
        <v>22204</v>
      </c>
      <c r="B1231" s="289" t="s">
        <v>1039</v>
      </c>
      <c r="C1231" s="287">
        <f>SUM(C1232:C1236)</f>
        <v>0</v>
      </c>
    </row>
    <row r="1232" s="2" customFormat="1" ht="20.1" customHeight="1" spans="1:3">
      <c r="A1232" s="288">
        <v>2220401</v>
      </c>
      <c r="B1232" s="290" t="s">
        <v>1040</v>
      </c>
      <c r="C1232" s="287">
        <v>0</v>
      </c>
    </row>
    <row r="1233" s="2" customFormat="1" ht="20.1" customHeight="1" spans="1:3">
      <c r="A1233" s="288">
        <v>2220402</v>
      </c>
      <c r="B1233" s="290" t="s">
        <v>1041</v>
      </c>
      <c r="C1233" s="287">
        <v>0</v>
      </c>
    </row>
    <row r="1234" s="2" customFormat="1" ht="20.1" customHeight="1" spans="1:3">
      <c r="A1234" s="288">
        <v>2220403</v>
      </c>
      <c r="B1234" s="290" t="s">
        <v>1042</v>
      </c>
      <c r="C1234" s="287">
        <v>0</v>
      </c>
    </row>
    <row r="1235" s="2" customFormat="1" ht="20.1" customHeight="1" spans="1:3">
      <c r="A1235" s="288">
        <v>2220404</v>
      </c>
      <c r="B1235" s="290" t="s">
        <v>1043</v>
      </c>
      <c r="C1235" s="287">
        <v>0</v>
      </c>
    </row>
    <row r="1236" s="2" customFormat="1" ht="20.1" customHeight="1" spans="1:3">
      <c r="A1236" s="288">
        <v>2220499</v>
      </c>
      <c r="B1236" s="290" t="s">
        <v>1044</v>
      </c>
      <c r="C1236" s="287">
        <v>0</v>
      </c>
    </row>
    <row r="1237" s="2" customFormat="1" ht="20.1" customHeight="1" spans="1:3">
      <c r="A1237" s="288">
        <v>22205</v>
      </c>
      <c r="B1237" s="289" t="s">
        <v>1045</v>
      </c>
      <c r="C1237" s="287">
        <f>SUM(C1238:C1249)</f>
        <v>28.4777404821102</v>
      </c>
    </row>
    <row r="1238" s="2" customFormat="1" ht="20.1" customHeight="1" spans="1:3">
      <c r="A1238" s="288">
        <v>2220501</v>
      </c>
      <c r="B1238" s="290" t="s">
        <v>1046</v>
      </c>
      <c r="C1238" s="287">
        <v>0</v>
      </c>
    </row>
    <row r="1239" s="2" customFormat="1" ht="20.1" customHeight="1" spans="1:3">
      <c r="A1239" s="288">
        <v>2220502</v>
      </c>
      <c r="B1239" s="290" t="s">
        <v>1047</v>
      </c>
      <c r="C1239" s="287">
        <v>0</v>
      </c>
    </row>
    <row r="1240" s="2" customFormat="1" ht="20.1" customHeight="1" spans="1:3">
      <c r="A1240" s="288">
        <v>2220503</v>
      </c>
      <c r="B1240" s="290" t="s">
        <v>1048</v>
      </c>
      <c r="C1240" s="287">
        <v>0</v>
      </c>
    </row>
    <row r="1241" s="2" customFormat="1" ht="20.1" customHeight="1" spans="1:3">
      <c r="A1241" s="288">
        <v>2220504</v>
      </c>
      <c r="B1241" s="290" t="s">
        <v>1049</v>
      </c>
      <c r="C1241" s="287">
        <v>0</v>
      </c>
    </row>
    <row r="1242" s="2" customFormat="1" ht="20.1" customHeight="1" spans="1:3">
      <c r="A1242" s="288">
        <v>2220505</v>
      </c>
      <c r="B1242" s="290" t="s">
        <v>1050</v>
      </c>
      <c r="C1242" s="287">
        <v>0</v>
      </c>
    </row>
    <row r="1243" s="2" customFormat="1" ht="20.1" customHeight="1" spans="1:3">
      <c r="A1243" s="288">
        <v>2220506</v>
      </c>
      <c r="B1243" s="290" t="s">
        <v>1051</v>
      </c>
      <c r="C1243" s="287">
        <v>0</v>
      </c>
    </row>
    <row r="1244" s="2" customFormat="1" ht="20.1" customHeight="1" spans="1:3">
      <c r="A1244" s="288">
        <v>2220507</v>
      </c>
      <c r="B1244" s="290" t="s">
        <v>1052</v>
      </c>
      <c r="C1244" s="287">
        <v>0</v>
      </c>
    </row>
    <row r="1245" s="2" customFormat="1" ht="20.1" customHeight="1" spans="1:3">
      <c r="A1245" s="288">
        <v>2220508</v>
      </c>
      <c r="B1245" s="290" t="s">
        <v>1053</v>
      </c>
      <c r="C1245" s="287">
        <v>0</v>
      </c>
    </row>
    <row r="1246" s="2" customFormat="1" ht="20.1" customHeight="1" spans="1:3">
      <c r="A1246" s="288">
        <v>2220509</v>
      </c>
      <c r="B1246" s="290" t="s">
        <v>1054</v>
      </c>
      <c r="C1246" s="287">
        <v>0</v>
      </c>
    </row>
    <row r="1247" s="2" customFormat="1" ht="20.1" customHeight="1" spans="1:3">
      <c r="A1247" s="288">
        <v>2220510</v>
      </c>
      <c r="B1247" s="290" t="s">
        <v>1055</v>
      </c>
      <c r="C1247" s="287">
        <v>0</v>
      </c>
    </row>
    <row r="1248" s="2" customFormat="1" ht="20.1" customHeight="1" spans="1:3">
      <c r="A1248" s="288">
        <v>2220511</v>
      </c>
      <c r="B1248" s="290" t="s">
        <v>1056</v>
      </c>
      <c r="C1248" s="287">
        <v>28.4777404821102</v>
      </c>
    </row>
    <row r="1249" s="2" customFormat="1" ht="20.1" customHeight="1" spans="1:3">
      <c r="A1249" s="288">
        <v>2220599</v>
      </c>
      <c r="B1249" s="290" t="s">
        <v>1057</v>
      </c>
      <c r="C1249" s="287">
        <v>0</v>
      </c>
    </row>
    <row r="1250" s="2" customFormat="1" ht="20.1" customHeight="1" spans="1:3">
      <c r="A1250" s="288">
        <v>224</v>
      </c>
      <c r="B1250" s="289" t="s">
        <v>1058</v>
      </c>
      <c r="C1250" s="287">
        <f>C1251+C1262+C1269+C1277+C1290+C1294+C1298</f>
        <v>2544.68952450855</v>
      </c>
    </row>
    <row r="1251" s="2" customFormat="1" ht="20.1" customHeight="1" spans="1:3">
      <c r="A1251" s="288">
        <v>22401</v>
      </c>
      <c r="B1251" s="289" t="s">
        <v>1059</v>
      </c>
      <c r="C1251" s="287">
        <f>SUM(C1252:C1261)</f>
        <v>833.482440181758</v>
      </c>
    </row>
    <row r="1252" s="2" customFormat="1" ht="20.1" customHeight="1" spans="1:3">
      <c r="A1252" s="288">
        <v>2240101</v>
      </c>
      <c r="B1252" s="290" t="s">
        <v>112</v>
      </c>
      <c r="C1252" s="287">
        <v>362.582660066866</v>
      </c>
    </row>
    <row r="1253" s="2" customFormat="1" ht="20.1" customHeight="1" spans="1:3">
      <c r="A1253" s="288">
        <v>2240102</v>
      </c>
      <c r="B1253" s="290" t="s">
        <v>113</v>
      </c>
      <c r="C1253" s="287">
        <v>0</v>
      </c>
    </row>
    <row r="1254" s="2" customFormat="1" ht="20.1" customHeight="1" spans="1:3">
      <c r="A1254" s="288">
        <v>2240103</v>
      </c>
      <c r="B1254" s="290" t="s">
        <v>114</v>
      </c>
      <c r="C1254" s="287">
        <v>0</v>
      </c>
    </row>
    <row r="1255" s="2" customFormat="1" ht="20.1" customHeight="1" spans="1:3">
      <c r="A1255" s="288">
        <v>2240104</v>
      </c>
      <c r="B1255" s="290" t="s">
        <v>1060</v>
      </c>
      <c r="C1255" s="287">
        <v>0</v>
      </c>
    </row>
    <row r="1256" s="2" customFormat="1" ht="20.1" customHeight="1" spans="1:3">
      <c r="A1256" s="288">
        <v>2240105</v>
      </c>
      <c r="B1256" s="290" t="s">
        <v>1061</v>
      </c>
      <c r="C1256" s="287">
        <v>7.11943512052753</v>
      </c>
    </row>
    <row r="1257" s="2" customFormat="1" ht="20.1" customHeight="1" spans="1:3">
      <c r="A1257" s="288">
        <v>2240106</v>
      </c>
      <c r="B1257" s="290" t="s">
        <v>1062</v>
      </c>
      <c r="C1257" s="287">
        <v>39.1568931629014</v>
      </c>
    </row>
    <row r="1258" s="2" customFormat="1" ht="20.1" customHeight="1" spans="1:3">
      <c r="A1258" s="288">
        <v>2240108</v>
      </c>
      <c r="B1258" s="290" t="s">
        <v>1063</v>
      </c>
      <c r="C1258" s="287">
        <v>49.8360458436927</v>
      </c>
    </row>
    <row r="1259" s="2" customFormat="1" ht="20.1" customHeight="1" spans="1:3">
      <c r="A1259" s="288">
        <v>2240109</v>
      </c>
      <c r="B1259" s="290" t="s">
        <v>1064</v>
      </c>
      <c r="C1259" s="287">
        <v>116.962148408667</v>
      </c>
    </row>
    <row r="1260" s="2" customFormat="1" ht="20.1" customHeight="1" spans="1:3">
      <c r="A1260" s="288">
        <v>2240150</v>
      </c>
      <c r="B1260" s="290" t="s">
        <v>121</v>
      </c>
      <c r="C1260" s="287">
        <v>0</v>
      </c>
    </row>
    <row r="1261" s="2" customFormat="1" ht="20.1" customHeight="1" spans="1:3">
      <c r="A1261" s="288">
        <v>2240199</v>
      </c>
      <c r="B1261" s="290" t="s">
        <v>1065</v>
      </c>
      <c r="C1261" s="287">
        <v>257.825257579104</v>
      </c>
    </row>
    <row r="1262" s="2" customFormat="1" ht="20.1" customHeight="1" spans="1:3">
      <c r="A1262" s="288">
        <v>22402</v>
      </c>
      <c r="B1262" s="289" t="s">
        <v>1066</v>
      </c>
      <c r="C1262" s="287">
        <f>SUM(C1263:C1268)</f>
        <v>382.923903268373</v>
      </c>
    </row>
    <row r="1263" s="2" customFormat="1" ht="20.1" customHeight="1" spans="1:3">
      <c r="A1263" s="288">
        <v>2240201</v>
      </c>
      <c r="B1263" s="290" t="s">
        <v>112</v>
      </c>
      <c r="C1263" s="287">
        <v>342.241416865359</v>
      </c>
    </row>
    <row r="1264" s="2" customFormat="1" ht="20.1" customHeight="1" spans="1:3">
      <c r="A1264" s="288">
        <v>2240202</v>
      </c>
      <c r="B1264" s="290" t="s">
        <v>113</v>
      </c>
      <c r="C1264" s="287">
        <v>0</v>
      </c>
    </row>
    <row r="1265" s="2" customFormat="1" ht="20.1" customHeight="1" spans="1:3">
      <c r="A1265" s="288">
        <v>2240203</v>
      </c>
      <c r="B1265" s="290" t="s">
        <v>114</v>
      </c>
      <c r="C1265" s="287">
        <v>0</v>
      </c>
    </row>
    <row r="1266" s="2" customFormat="1" ht="20.1" customHeight="1" spans="1:3">
      <c r="A1266" s="288">
        <v>2240204</v>
      </c>
      <c r="B1266" s="290" t="s">
        <v>1067</v>
      </c>
      <c r="C1266" s="287">
        <v>0</v>
      </c>
    </row>
    <row r="1267" s="2" customFormat="1" ht="20.1" customHeight="1" spans="1:3">
      <c r="A1267" s="288">
        <v>2240250</v>
      </c>
      <c r="B1267" s="290" t="s">
        <v>121</v>
      </c>
      <c r="C1267" s="287">
        <v>0</v>
      </c>
    </row>
    <row r="1268" s="2" customFormat="1" ht="20.1" customHeight="1" spans="1:3">
      <c r="A1268" s="288">
        <v>2240299</v>
      </c>
      <c r="B1268" s="290" t="s">
        <v>1068</v>
      </c>
      <c r="C1268" s="287">
        <v>40.6824864030145</v>
      </c>
    </row>
    <row r="1269" s="2" customFormat="1" ht="20.1" customHeight="1" spans="1:3">
      <c r="A1269" s="288">
        <v>22404</v>
      </c>
      <c r="B1269" s="289" t="s">
        <v>1069</v>
      </c>
      <c r="C1269" s="287">
        <f>SUM(C1270:C1276)</f>
        <v>0</v>
      </c>
    </row>
    <row r="1270" s="2" customFormat="1" ht="20.1" customHeight="1" spans="1:3">
      <c r="A1270" s="288">
        <v>2240401</v>
      </c>
      <c r="B1270" s="290" t="s">
        <v>112</v>
      </c>
      <c r="C1270" s="287">
        <v>0</v>
      </c>
    </row>
    <row r="1271" s="2" customFormat="1" ht="20.1" customHeight="1" spans="1:3">
      <c r="A1271" s="288">
        <v>2240402</v>
      </c>
      <c r="B1271" s="290" t="s">
        <v>113</v>
      </c>
      <c r="C1271" s="287">
        <v>0</v>
      </c>
    </row>
    <row r="1272" s="2" customFormat="1" ht="20.1" customHeight="1" spans="1:3">
      <c r="A1272" s="288">
        <v>2240403</v>
      </c>
      <c r="B1272" s="290" t="s">
        <v>114</v>
      </c>
      <c r="C1272" s="287">
        <v>0</v>
      </c>
    </row>
    <row r="1273" s="2" customFormat="1" ht="20.1" customHeight="1" spans="1:3">
      <c r="A1273" s="288">
        <v>2240404</v>
      </c>
      <c r="B1273" s="290" t="s">
        <v>1070</v>
      </c>
      <c r="C1273" s="287">
        <v>0</v>
      </c>
    </row>
    <row r="1274" s="2" customFormat="1" ht="20.1" customHeight="1" spans="1:3">
      <c r="A1274" s="288">
        <v>2240405</v>
      </c>
      <c r="B1274" s="290" t="s">
        <v>1071</v>
      </c>
      <c r="C1274" s="287">
        <v>0</v>
      </c>
    </row>
    <row r="1275" s="2" customFormat="1" ht="20.1" customHeight="1" spans="1:3">
      <c r="A1275" s="288">
        <v>2240450</v>
      </c>
      <c r="B1275" s="290" t="s">
        <v>121</v>
      </c>
      <c r="C1275" s="287">
        <v>0</v>
      </c>
    </row>
    <row r="1276" s="2" customFormat="1" ht="20.1" customHeight="1" spans="1:3">
      <c r="A1276" s="288">
        <v>2240499</v>
      </c>
      <c r="B1276" s="290" t="s">
        <v>1072</v>
      </c>
      <c r="C1276" s="287">
        <v>0</v>
      </c>
    </row>
    <row r="1277" s="2" customFormat="1" ht="20.1" customHeight="1" spans="1:3">
      <c r="A1277" s="288">
        <v>22405</v>
      </c>
      <c r="B1277" s="289" t="s">
        <v>1073</v>
      </c>
      <c r="C1277" s="287">
        <f>SUM(C1278:C1289)</f>
        <v>53.9042944839941</v>
      </c>
    </row>
    <row r="1278" s="2" customFormat="1" ht="20.1" customHeight="1" spans="1:3">
      <c r="A1278" s="288">
        <v>2240501</v>
      </c>
      <c r="B1278" s="290" t="s">
        <v>112</v>
      </c>
      <c r="C1278" s="287">
        <v>0</v>
      </c>
    </row>
    <row r="1279" s="2" customFormat="1" ht="20.1" customHeight="1" spans="1:3">
      <c r="A1279" s="288">
        <v>2240502</v>
      </c>
      <c r="B1279" s="290" t="s">
        <v>113</v>
      </c>
      <c r="C1279" s="287">
        <v>0</v>
      </c>
    </row>
    <row r="1280" s="2" customFormat="1" ht="20.1" customHeight="1" spans="1:3">
      <c r="A1280" s="288">
        <v>2240503</v>
      </c>
      <c r="B1280" s="290" t="s">
        <v>114</v>
      </c>
      <c r="C1280" s="287">
        <v>0</v>
      </c>
    </row>
    <row r="1281" s="2" customFormat="1" ht="20.1" customHeight="1" spans="1:3">
      <c r="A1281" s="288">
        <v>2240504</v>
      </c>
      <c r="B1281" s="290" t="s">
        <v>1074</v>
      </c>
      <c r="C1281" s="287">
        <v>0</v>
      </c>
    </row>
    <row r="1282" s="2" customFormat="1" ht="20.1" customHeight="1" spans="1:3">
      <c r="A1282" s="288">
        <v>2240505</v>
      </c>
      <c r="B1282" s="290" t="s">
        <v>1075</v>
      </c>
      <c r="C1282" s="287">
        <v>0</v>
      </c>
    </row>
    <row r="1283" s="2" customFormat="1" ht="20.1" customHeight="1" spans="1:3">
      <c r="A1283" s="288">
        <v>2240506</v>
      </c>
      <c r="B1283" s="290" t="s">
        <v>1076</v>
      </c>
      <c r="C1283" s="287">
        <v>0</v>
      </c>
    </row>
    <row r="1284" s="2" customFormat="1" ht="20.1" customHeight="1" spans="1:3">
      <c r="A1284" s="288">
        <v>2240507</v>
      </c>
      <c r="B1284" s="290" t="s">
        <v>1077</v>
      </c>
      <c r="C1284" s="287">
        <v>53.9042944839941</v>
      </c>
    </row>
    <row r="1285" s="2" customFormat="1" ht="20.1" customHeight="1" spans="1:3">
      <c r="A1285" s="288">
        <v>2240508</v>
      </c>
      <c r="B1285" s="290" t="s">
        <v>1078</v>
      </c>
      <c r="C1285" s="287">
        <v>0</v>
      </c>
    </row>
    <row r="1286" s="2" customFormat="1" ht="20.1" customHeight="1" spans="1:3">
      <c r="A1286" s="288">
        <v>2240509</v>
      </c>
      <c r="B1286" s="290" t="s">
        <v>1079</v>
      </c>
      <c r="C1286" s="287">
        <v>0</v>
      </c>
    </row>
    <row r="1287" s="2" customFormat="1" ht="20.1" customHeight="1" spans="1:3">
      <c r="A1287" s="288">
        <v>2240510</v>
      </c>
      <c r="B1287" s="290" t="s">
        <v>1080</v>
      </c>
      <c r="C1287" s="287">
        <v>0</v>
      </c>
    </row>
    <row r="1288" s="2" customFormat="1" ht="20.1" customHeight="1" spans="1:3">
      <c r="A1288" s="288">
        <v>2240550</v>
      </c>
      <c r="B1288" s="290" t="s">
        <v>1081</v>
      </c>
      <c r="C1288" s="287">
        <v>0</v>
      </c>
    </row>
    <row r="1289" s="2" customFormat="1" ht="20.1" customHeight="1" spans="1:3">
      <c r="A1289" s="288">
        <v>2240599</v>
      </c>
      <c r="B1289" s="290" t="s">
        <v>1082</v>
      </c>
      <c r="C1289" s="287">
        <v>0</v>
      </c>
    </row>
    <row r="1290" s="2" customFormat="1" ht="20.1" customHeight="1" spans="1:3">
      <c r="A1290" s="288">
        <v>22406</v>
      </c>
      <c r="B1290" s="289" t="s">
        <v>1083</v>
      </c>
      <c r="C1290" s="287">
        <f>SUM(C1291:C1293)</f>
        <v>251.722884618652</v>
      </c>
    </row>
    <row r="1291" s="2" customFormat="1" ht="20.1" customHeight="1" spans="1:3">
      <c r="A1291" s="288">
        <v>2240601</v>
      </c>
      <c r="B1291" s="290" t="s">
        <v>1084</v>
      </c>
      <c r="C1291" s="287">
        <v>163.238476692095</v>
      </c>
    </row>
    <row r="1292" s="2" customFormat="1" ht="20.1" customHeight="1" spans="1:3">
      <c r="A1292" s="288">
        <v>2240602</v>
      </c>
      <c r="B1292" s="290" t="s">
        <v>1085</v>
      </c>
      <c r="C1292" s="287">
        <v>0</v>
      </c>
    </row>
    <row r="1293" s="2" customFormat="1" ht="20.1" customHeight="1" spans="1:3">
      <c r="A1293" s="288">
        <v>2240699</v>
      </c>
      <c r="B1293" s="290" t="s">
        <v>1086</v>
      </c>
      <c r="C1293" s="287">
        <v>88.4844079265564</v>
      </c>
    </row>
    <row r="1294" s="2" customFormat="1" ht="20.1" customHeight="1" spans="1:3">
      <c r="A1294" s="288">
        <v>22407</v>
      </c>
      <c r="B1294" s="289" t="s">
        <v>1087</v>
      </c>
      <c r="C1294" s="287">
        <f>SUM(C1295:C1297)</f>
        <v>991.12707499344</v>
      </c>
    </row>
    <row r="1295" s="2" customFormat="1" ht="20.1" customHeight="1" spans="1:3">
      <c r="A1295" s="288">
        <v>2240703</v>
      </c>
      <c r="B1295" s="290" t="s">
        <v>1088</v>
      </c>
      <c r="C1295" s="287">
        <v>475.476559835231</v>
      </c>
    </row>
    <row r="1296" s="2" customFormat="1" ht="20.1" customHeight="1" spans="1:3">
      <c r="A1296" s="288">
        <v>2240704</v>
      </c>
      <c r="B1296" s="290" t="s">
        <v>1089</v>
      </c>
      <c r="C1296" s="287">
        <v>0</v>
      </c>
    </row>
    <row r="1297" s="2" customFormat="1" ht="20.1" customHeight="1" spans="1:3">
      <c r="A1297" s="288">
        <v>2240799</v>
      </c>
      <c r="B1297" s="290" t="s">
        <v>1090</v>
      </c>
      <c r="C1297" s="287">
        <v>515.650515158208</v>
      </c>
    </row>
    <row r="1298" s="2" customFormat="1" ht="20.1" customHeight="1" spans="1:3">
      <c r="A1298" s="288">
        <v>22499</v>
      </c>
      <c r="B1298" s="289" t="s">
        <v>1091</v>
      </c>
      <c r="C1298" s="287">
        <f t="shared" ref="C1298:C1301" si="1">C1299</f>
        <v>31.5289269623362</v>
      </c>
    </row>
    <row r="1299" s="2" customFormat="1" ht="20.1" customHeight="1" spans="1:3">
      <c r="A1299" s="288">
        <v>2249999</v>
      </c>
      <c r="B1299" s="290" t="s">
        <v>1092</v>
      </c>
      <c r="C1299" s="287">
        <v>31.5289269623362</v>
      </c>
    </row>
    <row r="1300" s="2" customFormat="1" ht="20.1" customHeight="1" spans="1:3">
      <c r="A1300" s="288">
        <v>229</v>
      </c>
      <c r="B1300" s="289" t="s">
        <v>1093</v>
      </c>
      <c r="C1300" s="287">
        <f t="shared" si="1"/>
        <v>0</v>
      </c>
    </row>
    <row r="1301" s="2" customFormat="1" ht="20.1" customHeight="1" spans="1:3">
      <c r="A1301" s="288">
        <v>22999</v>
      </c>
      <c r="B1301" s="289" t="s">
        <v>1094</v>
      </c>
      <c r="C1301" s="287">
        <f t="shared" si="1"/>
        <v>0</v>
      </c>
    </row>
    <row r="1302" s="2" customFormat="1" ht="20.1" customHeight="1" spans="1:3">
      <c r="A1302" s="288">
        <v>2299999</v>
      </c>
      <c r="B1302" s="290" t="s">
        <v>269</v>
      </c>
      <c r="C1302" s="287">
        <v>0</v>
      </c>
    </row>
    <row r="1303" s="2" customFormat="1" ht="20.1" customHeight="1" spans="1:3">
      <c r="A1303" s="288">
        <v>227</v>
      </c>
      <c r="B1303" s="289" t="s">
        <v>1095</v>
      </c>
      <c r="C1303" s="287">
        <v>7000</v>
      </c>
    </row>
    <row r="1304" s="2" customFormat="1" ht="20.1" customHeight="1" spans="1:3">
      <c r="A1304" s="288">
        <v>232</v>
      </c>
      <c r="B1304" s="289" t="s">
        <v>1096</v>
      </c>
      <c r="C1304" s="287">
        <f>SUM(C1305,C1307,C1312)</f>
        <v>11007</v>
      </c>
    </row>
    <row r="1305" s="2" customFormat="1" ht="20.1" customHeight="1" spans="1:3">
      <c r="A1305" s="288">
        <v>23201</v>
      </c>
      <c r="B1305" s="289" t="s">
        <v>1097</v>
      </c>
      <c r="C1305" s="287">
        <f>C1306</f>
        <v>0</v>
      </c>
    </row>
    <row r="1306" s="2" customFormat="1" ht="20.1" customHeight="1" spans="1:3">
      <c r="A1306" s="288">
        <v>2320101</v>
      </c>
      <c r="B1306" s="290" t="s">
        <v>1098</v>
      </c>
      <c r="C1306" s="287">
        <v>0</v>
      </c>
    </row>
    <row r="1307" s="2" customFormat="1" ht="20.1" customHeight="1" spans="1:3">
      <c r="A1307" s="288">
        <v>23202</v>
      </c>
      <c r="B1307" s="289" t="s">
        <v>1099</v>
      </c>
      <c r="C1307" s="287">
        <f>SUM(C1308:C1311)</f>
        <v>0</v>
      </c>
    </row>
    <row r="1308" s="2" customFormat="1" ht="20.1" customHeight="1" spans="1:3">
      <c r="A1308" s="288">
        <v>2320201</v>
      </c>
      <c r="B1308" s="290" t="s">
        <v>1100</v>
      </c>
      <c r="C1308" s="287">
        <v>0</v>
      </c>
    </row>
    <row r="1309" s="2" customFormat="1" ht="20.1" customHeight="1" spans="1:3">
      <c r="A1309" s="288">
        <v>2320202</v>
      </c>
      <c r="B1309" s="290" t="s">
        <v>1101</v>
      </c>
      <c r="C1309" s="287">
        <v>0</v>
      </c>
    </row>
    <row r="1310" s="2" customFormat="1" ht="20.1" customHeight="1" spans="1:3">
      <c r="A1310" s="288">
        <v>2320203</v>
      </c>
      <c r="B1310" s="290" t="s">
        <v>1102</v>
      </c>
      <c r="C1310" s="287">
        <v>0</v>
      </c>
    </row>
    <row r="1311" s="2" customFormat="1" ht="20.1" customHeight="1" spans="1:3">
      <c r="A1311" s="288">
        <v>2320299</v>
      </c>
      <c r="B1311" s="290" t="s">
        <v>1103</v>
      </c>
      <c r="C1311" s="287">
        <v>0</v>
      </c>
    </row>
    <row r="1312" s="2" customFormat="1" ht="20.1" customHeight="1" spans="1:3">
      <c r="A1312" s="288">
        <v>23203</v>
      </c>
      <c r="B1312" s="289" t="s">
        <v>1104</v>
      </c>
      <c r="C1312" s="287">
        <f>SUM(C1313:C1316)</f>
        <v>11007</v>
      </c>
    </row>
    <row r="1313" s="2" customFormat="1" ht="20.1" customHeight="1" spans="1:3">
      <c r="A1313" s="288">
        <v>2320301</v>
      </c>
      <c r="B1313" s="290" t="s">
        <v>1105</v>
      </c>
      <c r="C1313" s="287">
        <v>11007</v>
      </c>
    </row>
    <row r="1314" s="2" customFormat="1" ht="20.1" customHeight="1" spans="1:3">
      <c r="A1314" s="288">
        <v>2320302</v>
      </c>
      <c r="B1314" s="290" t="s">
        <v>1106</v>
      </c>
      <c r="C1314" s="287">
        <v>0</v>
      </c>
    </row>
    <row r="1315" s="2" customFormat="1" ht="20.1" customHeight="1" spans="1:3">
      <c r="A1315" s="288">
        <v>2320303</v>
      </c>
      <c r="B1315" s="290" t="s">
        <v>1107</v>
      </c>
      <c r="C1315" s="287">
        <v>0</v>
      </c>
    </row>
    <row r="1316" s="2" customFormat="1" ht="20.1" customHeight="1" spans="1:3">
      <c r="A1316" s="288">
        <v>2320399</v>
      </c>
      <c r="B1316" s="290" t="s">
        <v>1108</v>
      </c>
      <c r="C1316" s="287">
        <v>0</v>
      </c>
    </row>
    <row r="1317" s="2" customFormat="1" ht="20.1" customHeight="1" spans="1:3">
      <c r="A1317" s="288">
        <v>233</v>
      </c>
      <c r="B1317" s="289" t="s">
        <v>1109</v>
      </c>
      <c r="C1317" s="287">
        <f>SUM(C1318,C1320,C1322)</f>
        <v>0</v>
      </c>
    </row>
    <row r="1318" s="2" customFormat="1" ht="20.1" customHeight="1" spans="1:3">
      <c r="A1318" s="288">
        <v>23301</v>
      </c>
      <c r="B1318" s="289" t="s">
        <v>1110</v>
      </c>
      <c r="C1318" s="287">
        <f t="shared" ref="C1318:C1322" si="2">C1319</f>
        <v>0</v>
      </c>
    </row>
    <row r="1319" s="2" customFormat="1" ht="20.1" customHeight="1" spans="1:3">
      <c r="A1319" s="288">
        <v>2330101</v>
      </c>
      <c r="B1319" s="290" t="s">
        <v>1111</v>
      </c>
      <c r="C1319" s="287">
        <v>0</v>
      </c>
    </row>
    <row r="1320" s="2" customFormat="1" ht="20.1" customHeight="1" spans="1:3">
      <c r="A1320" s="288">
        <v>23302</v>
      </c>
      <c r="B1320" s="289" t="s">
        <v>1112</v>
      </c>
      <c r="C1320" s="287">
        <f t="shared" si="2"/>
        <v>0</v>
      </c>
    </row>
    <row r="1321" s="2" customFormat="1" ht="20.1" customHeight="1" spans="1:3">
      <c r="A1321" s="288">
        <v>2330201</v>
      </c>
      <c r="B1321" s="290" t="s">
        <v>1113</v>
      </c>
      <c r="C1321" s="287">
        <v>0</v>
      </c>
    </row>
    <row r="1322" s="2" customFormat="1" ht="20.1" customHeight="1" spans="1:3">
      <c r="A1322" s="288">
        <v>23303</v>
      </c>
      <c r="B1322" s="289" t="s">
        <v>1114</v>
      </c>
      <c r="C1322" s="287">
        <f t="shared" si="2"/>
        <v>0</v>
      </c>
    </row>
    <row r="1323" s="2" customFormat="1" ht="20.1" customHeight="1" spans="1:3">
      <c r="A1323" s="288">
        <v>2330301</v>
      </c>
      <c r="B1323" s="290" t="s">
        <v>1115</v>
      </c>
      <c r="C1323" s="287">
        <v>0</v>
      </c>
    </row>
  </sheetData>
  <autoFilter xmlns:etc="http://www.wps.cn/officeDocument/2017/etCustomData" ref="A5:C1323" etc:filterBottomFollowUsedRange="0">
    <extLst/>
  </autoFilter>
  <mergeCells count="1">
    <mergeCell ref="A2:C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G23" sqref="G23"/>
    </sheetView>
  </sheetViews>
  <sheetFormatPr defaultColWidth="9" defaultRowHeight="25.2" customHeight="1" outlineLevelCol="2"/>
  <cols>
    <col min="1" max="1" width="12.3" style="262" customWidth="1"/>
    <col min="2" max="2" width="40.5" style="262" customWidth="1"/>
    <col min="3" max="3" width="19.7" style="263" customWidth="1"/>
    <col min="4" max="242" width="9" style="262"/>
    <col min="243" max="243" width="21" style="262" customWidth="1"/>
    <col min="244" max="16384" width="9" style="262"/>
  </cols>
  <sheetData>
    <row r="1" ht="16.8" customHeight="1" spans="1:3">
      <c r="C1" s="264" t="s">
        <v>1118</v>
      </c>
    </row>
    <row r="2" ht="30.6" customHeight="1" spans="1:3">
      <c r="A2" s="265" t="s">
        <v>1119</v>
      </c>
      <c r="B2" s="265"/>
      <c r="C2" s="265"/>
    </row>
    <row r="3" s="260" customFormat="1" customHeight="1" spans="1:3">
      <c r="A3" s="266"/>
      <c r="B3" s="266"/>
      <c r="C3" s="267" t="s">
        <v>29</v>
      </c>
    </row>
    <row r="4" s="260" customFormat="1" customHeight="1" spans="1:3">
      <c r="A4" s="268" t="s">
        <v>1120</v>
      </c>
      <c r="B4" s="268"/>
      <c r="C4" s="268" t="s">
        <v>1121</v>
      </c>
    </row>
    <row r="5" s="261" customFormat="1" customHeight="1" spans="1:3">
      <c r="A5" s="268" t="s">
        <v>1122</v>
      </c>
      <c r="B5" s="268"/>
      <c r="C5" s="269">
        <f>C6+C11+C21</f>
        <v>236232</v>
      </c>
    </row>
    <row r="6" s="260" customFormat="1" customHeight="1" spans="1:3">
      <c r="A6" s="270" t="s">
        <v>1123</v>
      </c>
      <c r="B6" s="270" t="s">
        <v>1124</v>
      </c>
      <c r="C6" s="269">
        <f>SUM(C7:C10)</f>
        <v>181191</v>
      </c>
    </row>
    <row r="7" s="260" customFormat="1" customHeight="1" spans="1:3">
      <c r="A7" s="270" t="s">
        <v>1125</v>
      </c>
      <c r="B7" s="271" t="s">
        <v>1126</v>
      </c>
      <c r="C7" s="272">
        <v>125540</v>
      </c>
    </row>
    <row r="8" s="260" customFormat="1" customHeight="1" spans="1:3">
      <c r="A8" s="270" t="s">
        <v>1127</v>
      </c>
      <c r="B8" s="271" t="s">
        <v>1128</v>
      </c>
      <c r="C8" s="272">
        <v>28085</v>
      </c>
    </row>
    <row r="9" s="260" customFormat="1" customHeight="1" spans="1:3">
      <c r="A9" s="270" t="s">
        <v>1129</v>
      </c>
      <c r="B9" s="271" t="s">
        <v>1130</v>
      </c>
      <c r="C9" s="272">
        <v>10021</v>
      </c>
    </row>
    <row r="10" s="260" customFormat="1" customHeight="1" spans="1:3">
      <c r="A10" s="270" t="s">
        <v>1131</v>
      </c>
      <c r="B10" s="271" t="s">
        <v>1132</v>
      </c>
      <c r="C10" s="272">
        <v>17545</v>
      </c>
    </row>
    <row r="11" s="260" customFormat="1" customHeight="1" spans="1:3">
      <c r="A11" s="270" t="s">
        <v>1133</v>
      </c>
      <c r="B11" s="270" t="s">
        <v>1134</v>
      </c>
      <c r="C11" s="268">
        <f>SUM(C12:C20)</f>
        <v>13647</v>
      </c>
    </row>
    <row r="12" s="260" customFormat="1" customHeight="1" spans="1:3">
      <c r="A12" s="270" t="s">
        <v>1135</v>
      </c>
      <c r="B12" s="271" t="s">
        <v>1136</v>
      </c>
      <c r="C12" s="272">
        <v>7516</v>
      </c>
    </row>
    <row r="13" s="260" customFormat="1" customHeight="1" spans="1:3">
      <c r="A13" s="270" t="s">
        <v>1137</v>
      </c>
      <c r="B13" s="271" t="s">
        <v>1138</v>
      </c>
      <c r="C13" s="272">
        <v>112</v>
      </c>
    </row>
    <row r="14" s="260" customFormat="1" customHeight="1" spans="1:3">
      <c r="A14" s="270" t="s">
        <v>1139</v>
      </c>
      <c r="B14" s="271" t="s">
        <v>1140</v>
      </c>
      <c r="C14" s="272">
        <v>118</v>
      </c>
    </row>
    <row r="15" s="260" customFormat="1" customHeight="1" spans="1:3">
      <c r="A15" s="270" t="s">
        <v>1141</v>
      </c>
      <c r="B15" s="271" t="s">
        <v>1142</v>
      </c>
      <c r="C15" s="272">
        <v>16</v>
      </c>
    </row>
    <row r="16" s="260" customFormat="1" customHeight="1" spans="1:3">
      <c r="A16" s="270" t="s">
        <v>1143</v>
      </c>
      <c r="B16" s="271" t="s">
        <v>1144</v>
      </c>
      <c r="C16" s="272">
        <v>391</v>
      </c>
    </row>
    <row r="17" s="260" customFormat="1" customHeight="1" spans="1:3">
      <c r="A17" s="270" t="s">
        <v>1145</v>
      </c>
      <c r="B17" s="271" t="s">
        <v>1146</v>
      </c>
      <c r="C17" s="272">
        <v>934</v>
      </c>
    </row>
    <row r="18" s="260" customFormat="1" customHeight="1" spans="1:3">
      <c r="A18" s="270" t="s">
        <v>1147</v>
      </c>
      <c r="B18" s="271" t="s">
        <v>1148</v>
      </c>
      <c r="C18" s="272">
        <v>1589</v>
      </c>
    </row>
    <row r="19" s="260" customFormat="1" customHeight="1" spans="1:3">
      <c r="A19" s="270" t="s">
        <v>1149</v>
      </c>
      <c r="B19" s="271" t="s">
        <v>1150</v>
      </c>
      <c r="C19" s="272">
        <v>416</v>
      </c>
    </row>
    <row r="20" s="260" customFormat="1" customHeight="1" spans="1:3">
      <c r="A20" s="270" t="s">
        <v>1151</v>
      </c>
      <c r="B20" s="271" t="s">
        <v>1152</v>
      </c>
      <c r="C20" s="272">
        <v>2555</v>
      </c>
    </row>
    <row r="21" s="260" customFormat="1" customHeight="1" spans="1:3">
      <c r="A21" s="270" t="s">
        <v>1153</v>
      </c>
      <c r="B21" s="270" t="s">
        <v>1154</v>
      </c>
      <c r="C21" s="268">
        <f>SUM(C22:C26)</f>
        <v>41394</v>
      </c>
    </row>
    <row r="22" s="260" customFormat="1" customHeight="1" spans="1:3">
      <c r="A22" s="270" t="s">
        <v>1155</v>
      </c>
      <c r="B22" s="271" t="s">
        <v>1156</v>
      </c>
      <c r="C22" s="272">
        <v>6308</v>
      </c>
    </row>
    <row r="23" s="260" customFormat="1" customHeight="1" spans="1:3">
      <c r="A23" s="270" t="s">
        <v>1157</v>
      </c>
      <c r="B23" s="271" t="s">
        <v>1158</v>
      </c>
      <c r="C23" s="272">
        <v>590</v>
      </c>
    </row>
    <row r="24" s="260" customFormat="1" customHeight="1" spans="1:3">
      <c r="A24" s="270" t="s">
        <v>1159</v>
      </c>
      <c r="B24" s="271" t="s">
        <v>1160</v>
      </c>
      <c r="C24" s="272">
        <v>810</v>
      </c>
    </row>
    <row r="25" s="260" customFormat="1" customHeight="1" spans="1:3">
      <c r="A25" s="270" t="s">
        <v>1161</v>
      </c>
      <c r="B25" s="271" t="s">
        <v>1162</v>
      </c>
      <c r="C25" s="272">
        <v>32600</v>
      </c>
    </row>
    <row r="26" s="260" customFormat="1" customHeight="1" spans="1:3">
      <c r="A26" s="270" t="s">
        <v>1163</v>
      </c>
      <c r="B26" s="271" t="s">
        <v>1164</v>
      </c>
      <c r="C26" s="272">
        <v>1086</v>
      </c>
    </row>
  </sheetData>
  <mergeCells count="3">
    <mergeCell ref="A2:C2"/>
    <mergeCell ref="A4:B4"/>
    <mergeCell ref="A5:B5"/>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9"/>
  <sheetViews>
    <sheetView workbookViewId="0">
      <selection activeCell="D9" sqref="D9"/>
    </sheetView>
  </sheetViews>
  <sheetFormatPr defaultColWidth="9" defaultRowHeight="20.1" customHeight="1" outlineLevelCol="1"/>
  <cols>
    <col min="1" max="1" width="51.6" style="242" customWidth="1"/>
    <col min="2" max="2" width="17.6" style="243" customWidth="1"/>
    <col min="3" max="16384" width="9" style="244"/>
  </cols>
  <sheetData>
    <row r="1" customHeight="1" spans="1:2">
      <c r="B1" s="245" t="s">
        <v>1165</v>
      </c>
    </row>
    <row r="2" s="239" customFormat="1" ht="25.5" customHeight="1" spans="1:2">
      <c r="A2" s="246" t="s">
        <v>1166</v>
      </c>
      <c r="B2" s="246"/>
    </row>
    <row r="3" customHeight="1" spans="1:2">
      <c r="A3" s="247"/>
      <c r="B3" s="243" t="s">
        <v>29</v>
      </c>
    </row>
    <row r="4" s="240" customFormat="1" customHeight="1" spans="1:2">
      <c r="A4" s="248" t="s">
        <v>30</v>
      </c>
      <c r="B4" s="249" t="s">
        <v>108</v>
      </c>
    </row>
    <row r="5" s="241" customFormat="1" customHeight="1" spans="1:2">
      <c r="A5" s="248" t="s">
        <v>1167</v>
      </c>
      <c r="B5" s="250">
        <v>118000</v>
      </c>
    </row>
    <row r="6" s="241" customFormat="1" customHeight="1" spans="1:2">
      <c r="A6" s="251" t="s">
        <v>1168</v>
      </c>
      <c r="B6" s="250">
        <f>B7+B14+B38</f>
        <v>379307</v>
      </c>
    </row>
    <row r="7" s="241" customFormat="1" customHeight="1" spans="1:2">
      <c r="A7" s="252" t="s">
        <v>1169</v>
      </c>
      <c r="B7" s="250">
        <f>SUM(B8:B13)</f>
        <v>5824</v>
      </c>
    </row>
    <row r="8" s="241" customFormat="1" customHeight="1" spans="1:2">
      <c r="A8" s="253" t="s">
        <v>1170</v>
      </c>
      <c r="B8" s="254">
        <v>792</v>
      </c>
    </row>
    <row r="9" s="241" customFormat="1" customHeight="1" spans="1:2">
      <c r="A9" s="253" t="s">
        <v>1171</v>
      </c>
      <c r="B9" s="254">
        <v>1179</v>
      </c>
    </row>
    <row r="10" s="241" customFormat="1" customHeight="1" spans="1:2">
      <c r="A10" s="253" t="s">
        <v>1172</v>
      </c>
      <c r="B10" s="254">
        <v>1392</v>
      </c>
    </row>
    <row r="11" s="241" customFormat="1" customHeight="1" spans="1:2">
      <c r="A11" s="253" t="s">
        <v>1173</v>
      </c>
      <c r="B11" s="254">
        <v>4</v>
      </c>
    </row>
    <row r="12" s="241" customFormat="1" customHeight="1" spans="1:2">
      <c r="A12" s="253" t="s">
        <v>1174</v>
      </c>
      <c r="B12" s="254"/>
    </row>
    <row r="13" s="241" customFormat="1" customHeight="1" spans="1:2">
      <c r="A13" s="253" t="s">
        <v>1175</v>
      </c>
      <c r="B13" s="254">
        <v>2457</v>
      </c>
    </row>
    <row r="14" s="241" customFormat="1" customHeight="1" spans="1:2">
      <c r="A14" s="252" t="s">
        <v>1176</v>
      </c>
      <c r="B14" s="250">
        <f>SUM(B15:B37)</f>
        <v>317516</v>
      </c>
    </row>
    <row r="15" s="241" customFormat="1" customHeight="1" spans="1:2">
      <c r="A15" s="255" t="s">
        <v>1177</v>
      </c>
      <c r="B15" s="255">
        <v>2648</v>
      </c>
    </row>
    <row r="16" s="241" customFormat="1" customHeight="1" spans="1:2">
      <c r="A16" s="255" t="s">
        <v>1178</v>
      </c>
      <c r="B16" s="255">
        <v>89751</v>
      </c>
    </row>
    <row r="17" s="241" customFormat="1" customHeight="1" spans="1:2">
      <c r="A17" s="255" t="s">
        <v>1179</v>
      </c>
      <c r="B17" s="255">
        <v>32205</v>
      </c>
    </row>
    <row r="18" s="241" customFormat="1" customHeight="1" spans="1:2">
      <c r="A18" s="255" t="s">
        <v>1180</v>
      </c>
      <c r="B18" s="255">
        <v>4938</v>
      </c>
    </row>
    <row r="19" s="241" customFormat="1" customHeight="1" spans="1:2">
      <c r="A19" s="255" t="s">
        <v>1181</v>
      </c>
      <c r="B19" s="255">
        <v>235</v>
      </c>
    </row>
    <row r="20" s="241" customFormat="1" customHeight="1" spans="1:2">
      <c r="A20" s="255" t="s">
        <v>1182</v>
      </c>
      <c r="B20" s="255">
        <v>6716</v>
      </c>
    </row>
    <row r="21" s="241" customFormat="1" customHeight="1" spans="1:2">
      <c r="A21" s="255" t="s">
        <v>1183</v>
      </c>
      <c r="B21" s="255">
        <v>9470</v>
      </c>
    </row>
    <row r="22" s="241" customFormat="1" customHeight="1" spans="1:2">
      <c r="A22" s="255" t="s">
        <v>1184</v>
      </c>
      <c r="B22" s="255">
        <v>18439</v>
      </c>
    </row>
    <row r="23" s="241" customFormat="1" customHeight="1" spans="1:2">
      <c r="A23" s="255" t="s">
        <v>1185</v>
      </c>
      <c r="B23" s="255">
        <v>2890</v>
      </c>
    </row>
    <row r="24" s="241" customFormat="1" customHeight="1" spans="1:2">
      <c r="A24" s="255" t="s">
        <v>1186</v>
      </c>
      <c r="B24" s="255">
        <v>12245</v>
      </c>
    </row>
    <row r="25" s="241" customFormat="1" customHeight="1" spans="1:2">
      <c r="A25" s="255" t="s">
        <v>1187</v>
      </c>
      <c r="B25" s="255">
        <v>1179</v>
      </c>
    </row>
    <row r="26" s="241" customFormat="1" customHeight="1" spans="1:2">
      <c r="A26" s="255" t="s">
        <v>1188</v>
      </c>
      <c r="B26" s="255">
        <v>18058</v>
      </c>
    </row>
    <row r="27" s="241" customFormat="1" customHeight="1" spans="1:2">
      <c r="A27" s="255" t="s">
        <v>1189</v>
      </c>
      <c r="B27" s="255">
        <v>70</v>
      </c>
    </row>
    <row r="28" s="241" customFormat="1" customHeight="1" spans="1:2">
      <c r="A28" s="255" t="s">
        <v>1190</v>
      </c>
      <c r="B28" s="255">
        <v>1400</v>
      </c>
    </row>
    <row r="29" s="241" customFormat="1" customHeight="1" spans="1:2">
      <c r="A29" s="255" t="s">
        <v>1191</v>
      </c>
      <c r="B29" s="255">
        <v>42687</v>
      </c>
    </row>
    <row r="30" s="241" customFormat="1" customHeight="1" spans="1:2">
      <c r="A30" s="255" t="s">
        <v>1192</v>
      </c>
      <c r="B30" s="255">
        <v>14667</v>
      </c>
    </row>
    <row r="31" s="241" customFormat="1" customHeight="1" spans="1:2">
      <c r="A31" s="255" t="s">
        <v>1193</v>
      </c>
      <c r="B31" s="255">
        <v>1888</v>
      </c>
    </row>
    <row r="32" s="241" customFormat="1" customHeight="1" spans="1:2">
      <c r="A32" s="255" t="s">
        <v>1194</v>
      </c>
      <c r="B32" s="255">
        <v>50659</v>
      </c>
    </row>
    <row r="33" s="241" customFormat="1" customHeight="1" spans="1:2">
      <c r="A33" s="255" t="s">
        <v>1195</v>
      </c>
      <c r="B33" s="255">
        <v>2086</v>
      </c>
    </row>
    <row r="34" s="241" customFormat="1" customHeight="1" spans="1:2">
      <c r="A34" s="255" t="s">
        <v>1196</v>
      </c>
      <c r="B34" s="255">
        <v>3132</v>
      </c>
    </row>
    <row r="35" s="241" customFormat="1" customHeight="1" spans="1:2">
      <c r="A35" s="255" t="s">
        <v>1197</v>
      </c>
      <c r="B35" s="255">
        <v>403</v>
      </c>
    </row>
    <row r="36" s="241" customFormat="1" customHeight="1" spans="1:2">
      <c r="A36" s="255" t="s">
        <v>1198</v>
      </c>
      <c r="B36" s="255">
        <v>206</v>
      </c>
    </row>
    <row r="37" s="241" customFormat="1" customHeight="1" spans="1:2">
      <c r="A37" s="255" t="s">
        <v>1199</v>
      </c>
      <c r="B37" s="255">
        <v>1544</v>
      </c>
    </row>
    <row r="38" s="241" customFormat="1" customHeight="1" spans="1:2">
      <c r="A38" s="256" t="s">
        <v>1200</v>
      </c>
      <c r="B38" s="257">
        <f>SUM(B39:B59)</f>
        <v>55967</v>
      </c>
    </row>
    <row r="39" s="241" customFormat="1" customHeight="1" spans="1:2">
      <c r="A39" s="258" t="s">
        <v>1201</v>
      </c>
      <c r="B39" s="259">
        <v>750</v>
      </c>
    </row>
    <row r="40" s="241" customFormat="1" customHeight="1" spans="1:2">
      <c r="A40" s="258" t="s">
        <v>1202</v>
      </c>
      <c r="B40" s="259"/>
    </row>
    <row r="41" s="241" customFormat="1" customHeight="1" spans="1:2">
      <c r="A41" s="258" t="s">
        <v>1203</v>
      </c>
      <c r="B41" s="259">
        <v>120</v>
      </c>
    </row>
    <row r="42" s="241" customFormat="1" customHeight="1" spans="1:2">
      <c r="A42" s="258" t="s">
        <v>1204</v>
      </c>
      <c r="B42" s="259">
        <v>712</v>
      </c>
    </row>
    <row r="43" s="241" customFormat="1" customHeight="1" spans="1:2">
      <c r="A43" s="258" t="s">
        <v>1205</v>
      </c>
      <c r="B43" s="259">
        <v>1320</v>
      </c>
    </row>
    <row r="44" s="241" customFormat="1" customHeight="1" spans="1:2">
      <c r="A44" s="258" t="s">
        <v>1206</v>
      </c>
      <c r="B44" s="259">
        <v>320</v>
      </c>
    </row>
    <row r="45" s="241" customFormat="1" customHeight="1" spans="1:2">
      <c r="A45" s="258" t="s">
        <v>1207</v>
      </c>
      <c r="B45" s="259">
        <v>965</v>
      </c>
    </row>
    <row r="46" s="241" customFormat="1" customHeight="1" spans="1:2">
      <c r="A46" s="258" t="s">
        <v>1208</v>
      </c>
      <c r="B46" s="259">
        <v>1650</v>
      </c>
    </row>
    <row r="47" s="241" customFormat="1" customHeight="1" spans="1:2">
      <c r="A47" s="258" t="s">
        <v>1209</v>
      </c>
      <c r="B47" s="259">
        <v>6540</v>
      </c>
    </row>
    <row r="48" s="241" customFormat="1" customHeight="1" spans="1:2">
      <c r="A48" s="258" t="s">
        <v>1210</v>
      </c>
      <c r="B48" s="259">
        <v>168</v>
      </c>
    </row>
    <row r="49" s="241" customFormat="1" customHeight="1" spans="1:2">
      <c r="A49" s="258" t="s">
        <v>1211</v>
      </c>
      <c r="B49" s="259">
        <v>21930</v>
      </c>
    </row>
    <row r="50" s="241" customFormat="1" customHeight="1" spans="1:2">
      <c r="A50" s="258" t="s">
        <v>1212</v>
      </c>
      <c r="B50" s="259">
        <v>1830</v>
      </c>
    </row>
    <row r="51" s="241" customFormat="1" customHeight="1" spans="1:2">
      <c r="A51" s="258" t="s">
        <v>1213</v>
      </c>
      <c r="B51" s="259">
        <v>1960</v>
      </c>
    </row>
    <row r="52" customHeight="1" spans="1:2">
      <c r="A52" s="258" t="s">
        <v>1214</v>
      </c>
      <c r="B52" s="259">
        <v>1460</v>
      </c>
    </row>
    <row r="53" customHeight="1" spans="1:2">
      <c r="A53" s="258" t="s">
        <v>1215</v>
      </c>
      <c r="B53" s="259">
        <v>130</v>
      </c>
    </row>
    <row r="54" customHeight="1" spans="1:2">
      <c r="A54" s="258" t="s">
        <v>1216</v>
      </c>
      <c r="B54" s="259"/>
    </row>
    <row r="55" customHeight="1" spans="1:2">
      <c r="A55" s="258" t="s">
        <v>1217</v>
      </c>
      <c r="B55" s="259">
        <v>4260</v>
      </c>
    </row>
    <row r="56" customHeight="1" spans="1:2">
      <c r="A56" s="258" t="s">
        <v>1218</v>
      </c>
      <c r="B56" s="259">
        <v>11396</v>
      </c>
    </row>
    <row r="57" customHeight="1" spans="1:2">
      <c r="A57" s="258" t="s">
        <v>1219</v>
      </c>
      <c r="B57" s="259">
        <v>456</v>
      </c>
    </row>
    <row r="58" customHeight="1" spans="1:2">
      <c r="A58" s="258" t="s">
        <v>1220</v>
      </c>
      <c r="B58" s="259"/>
    </row>
    <row r="59" customHeight="1" spans="1:2">
      <c r="A59" s="258" t="s">
        <v>1221</v>
      </c>
      <c r="B59" s="259"/>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showZeros="0" view="pageBreakPreview" zoomScale="115" zoomScaleNormal="100" workbookViewId="0">
      <pane ySplit="6" topLeftCell="A7" activePane="bottomLeft" state="frozen"/>
      <selection/>
      <selection pane="bottomLeft" activeCell="P21" sqref="P21"/>
    </sheetView>
  </sheetViews>
  <sheetFormatPr defaultColWidth="9" defaultRowHeight="24.95" customHeight="1"/>
  <cols>
    <col min="1" max="1" width="4.75" style="219" hidden="1" customWidth="1"/>
    <col min="2" max="2" width="8" style="219" customWidth="1"/>
    <col min="3" max="3" width="20.75" style="219" customWidth="1"/>
    <col min="4" max="4" width="10.625" style="220" customWidth="1"/>
    <col min="5" max="14" width="8.375" style="221" customWidth="1"/>
    <col min="15" max="16384" width="9" style="219"/>
  </cols>
  <sheetData>
    <row r="1" ht="19.9" customHeight="1" spans="1:14">
      <c r="N1" s="70" t="s">
        <v>1222</v>
      </c>
    </row>
    <row r="2" ht="25.15" customHeight="1" spans="1:14">
      <c r="A2" s="222" t="s">
        <v>1223</v>
      </c>
      <c r="B2" s="222"/>
      <c r="C2" s="222"/>
      <c r="D2" s="222"/>
      <c r="E2" s="222"/>
      <c r="F2" s="222"/>
      <c r="G2" s="222"/>
      <c r="H2" s="222"/>
      <c r="I2" s="222"/>
      <c r="J2" s="222"/>
      <c r="K2" s="222"/>
      <c r="L2" s="222"/>
      <c r="M2" s="222"/>
      <c r="N2" s="222"/>
    </row>
    <row r="3" ht="19.15" customHeight="1" spans="1:14">
      <c r="A3" s="222"/>
      <c r="B3" s="222"/>
      <c r="C3" s="223"/>
      <c r="D3" s="223"/>
      <c r="E3" s="223"/>
      <c r="F3" s="223"/>
      <c r="G3" s="223"/>
      <c r="H3" s="223"/>
      <c r="I3" s="223"/>
      <c r="J3" s="223"/>
      <c r="K3" s="223"/>
      <c r="L3" s="223"/>
      <c r="M3" s="224" t="s">
        <v>29</v>
      </c>
      <c r="N3" s="224"/>
    </row>
    <row r="4" ht="16.9" customHeight="1" spans="1:14">
      <c r="A4" s="225" t="s">
        <v>1</v>
      </c>
      <c r="B4" s="225" t="s">
        <v>1224</v>
      </c>
      <c r="C4" s="225" t="s">
        <v>1225</v>
      </c>
      <c r="D4" s="226" t="s">
        <v>1226</v>
      </c>
      <c r="E4" s="227"/>
      <c r="F4" s="227"/>
      <c r="G4" s="227"/>
      <c r="H4" s="227"/>
      <c r="I4" s="227"/>
      <c r="J4" s="227"/>
      <c r="K4" s="227"/>
      <c r="L4" s="227"/>
      <c r="M4" s="227"/>
      <c r="N4" s="228"/>
    </row>
    <row r="5" ht="30" customHeight="1" spans="1:14">
      <c r="A5" s="229"/>
      <c r="B5" s="229"/>
      <c r="C5" s="229"/>
      <c r="D5" s="230" t="s">
        <v>1122</v>
      </c>
      <c r="E5" s="231" t="s">
        <v>1227</v>
      </c>
      <c r="F5" s="231" t="s">
        <v>1228</v>
      </c>
      <c r="G5" s="231" t="s">
        <v>1229</v>
      </c>
      <c r="H5" s="231" t="s">
        <v>1230</v>
      </c>
      <c r="I5" s="231" t="s">
        <v>1231</v>
      </c>
      <c r="J5" s="231" t="s">
        <v>1232</v>
      </c>
      <c r="K5" s="231" t="s">
        <v>1233</v>
      </c>
      <c r="L5" s="231" t="s">
        <v>1234</v>
      </c>
      <c r="M5" s="231" t="s">
        <v>1235</v>
      </c>
      <c r="N5" s="231" t="s">
        <v>1236</v>
      </c>
    </row>
    <row r="6" ht="19.15" customHeight="1" spans="1:14">
      <c r="A6" s="232">
        <v>258</v>
      </c>
      <c r="B6" s="232" t="s">
        <v>1122</v>
      </c>
      <c r="C6" s="232" t="s">
        <v>1122</v>
      </c>
      <c r="D6" s="233">
        <f t="shared" ref="D6:N6" si="0">SUM(D7:D22)</f>
        <v>46528.1241505483</v>
      </c>
      <c r="E6" s="233">
        <f t="shared" si="0"/>
        <v>11723.635878595</v>
      </c>
      <c r="F6" s="233">
        <f t="shared" si="0"/>
        <v>385</v>
      </c>
      <c r="G6" s="233">
        <f t="shared" si="0"/>
        <v>1325.094084</v>
      </c>
      <c r="H6" s="233">
        <f t="shared" si="0"/>
        <v>1377.54</v>
      </c>
      <c r="I6" s="233">
        <f t="shared" si="0"/>
        <v>20198.5645347714</v>
      </c>
      <c r="J6" s="233">
        <f t="shared" si="0"/>
        <v>1378.09182923587</v>
      </c>
      <c r="K6" s="233">
        <f t="shared" si="0"/>
        <v>766.06</v>
      </c>
      <c r="L6" s="233">
        <f t="shared" si="0"/>
        <v>1455.46600545982</v>
      </c>
      <c r="M6" s="233">
        <f t="shared" si="0"/>
        <v>6451.27181848615</v>
      </c>
      <c r="N6" s="233">
        <f t="shared" si="0"/>
        <v>1467.4</v>
      </c>
    </row>
    <row r="7" ht="21.6" customHeight="1" spans="1:14">
      <c r="A7" s="232">
        <v>259</v>
      </c>
      <c r="B7" s="232">
        <v>701001</v>
      </c>
      <c r="C7" s="234" t="s">
        <v>1237</v>
      </c>
      <c r="D7" s="235">
        <f t="shared" ref="D7:D22" si="1">SUM(E7:N7)</f>
        <v>8257.85044</v>
      </c>
      <c r="E7" s="236">
        <v>2865.275</v>
      </c>
      <c r="F7" s="237">
        <v>30</v>
      </c>
      <c r="G7" s="236">
        <v>169.97</v>
      </c>
      <c r="H7" s="237">
        <v>149.22</v>
      </c>
      <c r="I7" s="237">
        <v>3103.99544</v>
      </c>
      <c r="J7" s="237">
        <v>208.42</v>
      </c>
      <c r="K7" s="237">
        <v>113.49</v>
      </c>
      <c r="L7" s="237">
        <v>166.9</v>
      </c>
      <c r="M7" s="236">
        <v>1092.78</v>
      </c>
      <c r="N7" s="237">
        <v>357.8</v>
      </c>
    </row>
    <row r="8" ht="21.6" customHeight="1" spans="1:14">
      <c r="A8" s="232">
        <v>260</v>
      </c>
      <c r="B8" s="232">
        <v>702001</v>
      </c>
      <c r="C8" s="234" t="s">
        <v>1238</v>
      </c>
      <c r="D8" s="235">
        <f t="shared" si="1"/>
        <v>2844.36009268001</v>
      </c>
      <c r="E8" s="236">
        <v>1045.08167</v>
      </c>
      <c r="F8" s="238">
        <v>15</v>
      </c>
      <c r="G8" s="236">
        <v>58.66312</v>
      </c>
      <c r="H8" s="238">
        <v>21.9</v>
      </c>
      <c r="I8" s="238">
        <v>1159.385833</v>
      </c>
      <c r="J8" s="238">
        <v>61.7662757418862</v>
      </c>
      <c r="K8" s="238">
        <v>47.24</v>
      </c>
      <c r="L8" s="238">
        <v>64.7744567181716</v>
      </c>
      <c r="M8" s="236">
        <v>292.348737219954</v>
      </c>
      <c r="N8" s="238">
        <v>78.2</v>
      </c>
    </row>
    <row r="9" ht="21.6" customHeight="1" spans="1:14">
      <c r="A9" s="232">
        <v>261</v>
      </c>
      <c r="B9" s="232">
        <v>703001</v>
      </c>
      <c r="C9" s="234" t="s">
        <v>1239</v>
      </c>
      <c r="D9" s="235">
        <f t="shared" si="1"/>
        <v>1958.34507456739</v>
      </c>
      <c r="E9" s="236">
        <v>391.25625</v>
      </c>
      <c r="F9" s="238">
        <v>15</v>
      </c>
      <c r="G9" s="236">
        <v>44.94198</v>
      </c>
      <c r="H9" s="238">
        <v>81.28</v>
      </c>
      <c r="I9" s="238">
        <v>944.450368809524</v>
      </c>
      <c r="J9" s="238">
        <v>65.94</v>
      </c>
      <c r="K9" s="238">
        <v>41.19</v>
      </c>
      <c r="L9" s="238">
        <v>80.2019421914609</v>
      </c>
      <c r="M9" s="236">
        <v>291.884533566404</v>
      </c>
      <c r="N9" s="238">
        <v>2.2</v>
      </c>
    </row>
    <row r="10" ht="21.6" customHeight="1" spans="1:14">
      <c r="A10" s="232">
        <v>262</v>
      </c>
      <c r="B10" s="232">
        <v>704001</v>
      </c>
      <c r="C10" s="234" t="s">
        <v>1240</v>
      </c>
      <c r="D10" s="235">
        <f t="shared" si="1"/>
        <v>3132.75465510013</v>
      </c>
      <c r="E10" s="236">
        <v>374.5625</v>
      </c>
      <c r="F10" s="238">
        <v>80</v>
      </c>
      <c r="G10" s="236">
        <v>80.274588</v>
      </c>
      <c r="H10" s="238">
        <v>123.115</v>
      </c>
      <c r="I10" s="238">
        <v>1529.23436997143</v>
      </c>
      <c r="J10" s="238">
        <v>97.9359118909832</v>
      </c>
      <c r="K10" s="238">
        <v>61.8</v>
      </c>
      <c r="L10" s="238">
        <v>131.300393363405</v>
      </c>
      <c r="M10" s="236">
        <v>461.331891874311</v>
      </c>
      <c r="N10" s="238">
        <v>193.2</v>
      </c>
    </row>
    <row r="11" ht="21.6" customHeight="1" spans="1:14">
      <c r="A11" s="232">
        <v>263</v>
      </c>
      <c r="B11" s="232">
        <v>705001</v>
      </c>
      <c r="C11" s="234" t="s">
        <v>1241</v>
      </c>
      <c r="D11" s="235">
        <f t="shared" si="1"/>
        <v>3007.74857913139</v>
      </c>
      <c r="E11" s="236">
        <v>402.8125</v>
      </c>
      <c r="F11" s="238">
        <v>50</v>
      </c>
      <c r="G11" s="236">
        <v>69.57816</v>
      </c>
      <c r="H11" s="238">
        <v>91.66</v>
      </c>
      <c r="I11" s="238">
        <v>1561.20603342857</v>
      </c>
      <c r="J11" s="238">
        <v>75.0112294083512</v>
      </c>
      <c r="K11" s="238">
        <v>61.87</v>
      </c>
      <c r="L11" s="238">
        <v>99.0376145887018</v>
      </c>
      <c r="M11" s="236">
        <v>535.073041705765</v>
      </c>
      <c r="N11" s="238">
        <v>61.5</v>
      </c>
    </row>
    <row r="12" ht="21.6" customHeight="1" spans="1:14">
      <c r="A12" s="232">
        <v>264</v>
      </c>
      <c r="B12" s="232">
        <v>706001</v>
      </c>
      <c r="C12" s="234" t="s">
        <v>1242</v>
      </c>
      <c r="D12" s="235">
        <f t="shared" si="1"/>
        <v>2875.66994964851</v>
      </c>
      <c r="E12" s="236">
        <v>1034.9</v>
      </c>
      <c r="F12" s="238">
        <v>20</v>
      </c>
      <c r="G12" s="236">
        <v>67.05</v>
      </c>
      <c r="H12" s="238">
        <v>19.96</v>
      </c>
      <c r="I12" s="238">
        <v>1287.923504</v>
      </c>
      <c r="J12" s="238">
        <v>43.99</v>
      </c>
      <c r="K12" s="238">
        <v>38.95</v>
      </c>
      <c r="L12" s="238">
        <v>52.8</v>
      </c>
      <c r="M12" s="236">
        <v>251.496445648514</v>
      </c>
      <c r="N12" s="238">
        <v>58.6</v>
      </c>
    </row>
    <row r="13" ht="21.6" customHeight="1" spans="1:14">
      <c r="A13" s="232">
        <v>265</v>
      </c>
      <c r="B13" s="232">
        <v>707001</v>
      </c>
      <c r="C13" s="234" t="s">
        <v>1243</v>
      </c>
      <c r="D13" s="235">
        <f t="shared" si="1"/>
        <v>3722.91201457937</v>
      </c>
      <c r="E13" s="236">
        <v>1628.84698677686</v>
      </c>
      <c r="F13" s="238">
        <v>50</v>
      </c>
      <c r="G13" s="236">
        <v>61.854318</v>
      </c>
      <c r="H13" s="238">
        <v>22.38</v>
      </c>
      <c r="I13" s="238">
        <v>1372.060295</v>
      </c>
      <c r="J13" s="238">
        <v>84.6</v>
      </c>
      <c r="K13" s="238">
        <v>55.61</v>
      </c>
      <c r="L13" s="238">
        <v>65.7568568341292</v>
      </c>
      <c r="M13" s="236">
        <v>338.603557968383</v>
      </c>
      <c r="N13" s="238">
        <v>43.2</v>
      </c>
    </row>
    <row r="14" ht="21.6" customHeight="1" spans="1:14">
      <c r="A14" s="232">
        <v>266</v>
      </c>
      <c r="B14" s="232">
        <v>708001</v>
      </c>
      <c r="C14" s="234" t="s">
        <v>1244</v>
      </c>
      <c r="D14" s="235">
        <f t="shared" si="1"/>
        <v>2591.20214053918</v>
      </c>
      <c r="E14" s="236">
        <v>601.416231818182</v>
      </c>
      <c r="F14" s="238">
        <v>25</v>
      </c>
      <c r="G14" s="236">
        <v>72.86272</v>
      </c>
      <c r="H14" s="238">
        <v>80.03</v>
      </c>
      <c r="I14" s="238">
        <v>1102.96662060952</v>
      </c>
      <c r="J14" s="238">
        <v>78.166765339596</v>
      </c>
      <c r="K14" s="238">
        <v>42.19</v>
      </c>
      <c r="L14" s="238">
        <v>89.8340534361608</v>
      </c>
      <c r="M14" s="236">
        <v>474.135749335726</v>
      </c>
      <c r="N14" s="238">
        <v>24.6</v>
      </c>
    </row>
    <row r="15" ht="21.6" customHeight="1" spans="1:14">
      <c r="A15" s="232">
        <v>267</v>
      </c>
      <c r="B15" s="232">
        <v>709001</v>
      </c>
      <c r="C15" s="234" t="s">
        <v>1245</v>
      </c>
      <c r="D15" s="235">
        <f t="shared" si="1"/>
        <v>1794.80630630155</v>
      </c>
      <c r="E15" s="236">
        <v>349.15</v>
      </c>
      <c r="F15" s="238">
        <v>30</v>
      </c>
      <c r="G15" s="236">
        <v>41.73138</v>
      </c>
      <c r="H15" s="238">
        <v>68.395</v>
      </c>
      <c r="I15" s="238">
        <v>806.276579</v>
      </c>
      <c r="J15" s="238">
        <v>49.9657242050839</v>
      </c>
      <c r="K15" s="238">
        <v>30.78</v>
      </c>
      <c r="L15" s="238">
        <v>77.2912687259374</v>
      </c>
      <c r="M15" s="236">
        <v>314.71635437053</v>
      </c>
      <c r="N15" s="238">
        <v>26.5</v>
      </c>
    </row>
    <row r="16" ht="21.6" customHeight="1" spans="1:14">
      <c r="A16" s="232">
        <v>268</v>
      </c>
      <c r="B16" s="232">
        <v>710001</v>
      </c>
      <c r="C16" s="234" t="s">
        <v>1246</v>
      </c>
      <c r="D16" s="235">
        <f t="shared" si="1"/>
        <v>2085.94185584782</v>
      </c>
      <c r="E16" s="236">
        <v>446.49375</v>
      </c>
      <c r="F16" s="238">
        <v>15</v>
      </c>
      <c r="G16" s="236">
        <v>56.613372</v>
      </c>
      <c r="H16" s="238">
        <v>97.49</v>
      </c>
      <c r="I16" s="238">
        <v>866.269962142857</v>
      </c>
      <c r="J16" s="238">
        <v>71.920004726575</v>
      </c>
      <c r="K16" s="238">
        <v>31.78</v>
      </c>
      <c r="L16" s="238">
        <v>79.9076023888961</v>
      </c>
      <c r="M16" s="236">
        <v>326.567164589496</v>
      </c>
      <c r="N16" s="238">
        <v>93.9</v>
      </c>
    </row>
    <row r="17" ht="21.6" customHeight="1" spans="1:14">
      <c r="A17" s="232">
        <v>269</v>
      </c>
      <c r="B17" s="232">
        <v>711001</v>
      </c>
      <c r="C17" s="234" t="s">
        <v>1247</v>
      </c>
      <c r="D17" s="235">
        <f t="shared" si="1"/>
        <v>1970.12332618287</v>
      </c>
      <c r="E17" s="236">
        <v>353.6952</v>
      </c>
      <c r="F17" s="238">
        <v>10</v>
      </c>
      <c r="G17" s="236">
        <v>48.880118</v>
      </c>
      <c r="H17" s="238">
        <v>56.825</v>
      </c>
      <c r="I17" s="238">
        <v>1012.419132</v>
      </c>
      <c r="J17" s="238">
        <v>100.854996705546</v>
      </c>
      <c r="K17" s="238">
        <v>30.13</v>
      </c>
      <c r="L17" s="238">
        <v>71.6269704071115</v>
      </c>
      <c r="M17" s="236">
        <v>253.391909070208</v>
      </c>
      <c r="N17" s="238">
        <v>32.3</v>
      </c>
    </row>
    <row r="18" ht="21.6" customHeight="1" spans="1:14">
      <c r="A18" s="232">
        <v>270</v>
      </c>
      <c r="B18" s="232">
        <v>712001</v>
      </c>
      <c r="C18" s="234" t="s">
        <v>1248</v>
      </c>
      <c r="D18" s="235">
        <f t="shared" si="1"/>
        <v>2828.99832644194</v>
      </c>
      <c r="E18" s="236">
        <v>437.4375</v>
      </c>
      <c r="F18" s="238">
        <v>10</v>
      </c>
      <c r="G18" s="236">
        <v>84.16204</v>
      </c>
      <c r="H18" s="238">
        <v>138.1</v>
      </c>
      <c r="I18" s="238">
        <v>1340.248237</v>
      </c>
      <c r="J18" s="238">
        <v>117.330427438533</v>
      </c>
      <c r="K18" s="238">
        <v>55.27</v>
      </c>
      <c r="L18" s="238">
        <v>135.985032978053</v>
      </c>
      <c r="M18" s="236">
        <v>457.065089025351</v>
      </c>
      <c r="N18" s="238">
        <v>53.4</v>
      </c>
    </row>
    <row r="19" ht="21.6" customHeight="1" spans="1:14">
      <c r="A19" s="232">
        <v>271</v>
      </c>
      <c r="B19" s="232">
        <v>713001</v>
      </c>
      <c r="C19" s="234" t="s">
        <v>1249</v>
      </c>
      <c r="D19" s="235">
        <f t="shared" si="1"/>
        <v>3520.39421902952</v>
      </c>
      <c r="E19" s="236">
        <v>335.0375</v>
      </c>
      <c r="F19" s="238">
        <v>10</v>
      </c>
      <c r="G19" s="236">
        <v>115.721848</v>
      </c>
      <c r="H19" s="238">
        <v>165.24</v>
      </c>
      <c r="I19" s="238">
        <v>1641.60447772381</v>
      </c>
      <c r="J19" s="238">
        <v>131.654205874095</v>
      </c>
      <c r="K19" s="238">
        <v>69.93</v>
      </c>
      <c r="L19" s="238">
        <v>186.51312802899</v>
      </c>
      <c r="M19" s="236">
        <v>614.493059402624</v>
      </c>
      <c r="N19" s="238">
        <v>250.2</v>
      </c>
    </row>
    <row r="20" ht="21.6" customHeight="1" spans="1:14">
      <c r="A20" s="232">
        <v>272</v>
      </c>
      <c r="B20" s="232">
        <v>714001</v>
      </c>
      <c r="C20" s="234" t="s">
        <v>1250</v>
      </c>
      <c r="D20" s="235">
        <f t="shared" si="1"/>
        <v>2368.06975260031</v>
      </c>
      <c r="E20" s="236">
        <v>293.225</v>
      </c>
      <c r="F20" s="238">
        <v>20</v>
      </c>
      <c r="G20" s="236">
        <v>60.863534</v>
      </c>
      <c r="H20" s="238">
        <v>56.325</v>
      </c>
      <c r="I20" s="238">
        <v>1105.80865</v>
      </c>
      <c r="J20" s="238">
        <v>84.8062879052187</v>
      </c>
      <c r="K20" s="238">
        <v>40.39</v>
      </c>
      <c r="L20" s="238">
        <v>76.3449907881682</v>
      </c>
      <c r="M20" s="236">
        <v>488.506289906922</v>
      </c>
      <c r="N20" s="238">
        <v>141.8</v>
      </c>
    </row>
    <row r="21" ht="21.6" customHeight="1" spans="1:14">
      <c r="A21" s="232">
        <v>273</v>
      </c>
      <c r="B21" s="232">
        <v>715001</v>
      </c>
      <c r="C21" s="234" t="s">
        <v>1251</v>
      </c>
      <c r="D21" s="235">
        <f t="shared" si="1"/>
        <v>2002.9448318126</v>
      </c>
      <c r="E21" s="236">
        <v>475.96875</v>
      </c>
      <c r="F21" s="238">
        <v>5</v>
      </c>
      <c r="G21" s="236">
        <v>45.646906</v>
      </c>
      <c r="H21" s="238">
        <v>78.62</v>
      </c>
      <c r="I21" s="238">
        <v>909.009486</v>
      </c>
      <c r="J21" s="238">
        <v>64.33</v>
      </c>
      <c r="K21" s="238">
        <v>38.3</v>
      </c>
      <c r="L21" s="238">
        <v>77.1916950106369</v>
      </c>
      <c r="M21" s="236">
        <v>258.877994801963</v>
      </c>
      <c r="N21" s="238">
        <v>50</v>
      </c>
    </row>
    <row r="22" ht="21.6" customHeight="1" spans="1:14">
      <c r="A22" s="232">
        <v>274</v>
      </c>
      <c r="B22" s="232">
        <v>716001</v>
      </c>
      <c r="C22" s="234" t="s">
        <v>1252</v>
      </c>
      <c r="D22" s="235">
        <f t="shared" si="1"/>
        <v>1566.00258608571</v>
      </c>
      <c r="E22" s="236">
        <v>688.47704</v>
      </c>
      <c r="F22" s="238"/>
      <c r="G22" s="236">
        <v>246.28</v>
      </c>
      <c r="H22" s="238">
        <v>127</v>
      </c>
      <c r="I22" s="238">
        <v>455.705546085714</v>
      </c>
      <c r="J22" s="238">
        <v>41.4</v>
      </c>
      <c r="K22" s="238">
        <v>7.14</v>
      </c>
      <c r="L22" s="238">
        <v>0</v>
      </c>
      <c r="M22" s="236"/>
      <c r="N22" s="238">
        <v>0</v>
      </c>
    </row>
  </sheetData>
  <autoFilter xmlns:etc="http://www.wps.cn/officeDocument/2017/etCustomData" ref="A6:N22" etc:filterBottomFollowUsedRange="0">
    <sortState ref="A6:N22">
      <sortCondition ref="B6:B22"/>
    </sortState>
    <extLst/>
  </autoFilter>
  <mergeCells count="6">
    <mergeCell ref="A2:N2"/>
    <mergeCell ref="M3:N3"/>
    <mergeCell ref="D4:N4"/>
    <mergeCell ref="A4:A5"/>
    <mergeCell ref="B4:B5"/>
    <mergeCell ref="C4:C5"/>
  </mergeCells>
  <printOptions horizontalCentered="1"/>
  <pageMargins left="0.747916666666667" right="0.747916666666667" top="0.590277777777778" bottom="0.984027777777778" header="0.511805555555556" footer="0.511805555555556"/>
  <pageSetup paperSize="9" scale="95" orientation="landscape"/>
  <headerFooter/>
  <colBreaks count="1" manualBreakCount="1">
    <brk id="14"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H6" sqref="H6"/>
    </sheetView>
  </sheetViews>
  <sheetFormatPr defaultColWidth="8.2" defaultRowHeight="40.2" customHeight="1" outlineLevelRow="6" outlineLevelCol="7"/>
  <cols>
    <col min="1" max="1" width="13.3" style="149" customWidth="1"/>
    <col min="2" max="2" width="18.3" style="150" customWidth="1"/>
    <col min="3" max="3" width="24.2" style="149" customWidth="1"/>
    <col min="4" max="7" width="8.2" style="149"/>
    <col min="8" max="8" width="82.75" style="149" customWidth="1"/>
    <col min="9" max="16384" width="8.2" style="149"/>
  </cols>
  <sheetData>
    <row r="1" ht="19.2" customHeight="1" spans="1:8">
      <c r="C1" s="134" t="s">
        <v>1253</v>
      </c>
    </row>
    <row r="2" customHeight="1" spans="1:8">
      <c r="A2" s="217" t="s">
        <v>1254</v>
      </c>
      <c r="B2" s="217"/>
      <c r="C2" s="217"/>
    </row>
    <row r="3" customHeight="1" spans="1:8">
      <c r="A3" s="152"/>
      <c r="B3" s="152"/>
      <c r="C3" s="134" t="s">
        <v>1255</v>
      </c>
    </row>
    <row r="4" customHeight="1" spans="1:8">
      <c r="A4" s="153" t="s">
        <v>1256</v>
      </c>
      <c r="B4" s="154" t="s">
        <v>1257</v>
      </c>
      <c r="C4" s="154" t="s">
        <v>1258</v>
      </c>
    </row>
    <row r="5" s="148" customFormat="1" customHeight="1" spans="1:8">
      <c r="A5" s="153" t="s">
        <v>1259</v>
      </c>
      <c r="B5" s="218">
        <v>36.98</v>
      </c>
      <c r="C5" s="218">
        <v>36.72</v>
      </c>
    </row>
    <row r="7" ht="93" customHeight="1" spans="1:8">
      <c r="H7" s="158"/>
    </row>
  </sheetData>
  <mergeCells count="1">
    <mergeCell ref="A2:C2"/>
  </mergeCells>
  <printOptions horizontalCentered="1"/>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27</vt:i4>
      </vt:variant>
    </vt:vector>
  </HeadingPairs>
  <TitlesOfParts>
    <vt:vector size="27" baseType="lpstr">
      <vt:lpstr>目录</vt:lpstr>
      <vt:lpstr>一般公共预算收支总表</vt:lpstr>
      <vt:lpstr>一般公共预算收入表</vt:lpstr>
      <vt:lpstr>一般公共预算支出表</vt:lpstr>
      <vt:lpstr>一般公共预算本级支出表</vt:lpstr>
      <vt:lpstr>一般公共预算本级基本支出表</vt:lpstr>
      <vt:lpstr>一般公共预算税收返还和转移支付表</vt:lpstr>
      <vt:lpstr>专项转移支付分地区分项目表</vt:lpstr>
      <vt:lpstr>政府一般债务限额表和余额表</vt:lpstr>
      <vt:lpstr>政府性基金收入表</vt:lpstr>
      <vt:lpstr>政府性基金支出表</vt:lpstr>
      <vt:lpstr>政府性基金本级收入表</vt:lpstr>
      <vt:lpstr>政府性基金本级支出表</vt:lpstr>
      <vt:lpstr>政府性基金转移支付表</vt:lpstr>
      <vt:lpstr>政府专项债务限额和余额表</vt:lpstr>
      <vt:lpstr>国有资本经营收入表</vt:lpstr>
      <vt:lpstr>国有资本经营支出表</vt:lpstr>
      <vt:lpstr>国有资本经营本级收入表</vt:lpstr>
      <vt:lpstr>国有资本经营本级支出表</vt:lpstr>
      <vt:lpstr>国有资本经营预算转移支付表</vt:lpstr>
      <vt:lpstr>社会保险基收入 </vt:lpstr>
      <vt:lpstr>社会保险基金支出表 </vt:lpstr>
      <vt:lpstr>三公经费</vt:lpstr>
      <vt:lpstr>地方债务情况-2025年债务限额及余额</vt:lpstr>
      <vt:lpstr>地方债务情况-2025年发行及还本付息</vt:lpstr>
      <vt:lpstr>地方债务情况-2026年还本付息预算</vt:lpstr>
      <vt:lpstr>地方债务情况-2026年债务限额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Mad Scientist</cp:lastModifiedBy>
  <dcterms:created xsi:type="dcterms:W3CDTF">2013-03-26T01:24:00Z</dcterms:created>
  <cp:lastPrinted>2019-03-16T08:19:00Z</cp:lastPrinted>
  <dcterms:modified xsi:type="dcterms:W3CDTF">2026-02-03T09:00:34Z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940A049343314A0BA502FD2762140577</vt:lpwstr>
  </property>
  <property fmtid="{D5CDD505-2E9C-101B-9397-08002B2CF9AE}" pid="4" name="CalculationRule">
    <vt:i4>0</vt:i4>
  </property>
</Properties>
</file>